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-345" windowWidth="8250" windowHeight="7860" activeTab="5"/>
  </bookViews>
  <sheets>
    <sheet name="SUTM" sheetId="4" r:id="rId1"/>
    <sheet name="RAB SUTM" sheetId="12" r:id="rId2"/>
    <sheet name="RAB SKTM" sheetId="13" r:id="rId3"/>
    <sheet name="cubicel 20 kv revisi" sheetId="18" r:id="rId4"/>
    <sheet name="RAB GARDU REVISI" sheetId="19" r:id="rId5"/>
    <sheet name="REKAP" sheetId="1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1">#REF!</definedName>
    <definedName name="\a" localSheetId="0">'[1]REK-PEG'!#REF!</definedName>
    <definedName name="\a">'[1]REK-PEG'!#REF!</definedName>
    <definedName name="\h">[2]NILAI1!#REF!</definedName>
    <definedName name="\k">[2]NILAI1!#REF!</definedName>
    <definedName name="\p" localSheetId="1">#REF!</definedName>
    <definedName name="\p" localSheetId="0">'[1]REK-PEG'!#REF!</definedName>
    <definedName name="\p">'[1]REK-PEG'!#REF!</definedName>
    <definedName name="\w" localSheetId="1">#REF!</definedName>
    <definedName name="\w" localSheetId="0">#REF!</definedName>
    <definedName name="\w">#REF!</definedName>
    <definedName name="______________________________DAF1" localSheetId="1">#REF!</definedName>
    <definedName name="______________________________DAF1" localSheetId="0">#REF!</definedName>
    <definedName name="______________________________DAF1">#REF!</definedName>
    <definedName name="______________________________DAF11" localSheetId="1">#REF!</definedName>
    <definedName name="______________________________DAF11" localSheetId="0">#REF!</definedName>
    <definedName name="______________________________DAF11">#REF!</definedName>
    <definedName name="______________________________DAF12" localSheetId="1">#REF!</definedName>
    <definedName name="______________________________DAF12" localSheetId="0">#REF!</definedName>
    <definedName name="______________________________DAF12">#REF!</definedName>
    <definedName name="______________________________DAF13" localSheetId="1">#REF!</definedName>
    <definedName name="______________________________DAF13" localSheetId="0">#REF!</definedName>
    <definedName name="______________________________DAF13">#REF!</definedName>
    <definedName name="______________________________daf133" localSheetId="1">#REF!</definedName>
    <definedName name="______________________________daf133" localSheetId="0">#REF!</definedName>
    <definedName name="______________________________daf133">#REF!</definedName>
    <definedName name="______________________________DAF14" localSheetId="1">#REF!</definedName>
    <definedName name="______________________________DAF14" localSheetId="0">#REF!</definedName>
    <definedName name="______________________________DAF14">#REF!</definedName>
    <definedName name="______________________________DAF15" localSheetId="1">#REF!</definedName>
    <definedName name="______________________________DAF15" localSheetId="0">#REF!</definedName>
    <definedName name="______________________________DAF15">#REF!</definedName>
    <definedName name="______________________________DAF16" localSheetId="1">#REF!</definedName>
    <definedName name="______________________________DAF16" localSheetId="0">#REF!</definedName>
    <definedName name="______________________________DAF16">#REF!</definedName>
    <definedName name="______________________________DAF17" localSheetId="1">#REF!</definedName>
    <definedName name="______________________________DAF17" localSheetId="0">#REF!</definedName>
    <definedName name="______________________________DAF17">#REF!</definedName>
    <definedName name="______________________________DAF2" localSheetId="1">#REF!</definedName>
    <definedName name="______________________________DAF2" localSheetId="0">#REF!</definedName>
    <definedName name="______________________________DAF2">#REF!</definedName>
    <definedName name="______________________________DAF3" localSheetId="1">#REF!</definedName>
    <definedName name="______________________________DAF3" localSheetId="0">#REF!</definedName>
    <definedName name="______________________________DAF3">#REF!</definedName>
    <definedName name="_____________________________DAF1">#REF!</definedName>
    <definedName name="_____________________________DAF11">#REF!</definedName>
    <definedName name="_____________________________DAF12">#REF!</definedName>
    <definedName name="_____________________________DAF13">#REF!</definedName>
    <definedName name="_____________________________daf133">#REF!</definedName>
    <definedName name="_____________________________DAF14">#REF!</definedName>
    <definedName name="_____________________________DAF15">#REF!</definedName>
    <definedName name="_____________________________DAF16">#REF!</definedName>
    <definedName name="_____________________________DAF17">#REF!</definedName>
    <definedName name="_____________________________DAF2">#REF!</definedName>
    <definedName name="_____________________________DAF3">#REF!</definedName>
    <definedName name="____________________________DAF1" localSheetId="1">#REF!</definedName>
    <definedName name="____________________________DAF1" localSheetId="0">#REF!</definedName>
    <definedName name="____________________________DAF1">#REF!</definedName>
    <definedName name="____________________________DAF11" localSheetId="1">#REF!</definedName>
    <definedName name="____________________________DAF11" localSheetId="0">#REF!</definedName>
    <definedName name="____________________________DAF11">#REF!</definedName>
    <definedName name="____________________________DAF12" localSheetId="1">#REF!</definedName>
    <definedName name="____________________________DAF12" localSheetId="0">#REF!</definedName>
    <definedName name="____________________________DAF12">#REF!</definedName>
    <definedName name="____________________________DAF13" localSheetId="1">#REF!</definedName>
    <definedName name="____________________________DAF13" localSheetId="0">#REF!</definedName>
    <definedName name="____________________________DAF13">#REF!</definedName>
    <definedName name="____________________________daf133" localSheetId="1">#REF!</definedName>
    <definedName name="____________________________daf133" localSheetId="0">#REF!</definedName>
    <definedName name="____________________________daf133">#REF!</definedName>
    <definedName name="____________________________DAF14" localSheetId="1">#REF!</definedName>
    <definedName name="____________________________DAF14" localSheetId="0">#REF!</definedName>
    <definedName name="____________________________DAF14">#REF!</definedName>
    <definedName name="____________________________DAF15" localSheetId="1">#REF!</definedName>
    <definedName name="____________________________DAF15" localSheetId="0">#REF!</definedName>
    <definedName name="____________________________DAF15">#REF!</definedName>
    <definedName name="____________________________DAF16" localSheetId="1">#REF!</definedName>
    <definedName name="____________________________DAF16" localSheetId="0">#REF!</definedName>
    <definedName name="____________________________DAF16">#REF!</definedName>
    <definedName name="____________________________DAF17" localSheetId="1">#REF!</definedName>
    <definedName name="____________________________DAF17" localSheetId="0">#REF!</definedName>
    <definedName name="____________________________DAF17">#REF!</definedName>
    <definedName name="____________________________DAF2" localSheetId="1">#REF!</definedName>
    <definedName name="____________________________DAF2" localSheetId="0">#REF!</definedName>
    <definedName name="____________________________DAF2">#REF!</definedName>
    <definedName name="____________________________DAF3" localSheetId="1">#REF!</definedName>
    <definedName name="____________________________DAF3" localSheetId="0">#REF!</definedName>
    <definedName name="____________________________DAF3">#REF!</definedName>
    <definedName name="__________________________DAF1" localSheetId="1">#REF!</definedName>
    <definedName name="__________________________DAF1" localSheetId="0">#REF!</definedName>
    <definedName name="__________________________DAF1">#REF!</definedName>
    <definedName name="__________________________DAF11" localSheetId="1">#REF!</definedName>
    <definedName name="__________________________DAF11" localSheetId="0">#REF!</definedName>
    <definedName name="__________________________DAF11">#REF!</definedName>
    <definedName name="__________________________DAF12" localSheetId="1">#REF!</definedName>
    <definedName name="__________________________DAF12" localSheetId="0">#REF!</definedName>
    <definedName name="__________________________DAF12">#REF!</definedName>
    <definedName name="__________________________DAF13" localSheetId="1">#REF!</definedName>
    <definedName name="__________________________DAF13" localSheetId="0">#REF!</definedName>
    <definedName name="__________________________DAF13">#REF!</definedName>
    <definedName name="__________________________daf133" localSheetId="1">#REF!</definedName>
    <definedName name="__________________________daf133" localSheetId="0">#REF!</definedName>
    <definedName name="__________________________daf133">#REF!</definedName>
    <definedName name="__________________________DAF14" localSheetId="1">#REF!</definedName>
    <definedName name="__________________________DAF14" localSheetId="0">#REF!</definedName>
    <definedName name="__________________________DAF14">#REF!</definedName>
    <definedName name="__________________________DAF15" localSheetId="1">#REF!</definedName>
    <definedName name="__________________________DAF15" localSheetId="0">#REF!</definedName>
    <definedName name="__________________________DAF15">#REF!</definedName>
    <definedName name="__________________________DAF16" localSheetId="1">#REF!</definedName>
    <definedName name="__________________________DAF16" localSheetId="0">#REF!</definedName>
    <definedName name="__________________________DAF16">#REF!</definedName>
    <definedName name="__________________________DAF17" localSheetId="1">#REF!</definedName>
    <definedName name="__________________________DAF17" localSheetId="0">#REF!</definedName>
    <definedName name="__________________________DAF17">#REF!</definedName>
    <definedName name="__________________________DAF2" localSheetId="1">#REF!</definedName>
    <definedName name="__________________________DAF2" localSheetId="0">#REF!</definedName>
    <definedName name="__________________________DAF2">#REF!</definedName>
    <definedName name="__________________________DAF3" localSheetId="1">#REF!</definedName>
    <definedName name="__________________________DAF3" localSheetId="0">#REF!</definedName>
    <definedName name="__________________________DAF3">#REF!</definedName>
    <definedName name="_________________________DAF1" localSheetId="1">#REF!</definedName>
    <definedName name="_________________________DAF1" localSheetId="0">#REF!</definedName>
    <definedName name="_________________________DAF1">#REF!</definedName>
    <definedName name="_________________________DAF11" localSheetId="1">#REF!</definedName>
    <definedName name="_________________________DAF11" localSheetId="0">#REF!</definedName>
    <definedName name="_________________________DAF11">#REF!</definedName>
    <definedName name="_________________________DAF12" localSheetId="1">#REF!</definedName>
    <definedName name="_________________________DAF12" localSheetId="0">#REF!</definedName>
    <definedName name="_________________________DAF12">#REF!</definedName>
    <definedName name="_________________________DAF13" localSheetId="1">#REF!</definedName>
    <definedName name="_________________________DAF13" localSheetId="0">#REF!</definedName>
    <definedName name="_________________________DAF13">#REF!</definedName>
    <definedName name="_________________________daf133" localSheetId="1">#REF!</definedName>
    <definedName name="_________________________daf133" localSheetId="0">#REF!</definedName>
    <definedName name="_________________________daf133">#REF!</definedName>
    <definedName name="_________________________DAF14" localSheetId="1">#REF!</definedName>
    <definedName name="_________________________DAF14" localSheetId="0">#REF!</definedName>
    <definedName name="_________________________DAF14">#REF!</definedName>
    <definedName name="_________________________DAF15" localSheetId="1">#REF!</definedName>
    <definedName name="_________________________DAF15" localSheetId="0">#REF!</definedName>
    <definedName name="_________________________DAF15">#REF!</definedName>
    <definedName name="_________________________DAF16" localSheetId="1">#REF!</definedName>
    <definedName name="_________________________DAF16" localSheetId="0">#REF!</definedName>
    <definedName name="_________________________DAF16">#REF!</definedName>
    <definedName name="_________________________DAF17" localSheetId="1">#REF!</definedName>
    <definedName name="_________________________DAF17" localSheetId="0">#REF!</definedName>
    <definedName name="_________________________DAF17">#REF!</definedName>
    <definedName name="_________________________DAF2" localSheetId="1">#REF!</definedName>
    <definedName name="_________________________DAF2" localSheetId="0">#REF!</definedName>
    <definedName name="_________________________DAF2">#REF!</definedName>
    <definedName name="_________________________DAF3" localSheetId="1">#REF!</definedName>
    <definedName name="_________________________DAF3" localSheetId="0">#REF!</definedName>
    <definedName name="_________________________DAF3">#REF!</definedName>
    <definedName name="________________________DAF1">#REF!</definedName>
    <definedName name="________________________DAF11">#REF!</definedName>
    <definedName name="________________________DAF12">#REF!</definedName>
    <definedName name="________________________DAF13">#REF!</definedName>
    <definedName name="________________________daf133">#REF!</definedName>
    <definedName name="________________________DAF14">#REF!</definedName>
    <definedName name="________________________DAF15">#REF!</definedName>
    <definedName name="________________________DAF16">#REF!</definedName>
    <definedName name="________________________DAF17">#REF!</definedName>
    <definedName name="________________________DAF2">#REF!</definedName>
    <definedName name="________________________DAF3">#REF!</definedName>
    <definedName name="_______________________DAF1" localSheetId="1">#REF!</definedName>
    <definedName name="_______________________DAF1" localSheetId="0">#REF!</definedName>
    <definedName name="_______________________DAF1">#REF!</definedName>
    <definedName name="_______________________DAF11" localSheetId="1">#REF!</definedName>
    <definedName name="_______________________DAF11" localSheetId="0">#REF!</definedName>
    <definedName name="_______________________DAF11">#REF!</definedName>
    <definedName name="_______________________DAF12" localSheetId="1">#REF!</definedName>
    <definedName name="_______________________DAF12" localSheetId="0">#REF!</definedName>
    <definedName name="_______________________DAF12">#REF!</definedName>
    <definedName name="_______________________DAF13" localSheetId="1">#REF!</definedName>
    <definedName name="_______________________DAF13" localSheetId="0">#REF!</definedName>
    <definedName name="_______________________DAF13">#REF!</definedName>
    <definedName name="_______________________daf133" localSheetId="1">#REF!</definedName>
    <definedName name="_______________________daf133" localSheetId="0">#REF!</definedName>
    <definedName name="_______________________daf133">#REF!</definedName>
    <definedName name="_______________________DAF14" localSheetId="1">#REF!</definedName>
    <definedName name="_______________________DAF14" localSheetId="0">#REF!</definedName>
    <definedName name="_______________________DAF14">#REF!</definedName>
    <definedName name="_______________________DAF15" localSheetId="1">#REF!</definedName>
    <definedName name="_______________________DAF15" localSheetId="0">#REF!</definedName>
    <definedName name="_______________________DAF15">#REF!</definedName>
    <definedName name="_______________________DAF16" localSheetId="1">#REF!</definedName>
    <definedName name="_______________________DAF16" localSheetId="0">#REF!</definedName>
    <definedName name="_______________________DAF16">#REF!</definedName>
    <definedName name="_______________________DAF17" localSheetId="1">#REF!</definedName>
    <definedName name="_______________________DAF17" localSheetId="0">#REF!</definedName>
    <definedName name="_______________________DAF17">#REF!</definedName>
    <definedName name="_______________________DAF2" localSheetId="1">#REF!</definedName>
    <definedName name="_______________________DAF2" localSheetId="0">#REF!</definedName>
    <definedName name="_______________________DAF2">#REF!</definedName>
    <definedName name="_______________________DAF3" localSheetId="1">#REF!</definedName>
    <definedName name="_______________________DAF3" localSheetId="0">#REF!</definedName>
    <definedName name="_______________________DAF3">#REF!</definedName>
    <definedName name="______________________DAF1" localSheetId="1">#REF!</definedName>
    <definedName name="______________________DAF1">#REF!</definedName>
    <definedName name="______________________DAF11" localSheetId="1">#REF!</definedName>
    <definedName name="______________________DAF11">#REF!</definedName>
    <definedName name="______________________DAF12" localSheetId="1">#REF!</definedName>
    <definedName name="______________________DAF12">#REF!</definedName>
    <definedName name="______________________DAF13" localSheetId="1">#REF!</definedName>
    <definedName name="______________________DAF13">#REF!</definedName>
    <definedName name="______________________daf133" localSheetId="1">#REF!</definedName>
    <definedName name="______________________daf133">#REF!</definedName>
    <definedName name="______________________DAF14" localSheetId="1">#REF!</definedName>
    <definedName name="______________________DAF14">#REF!</definedName>
    <definedName name="______________________DAF15" localSheetId="1">#REF!</definedName>
    <definedName name="______________________DAF15">#REF!</definedName>
    <definedName name="______________________DAF16" localSheetId="1">#REF!</definedName>
    <definedName name="______________________DAF16">#REF!</definedName>
    <definedName name="______________________DAF17" localSheetId="1">#REF!</definedName>
    <definedName name="______________________DAF17">#REF!</definedName>
    <definedName name="______________________DAF2" localSheetId="1">#REF!</definedName>
    <definedName name="______________________DAF2">#REF!</definedName>
    <definedName name="______________________DAF3" localSheetId="1">#REF!</definedName>
    <definedName name="______________________DAF3">#REF!</definedName>
    <definedName name="_____________________DAF1" localSheetId="1">#REF!</definedName>
    <definedName name="_____________________DAF1" localSheetId="0">#REF!</definedName>
    <definedName name="_____________________DAF1">#REF!</definedName>
    <definedName name="_____________________DAF11" localSheetId="1">#REF!</definedName>
    <definedName name="_____________________DAF11" localSheetId="0">#REF!</definedName>
    <definedName name="_____________________DAF11">#REF!</definedName>
    <definedName name="_____________________DAF12" localSheetId="1">#REF!</definedName>
    <definedName name="_____________________DAF12" localSheetId="0">#REF!</definedName>
    <definedName name="_____________________DAF12">#REF!</definedName>
    <definedName name="_____________________DAF13" localSheetId="1">#REF!</definedName>
    <definedName name="_____________________DAF13" localSheetId="0">#REF!</definedName>
    <definedName name="_____________________DAF13">#REF!</definedName>
    <definedName name="_____________________daf133" localSheetId="1">#REF!</definedName>
    <definedName name="_____________________daf133" localSheetId="0">#REF!</definedName>
    <definedName name="_____________________daf133">#REF!</definedName>
    <definedName name="_____________________DAF14" localSheetId="1">#REF!</definedName>
    <definedName name="_____________________DAF14" localSheetId="0">#REF!</definedName>
    <definedName name="_____________________DAF14">#REF!</definedName>
    <definedName name="_____________________DAF15" localSheetId="1">#REF!</definedName>
    <definedName name="_____________________DAF15" localSheetId="0">#REF!</definedName>
    <definedName name="_____________________DAF15">#REF!</definedName>
    <definedName name="_____________________DAF16" localSheetId="1">#REF!</definedName>
    <definedName name="_____________________DAF16" localSheetId="0">#REF!</definedName>
    <definedName name="_____________________DAF16">#REF!</definedName>
    <definedName name="_____________________DAF17" localSheetId="1">#REF!</definedName>
    <definedName name="_____________________DAF17" localSheetId="0">#REF!</definedName>
    <definedName name="_____________________DAF17">#REF!</definedName>
    <definedName name="_____________________DAF2" localSheetId="1">#REF!</definedName>
    <definedName name="_____________________DAF2" localSheetId="0">#REF!</definedName>
    <definedName name="_____________________DAF2">#REF!</definedName>
    <definedName name="_____________________DAF3" localSheetId="1">#REF!</definedName>
    <definedName name="_____________________DAF3" localSheetId="0">#REF!</definedName>
    <definedName name="_____________________DAF3">#REF!</definedName>
    <definedName name="____________________DAF1" localSheetId="1">#REF!</definedName>
    <definedName name="____________________DAF1" localSheetId="0">#REF!</definedName>
    <definedName name="____________________DAF1">#REF!</definedName>
    <definedName name="____________________DAF11" localSheetId="1">#REF!</definedName>
    <definedName name="____________________DAF11" localSheetId="0">#REF!</definedName>
    <definedName name="____________________DAF11">#REF!</definedName>
    <definedName name="____________________DAF12" localSheetId="1">#REF!</definedName>
    <definedName name="____________________DAF12" localSheetId="0">#REF!</definedName>
    <definedName name="____________________DAF12">#REF!</definedName>
    <definedName name="____________________DAF13" localSheetId="1">#REF!</definedName>
    <definedName name="____________________DAF13" localSheetId="0">#REF!</definedName>
    <definedName name="____________________DAF13">#REF!</definedName>
    <definedName name="____________________daf133" localSheetId="1">#REF!</definedName>
    <definedName name="____________________daf133" localSheetId="0">#REF!</definedName>
    <definedName name="____________________daf133">#REF!</definedName>
    <definedName name="____________________DAF14" localSheetId="1">#REF!</definedName>
    <definedName name="____________________DAF14" localSheetId="0">#REF!</definedName>
    <definedName name="____________________DAF14">#REF!</definedName>
    <definedName name="____________________DAF15" localSheetId="1">#REF!</definedName>
    <definedName name="____________________DAF15" localSheetId="0">#REF!</definedName>
    <definedName name="____________________DAF15">#REF!</definedName>
    <definedName name="____________________DAF16" localSheetId="1">#REF!</definedName>
    <definedName name="____________________DAF16" localSheetId="0">#REF!</definedName>
    <definedName name="____________________DAF16">#REF!</definedName>
    <definedName name="____________________DAF17" localSheetId="1">#REF!</definedName>
    <definedName name="____________________DAF17" localSheetId="0">#REF!</definedName>
    <definedName name="____________________DAF17">#REF!</definedName>
    <definedName name="____________________DAF2" localSheetId="1">#REF!</definedName>
    <definedName name="____________________DAF2" localSheetId="0">#REF!</definedName>
    <definedName name="____________________DAF2">#REF!</definedName>
    <definedName name="____________________DAF3" localSheetId="1">#REF!</definedName>
    <definedName name="____________________DAF3" localSheetId="0">#REF!</definedName>
    <definedName name="____________________DAF3">#REF!</definedName>
    <definedName name="___________________DAF1" localSheetId="1">#REF!</definedName>
    <definedName name="___________________DAF1" localSheetId="0">#REF!</definedName>
    <definedName name="___________________DAF1">#REF!</definedName>
    <definedName name="___________________DAF11" localSheetId="1">#REF!</definedName>
    <definedName name="___________________DAF11" localSheetId="0">#REF!</definedName>
    <definedName name="___________________DAF11">#REF!</definedName>
    <definedName name="___________________DAF12" localSheetId="1">#REF!</definedName>
    <definedName name="___________________DAF12" localSheetId="0">#REF!</definedName>
    <definedName name="___________________DAF12">#REF!</definedName>
    <definedName name="___________________DAF13" localSheetId="1">#REF!</definedName>
    <definedName name="___________________DAF13" localSheetId="0">#REF!</definedName>
    <definedName name="___________________DAF13">#REF!</definedName>
    <definedName name="___________________daf133" localSheetId="1">#REF!</definedName>
    <definedName name="___________________daf133" localSheetId="0">#REF!</definedName>
    <definedName name="___________________daf133">#REF!</definedName>
    <definedName name="___________________DAF14" localSheetId="1">#REF!</definedName>
    <definedName name="___________________DAF14" localSheetId="0">#REF!</definedName>
    <definedName name="___________________DAF14">#REF!</definedName>
    <definedName name="___________________DAF15" localSheetId="1">#REF!</definedName>
    <definedName name="___________________DAF15" localSheetId="0">#REF!</definedName>
    <definedName name="___________________DAF15">#REF!</definedName>
    <definedName name="___________________DAF16" localSheetId="1">#REF!</definedName>
    <definedName name="___________________DAF16" localSheetId="0">#REF!</definedName>
    <definedName name="___________________DAF16">#REF!</definedName>
    <definedName name="___________________DAF17" localSheetId="1">#REF!</definedName>
    <definedName name="___________________DAF17" localSheetId="0">#REF!</definedName>
    <definedName name="___________________DAF17">#REF!</definedName>
    <definedName name="___________________DAF2" localSheetId="1">#REF!</definedName>
    <definedName name="___________________DAF2" localSheetId="0">#REF!</definedName>
    <definedName name="___________________DAF2">#REF!</definedName>
    <definedName name="___________________DAF3" localSheetId="1">#REF!</definedName>
    <definedName name="___________________DAF3" localSheetId="0">#REF!</definedName>
    <definedName name="___________________DAF3">#REF!</definedName>
    <definedName name="__________________DAF1" localSheetId="1">#REF!</definedName>
    <definedName name="__________________DAF1" localSheetId="0">#REF!</definedName>
    <definedName name="__________________DAF1">#REF!</definedName>
    <definedName name="__________________DAF11" localSheetId="1">#REF!</definedName>
    <definedName name="__________________DAF11" localSheetId="0">#REF!</definedName>
    <definedName name="__________________DAF11">#REF!</definedName>
    <definedName name="__________________DAF12" localSheetId="1">#REF!</definedName>
    <definedName name="__________________DAF12" localSheetId="0">#REF!</definedName>
    <definedName name="__________________DAF12">#REF!</definedName>
    <definedName name="__________________DAF13" localSheetId="1">#REF!</definedName>
    <definedName name="__________________DAF13" localSheetId="0">#REF!</definedName>
    <definedName name="__________________DAF13">#REF!</definedName>
    <definedName name="__________________daf133" localSheetId="1">#REF!</definedName>
    <definedName name="__________________daf133" localSheetId="0">#REF!</definedName>
    <definedName name="__________________daf133">#REF!</definedName>
    <definedName name="__________________DAF14" localSheetId="1">#REF!</definedName>
    <definedName name="__________________DAF14" localSheetId="0">#REF!</definedName>
    <definedName name="__________________DAF14">#REF!</definedName>
    <definedName name="__________________DAF15" localSheetId="1">#REF!</definedName>
    <definedName name="__________________DAF15" localSheetId="0">#REF!</definedName>
    <definedName name="__________________DAF15">#REF!</definedName>
    <definedName name="__________________DAF16" localSheetId="1">#REF!</definedName>
    <definedName name="__________________DAF16" localSheetId="0">#REF!</definedName>
    <definedName name="__________________DAF16">#REF!</definedName>
    <definedName name="__________________DAF17" localSheetId="1">#REF!</definedName>
    <definedName name="__________________DAF17" localSheetId="0">#REF!</definedName>
    <definedName name="__________________DAF17">#REF!</definedName>
    <definedName name="__________________DAF2" localSheetId="1">#REF!</definedName>
    <definedName name="__________________DAF2" localSheetId="0">#REF!</definedName>
    <definedName name="__________________DAF2">#REF!</definedName>
    <definedName name="__________________DAF3" localSheetId="1">#REF!</definedName>
    <definedName name="__________________DAF3" localSheetId="0">#REF!</definedName>
    <definedName name="__________________DAF3">#REF!</definedName>
    <definedName name="_________________DAF1" localSheetId="1">#REF!</definedName>
    <definedName name="_________________DAF1" localSheetId="0">#REF!</definedName>
    <definedName name="_________________DAF1">#REF!</definedName>
    <definedName name="_________________DAF11" localSheetId="1">#REF!</definedName>
    <definedName name="_________________DAF11" localSheetId="0">#REF!</definedName>
    <definedName name="_________________DAF11">#REF!</definedName>
    <definedName name="_________________DAF12" localSheetId="1">#REF!</definedName>
    <definedName name="_________________DAF12" localSheetId="0">#REF!</definedName>
    <definedName name="_________________DAF12">#REF!</definedName>
    <definedName name="_________________DAF13" localSheetId="1">#REF!</definedName>
    <definedName name="_________________DAF13" localSheetId="0">#REF!</definedName>
    <definedName name="_________________DAF13">#REF!</definedName>
    <definedName name="_________________daf133" localSheetId="1">#REF!</definedName>
    <definedName name="_________________daf133" localSheetId="0">#REF!</definedName>
    <definedName name="_________________daf133">#REF!</definedName>
    <definedName name="_________________DAF14" localSheetId="1">#REF!</definedName>
    <definedName name="_________________DAF14" localSheetId="0">#REF!</definedName>
    <definedName name="_________________DAF14">#REF!</definedName>
    <definedName name="_________________DAF15" localSheetId="1">#REF!</definedName>
    <definedName name="_________________DAF15" localSheetId="0">#REF!</definedName>
    <definedName name="_________________DAF15">#REF!</definedName>
    <definedName name="_________________DAF16" localSheetId="1">#REF!</definedName>
    <definedName name="_________________DAF16" localSheetId="0">#REF!</definedName>
    <definedName name="_________________DAF16">#REF!</definedName>
    <definedName name="_________________DAF17" localSheetId="1">#REF!</definedName>
    <definedName name="_________________DAF17" localSheetId="0">#REF!</definedName>
    <definedName name="_________________DAF17">#REF!</definedName>
    <definedName name="_________________DAF2" localSheetId="1">#REF!</definedName>
    <definedName name="_________________DAF2" localSheetId="0">#REF!</definedName>
    <definedName name="_________________DAF2">#REF!</definedName>
    <definedName name="_________________DAF3" localSheetId="1">#REF!</definedName>
    <definedName name="_________________DAF3" localSheetId="0">#REF!</definedName>
    <definedName name="_________________DAF3">#REF!</definedName>
    <definedName name="________________DAF1" localSheetId="1">#REF!</definedName>
    <definedName name="________________DAF1" localSheetId="0">#REF!</definedName>
    <definedName name="________________DAF1">#REF!</definedName>
    <definedName name="________________DAF11" localSheetId="1">#REF!</definedName>
    <definedName name="________________DAF11" localSheetId="0">#REF!</definedName>
    <definedName name="________________DAF11">#REF!</definedName>
    <definedName name="________________DAF12" localSheetId="1">#REF!</definedName>
    <definedName name="________________DAF12" localSheetId="0">#REF!</definedName>
    <definedName name="________________DAF12">#REF!</definedName>
    <definedName name="________________DAF13" localSheetId="1">#REF!</definedName>
    <definedName name="________________DAF13" localSheetId="0">#REF!</definedName>
    <definedName name="________________DAF13">#REF!</definedName>
    <definedName name="________________daf133" localSheetId="1">#REF!</definedName>
    <definedName name="________________daf133" localSheetId="0">#REF!</definedName>
    <definedName name="________________daf133">#REF!</definedName>
    <definedName name="________________DAF14" localSheetId="1">#REF!</definedName>
    <definedName name="________________DAF14" localSheetId="0">#REF!</definedName>
    <definedName name="________________DAF14">#REF!</definedName>
    <definedName name="________________DAF15" localSheetId="1">#REF!</definedName>
    <definedName name="________________DAF15" localSheetId="0">#REF!</definedName>
    <definedName name="________________DAF15">#REF!</definedName>
    <definedName name="________________DAF16" localSheetId="1">#REF!</definedName>
    <definedName name="________________DAF16" localSheetId="0">#REF!</definedName>
    <definedName name="________________DAF16">#REF!</definedName>
    <definedName name="________________DAF17" localSheetId="1">#REF!</definedName>
    <definedName name="________________DAF17" localSheetId="0">#REF!</definedName>
    <definedName name="________________DAF17">#REF!</definedName>
    <definedName name="________________DAF2" localSheetId="1">#REF!</definedName>
    <definedName name="________________DAF2" localSheetId="0">#REF!</definedName>
    <definedName name="________________DAF2">#REF!</definedName>
    <definedName name="________________DAF3" localSheetId="1">#REF!</definedName>
    <definedName name="________________DAF3" localSheetId="0">#REF!</definedName>
    <definedName name="________________DAF3">#REF!</definedName>
    <definedName name="_______________DAF1" localSheetId="1">#REF!</definedName>
    <definedName name="_______________DAF1" localSheetId="0">#REF!</definedName>
    <definedName name="_______________DAF1">#REF!</definedName>
    <definedName name="_______________DAF11" localSheetId="1">#REF!</definedName>
    <definedName name="_______________DAF11" localSheetId="0">#REF!</definedName>
    <definedName name="_______________DAF11">#REF!</definedName>
    <definedName name="_______________DAF12" localSheetId="1">#REF!</definedName>
    <definedName name="_______________DAF12" localSheetId="0">#REF!</definedName>
    <definedName name="_______________DAF12">#REF!</definedName>
    <definedName name="_______________DAF13" localSheetId="1">#REF!</definedName>
    <definedName name="_______________DAF13" localSheetId="0">#REF!</definedName>
    <definedName name="_______________DAF13">#REF!</definedName>
    <definedName name="_______________daf133" localSheetId="1">#REF!</definedName>
    <definedName name="_______________daf133" localSheetId="0">#REF!</definedName>
    <definedName name="_______________daf133">#REF!</definedName>
    <definedName name="_______________DAF14" localSheetId="1">#REF!</definedName>
    <definedName name="_______________DAF14" localSheetId="0">#REF!</definedName>
    <definedName name="_______________DAF14">#REF!</definedName>
    <definedName name="_______________DAF15" localSheetId="1">#REF!</definedName>
    <definedName name="_______________DAF15" localSheetId="0">#REF!</definedName>
    <definedName name="_______________DAF15">#REF!</definedName>
    <definedName name="_______________DAF16" localSheetId="1">#REF!</definedName>
    <definedName name="_______________DAF16" localSheetId="0">#REF!</definedName>
    <definedName name="_______________DAF16">#REF!</definedName>
    <definedName name="_______________DAF17" localSheetId="1">#REF!</definedName>
    <definedName name="_______________DAF17" localSheetId="0">#REF!</definedName>
    <definedName name="_______________DAF17">#REF!</definedName>
    <definedName name="_______________DAF2" localSheetId="1">#REF!</definedName>
    <definedName name="_______________DAF2" localSheetId="0">#REF!</definedName>
    <definedName name="_______________DAF2">#REF!</definedName>
    <definedName name="_______________DAF3" localSheetId="1">#REF!</definedName>
    <definedName name="_______________DAF3" localSheetId="0">#REF!</definedName>
    <definedName name="_______________DAF3">#REF!</definedName>
    <definedName name="______________DAF1" localSheetId="1">#REF!</definedName>
    <definedName name="______________DAF1" localSheetId="0">#REF!</definedName>
    <definedName name="______________DAF1">#REF!</definedName>
    <definedName name="______________DAF11" localSheetId="1">#REF!</definedName>
    <definedName name="______________DAF11" localSheetId="0">#REF!</definedName>
    <definedName name="______________DAF11">#REF!</definedName>
    <definedName name="______________DAF12" localSheetId="1">#REF!</definedName>
    <definedName name="______________DAF12" localSheetId="0">#REF!</definedName>
    <definedName name="______________DAF12">#REF!</definedName>
    <definedName name="______________DAF13" localSheetId="1">#REF!</definedName>
    <definedName name="______________DAF13" localSheetId="0">#REF!</definedName>
    <definedName name="______________DAF13">#REF!</definedName>
    <definedName name="______________daf133" localSheetId="1">#REF!</definedName>
    <definedName name="______________daf133" localSheetId="0">#REF!</definedName>
    <definedName name="______________daf133">#REF!</definedName>
    <definedName name="______________DAF14" localSheetId="1">#REF!</definedName>
    <definedName name="______________DAF14" localSheetId="0">#REF!</definedName>
    <definedName name="______________DAF14">#REF!</definedName>
    <definedName name="______________DAF15" localSheetId="1">#REF!</definedName>
    <definedName name="______________DAF15" localSheetId="0">#REF!</definedName>
    <definedName name="______________DAF15">#REF!</definedName>
    <definedName name="______________DAF16" localSheetId="1">#REF!</definedName>
    <definedName name="______________DAF16" localSheetId="0">#REF!</definedName>
    <definedName name="______________DAF16">#REF!</definedName>
    <definedName name="______________DAF17" localSheetId="1">#REF!</definedName>
    <definedName name="______________DAF17" localSheetId="0">#REF!</definedName>
    <definedName name="______________DAF17">#REF!</definedName>
    <definedName name="______________DAF2" localSheetId="1">#REF!</definedName>
    <definedName name="______________DAF2" localSheetId="0">#REF!</definedName>
    <definedName name="______________DAF2">#REF!</definedName>
    <definedName name="______________DAF3" localSheetId="1">#REF!</definedName>
    <definedName name="______________DAF3" localSheetId="0">#REF!</definedName>
    <definedName name="______________DAF3">#REF!</definedName>
    <definedName name="_____________DAF1" localSheetId="1">#REF!</definedName>
    <definedName name="_____________DAF1" localSheetId="0">#REF!</definedName>
    <definedName name="_____________DAF1">#REF!</definedName>
    <definedName name="_____________DAF11" localSheetId="1">#REF!</definedName>
    <definedName name="_____________DAF11" localSheetId="0">#REF!</definedName>
    <definedName name="_____________DAF11">#REF!</definedName>
    <definedName name="_____________DAF12" localSheetId="1">#REF!</definedName>
    <definedName name="_____________DAF12" localSheetId="0">#REF!</definedName>
    <definedName name="_____________DAF12">#REF!</definedName>
    <definedName name="_____________DAF13" localSheetId="1">#REF!</definedName>
    <definedName name="_____________DAF13" localSheetId="0">#REF!</definedName>
    <definedName name="_____________DAF13">#REF!</definedName>
    <definedName name="_____________daf133" localSheetId="1">#REF!</definedName>
    <definedName name="_____________daf133" localSheetId="0">#REF!</definedName>
    <definedName name="_____________daf133">#REF!</definedName>
    <definedName name="_____________DAF14" localSheetId="1">#REF!</definedName>
    <definedName name="_____________DAF14" localSheetId="0">#REF!</definedName>
    <definedName name="_____________DAF14">#REF!</definedName>
    <definedName name="_____________DAF15" localSheetId="1">#REF!</definedName>
    <definedName name="_____________DAF15" localSheetId="0">#REF!</definedName>
    <definedName name="_____________DAF15">#REF!</definedName>
    <definedName name="_____________DAF16" localSheetId="1">#REF!</definedName>
    <definedName name="_____________DAF16" localSheetId="0">#REF!</definedName>
    <definedName name="_____________DAF16">#REF!</definedName>
    <definedName name="_____________DAF17" localSheetId="1">#REF!</definedName>
    <definedName name="_____________DAF17" localSheetId="0">#REF!</definedName>
    <definedName name="_____________DAF17">#REF!</definedName>
    <definedName name="_____________DAF2" localSheetId="1">#REF!</definedName>
    <definedName name="_____________DAF2" localSheetId="0">#REF!</definedName>
    <definedName name="_____________DAF2">#REF!</definedName>
    <definedName name="_____________DAF3" localSheetId="1">#REF!</definedName>
    <definedName name="_____________DAF3" localSheetId="0">#REF!</definedName>
    <definedName name="_____________DAF3">#REF!</definedName>
    <definedName name="____________DAF1" localSheetId="1">#REF!</definedName>
    <definedName name="____________DAF1" localSheetId="0">#REF!</definedName>
    <definedName name="____________DAF1">#REF!</definedName>
    <definedName name="____________DAF11" localSheetId="1">#REF!</definedName>
    <definedName name="____________DAF11" localSheetId="0">#REF!</definedName>
    <definedName name="____________DAF11">#REF!</definedName>
    <definedName name="____________DAF12" localSheetId="1">#REF!</definedName>
    <definedName name="____________DAF12" localSheetId="0">#REF!</definedName>
    <definedName name="____________DAF12">#REF!</definedName>
    <definedName name="____________DAF13" localSheetId="1">#REF!</definedName>
    <definedName name="____________DAF13" localSheetId="0">#REF!</definedName>
    <definedName name="____________DAF13">#REF!</definedName>
    <definedName name="____________daf133" localSheetId="1">#REF!</definedName>
    <definedName name="____________daf133" localSheetId="0">#REF!</definedName>
    <definedName name="____________daf133">#REF!</definedName>
    <definedName name="____________DAF14" localSheetId="1">#REF!</definedName>
    <definedName name="____________DAF14" localSheetId="0">#REF!</definedName>
    <definedName name="____________DAF14">#REF!</definedName>
    <definedName name="____________DAF15" localSheetId="1">#REF!</definedName>
    <definedName name="____________DAF15" localSheetId="0">#REF!</definedName>
    <definedName name="____________DAF15">#REF!</definedName>
    <definedName name="____________DAF16" localSheetId="1">#REF!</definedName>
    <definedName name="____________DAF16" localSheetId="0">#REF!</definedName>
    <definedName name="____________DAF16">#REF!</definedName>
    <definedName name="____________DAF17" localSheetId="1">#REF!</definedName>
    <definedName name="____________DAF17" localSheetId="0">#REF!</definedName>
    <definedName name="____________DAF17">#REF!</definedName>
    <definedName name="____________DAF2" localSheetId="1">#REF!</definedName>
    <definedName name="____________DAF2" localSheetId="0">#REF!</definedName>
    <definedName name="____________DAF2">#REF!</definedName>
    <definedName name="____________DAF3" localSheetId="1">#REF!</definedName>
    <definedName name="____________DAF3" localSheetId="0">#REF!</definedName>
    <definedName name="____________DAF3">#REF!</definedName>
    <definedName name="___________DAF1" localSheetId="1">#REF!</definedName>
    <definedName name="___________DAF1" localSheetId="0">#REF!</definedName>
    <definedName name="___________DAF1">#REF!</definedName>
    <definedName name="___________DAF11" localSheetId="1">#REF!</definedName>
    <definedName name="___________DAF11" localSheetId="0">#REF!</definedName>
    <definedName name="___________DAF11">#REF!</definedName>
    <definedName name="___________DAF12" localSheetId="1">#REF!</definedName>
    <definedName name="___________DAF12" localSheetId="0">#REF!</definedName>
    <definedName name="___________DAF12">#REF!</definedName>
    <definedName name="___________DAF13" localSheetId="1">#REF!</definedName>
    <definedName name="___________DAF13" localSheetId="0">#REF!</definedName>
    <definedName name="___________DAF13">#REF!</definedName>
    <definedName name="___________daf133" localSheetId="1">#REF!</definedName>
    <definedName name="___________daf133" localSheetId="0">#REF!</definedName>
    <definedName name="___________daf133">#REF!</definedName>
    <definedName name="___________DAF14" localSheetId="1">#REF!</definedName>
    <definedName name="___________DAF14" localSheetId="0">#REF!</definedName>
    <definedName name="___________DAF14">#REF!</definedName>
    <definedName name="___________DAF15" localSheetId="1">#REF!</definedName>
    <definedName name="___________DAF15" localSheetId="0">#REF!</definedName>
    <definedName name="___________DAF15">#REF!</definedName>
    <definedName name="___________DAF16" localSheetId="1">#REF!</definedName>
    <definedName name="___________DAF16" localSheetId="0">#REF!</definedName>
    <definedName name="___________DAF16">#REF!</definedName>
    <definedName name="___________DAF17" localSheetId="1">#REF!</definedName>
    <definedName name="___________DAF17" localSheetId="0">#REF!</definedName>
    <definedName name="___________DAF17">#REF!</definedName>
    <definedName name="___________DAF2" localSheetId="1">#REF!</definedName>
    <definedName name="___________DAF2" localSheetId="0">#REF!</definedName>
    <definedName name="___________DAF2">#REF!</definedName>
    <definedName name="___________DAF3" localSheetId="1">#REF!</definedName>
    <definedName name="___________DAF3" localSheetId="0">#REF!</definedName>
    <definedName name="___________DAF3">#REF!</definedName>
    <definedName name="__________DAF1" localSheetId="1">#REF!</definedName>
    <definedName name="__________DAF1" localSheetId="0">#REF!</definedName>
    <definedName name="__________DAF1">#REF!</definedName>
    <definedName name="__________DAF11" localSheetId="1">#REF!</definedName>
    <definedName name="__________DAF11" localSheetId="0">#REF!</definedName>
    <definedName name="__________DAF11">#REF!</definedName>
    <definedName name="__________DAF12" localSheetId="1">#REF!</definedName>
    <definedName name="__________DAF12" localSheetId="0">#REF!</definedName>
    <definedName name="__________DAF12">#REF!</definedName>
    <definedName name="__________DAF13" localSheetId="1">#REF!</definedName>
    <definedName name="__________DAF13" localSheetId="0">#REF!</definedName>
    <definedName name="__________DAF13">#REF!</definedName>
    <definedName name="__________daf133" localSheetId="1">#REF!</definedName>
    <definedName name="__________daf133" localSheetId="0">#REF!</definedName>
    <definedName name="__________daf133">#REF!</definedName>
    <definedName name="__________DAF14" localSheetId="1">#REF!</definedName>
    <definedName name="__________DAF14" localSheetId="0">#REF!</definedName>
    <definedName name="__________DAF14">#REF!</definedName>
    <definedName name="__________DAF15" localSheetId="1">#REF!</definedName>
    <definedName name="__________DAF15" localSheetId="0">#REF!</definedName>
    <definedName name="__________DAF15">#REF!</definedName>
    <definedName name="__________DAF16" localSheetId="1">#REF!</definedName>
    <definedName name="__________DAF16" localSheetId="0">#REF!</definedName>
    <definedName name="__________DAF16">#REF!</definedName>
    <definedName name="__________DAF17" localSheetId="1">#REF!</definedName>
    <definedName name="__________DAF17" localSheetId="0">#REF!</definedName>
    <definedName name="__________DAF17">#REF!</definedName>
    <definedName name="__________DAF2" localSheetId="1">#REF!</definedName>
    <definedName name="__________DAF2" localSheetId="0">#REF!</definedName>
    <definedName name="__________DAF2">#REF!</definedName>
    <definedName name="__________DAF3" localSheetId="1">#REF!</definedName>
    <definedName name="__________DAF3" localSheetId="0">#REF!</definedName>
    <definedName name="__________DAF3">#REF!</definedName>
    <definedName name="_________DAF1" localSheetId="1">#REF!</definedName>
    <definedName name="_________DAF1" localSheetId="0">#REF!</definedName>
    <definedName name="_________DAF1">#REF!</definedName>
    <definedName name="_________DAF11" localSheetId="1">#REF!</definedName>
    <definedName name="_________DAF11" localSheetId="0">#REF!</definedName>
    <definedName name="_________DAF11">#REF!</definedName>
    <definedName name="_________DAF12" localSheetId="1">#REF!</definedName>
    <definedName name="_________DAF12" localSheetId="0">#REF!</definedName>
    <definedName name="_________DAF12">#REF!</definedName>
    <definedName name="_________DAF13" localSheetId="1">#REF!</definedName>
    <definedName name="_________DAF13" localSheetId="0">#REF!</definedName>
    <definedName name="_________DAF13">#REF!</definedName>
    <definedName name="_________daf133" localSheetId="1">#REF!</definedName>
    <definedName name="_________daf133" localSheetId="0">#REF!</definedName>
    <definedName name="_________daf133">#REF!</definedName>
    <definedName name="_________DAF14" localSheetId="1">#REF!</definedName>
    <definedName name="_________DAF14" localSheetId="0">#REF!</definedName>
    <definedName name="_________DAF14">#REF!</definedName>
    <definedName name="_________DAF15" localSheetId="1">#REF!</definedName>
    <definedName name="_________DAF15" localSheetId="0">#REF!</definedName>
    <definedName name="_________DAF15">#REF!</definedName>
    <definedName name="_________DAF16" localSheetId="1">#REF!</definedName>
    <definedName name="_________DAF16" localSheetId="0">#REF!</definedName>
    <definedName name="_________DAF16">#REF!</definedName>
    <definedName name="_________DAF17" localSheetId="1">#REF!</definedName>
    <definedName name="_________DAF17" localSheetId="0">#REF!</definedName>
    <definedName name="_________DAF17">#REF!</definedName>
    <definedName name="_________DAF2" localSheetId="1">#REF!</definedName>
    <definedName name="_________DAF2" localSheetId="0">#REF!</definedName>
    <definedName name="_________DAF2">#REF!</definedName>
    <definedName name="_________DAF3" localSheetId="1">#REF!</definedName>
    <definedName name="_________DAF3" localSheetId="0">#REF!</definedName>
    <definedName name="_________DAF3">#REF!</definedName>
    <definedName name="________DAF1" localSheetId="1">#REF!</definedName>
    <definedName name="________DAF1" localSheetId="0">#REF!</definedName>
    <definedName name="________DAF1">#REF!</definedName>
    <definedName name="________DAF11" localSheetId="1">#REF!</definedName>
    <definedName name="________DAF11" localSheetId="0">#REF!</definedName>
    <definedName name="________DAF11">#REF!</definedName>
    <definedName name="________DAF12" localSheetId="1">#REF!</definedName>
    <definedName name="________DAF12" localSheetId="0">#REF!</definedName>
    <definedName name="________DAF12">#REF!</definedName>
    <definedName name="________DAF13" localSheetId="1">#REF!</definedName>
    <definedName name="________DAF13" localSheetId="0">#REF!</definedName>
    <definedName name="________DAF13">#REF!</definedName>
    <definedName name="________daf133" localSheetId="1">#REF!</definedName>
    <definedName name="________daf133" localSheetId="0">#REF!</definedName>
    <definedName name="________daf133">#REF!</definedName>
    <definedName name="________DAF14" localSheetId="1">#REF!</definedName>
    <definedName name="________DAF14" localSheetId="0">#REF!</definedName>
    <definedName name="________DAF14">#REF!</definedName>
    <definedName name="________DAF15" localSheetId="1">#REF!</definedName>
    <definedName name="________DAF15" localSheetId="0">#REF!</definedName>
    <definedName name="________DAF15">#REF!</definedName>
    <definedName name="________DAF16" localSheetId="1">#REF!</definedName>
    <definedName name="________DAF16" localSheetId="0">#REF!</definedName>
    <definedName name="________DAF16">#REF!</definedName>
    <definedName name="________DAF17" localSheetId="1">#REF!</definedName>
    <definedName name="________DAF17" localSheetId="0">#REF!</definedName>
    <definedName name="________DAF17">#REF!</definedName>
    <definedName name="________DAF2" localSheetId="1">#REF!</definedName>
    <definedName name="________DAF2" localSheetId="0">#REF!</definedName>
    <definedName name="________DAF2">#REF!</definedName>
    <definedName name="________DAF3" localSheetId="1">#REF!</definedName>
    <definedName name="________DAF3" localSheetId="0">#REF!</definedName>
    <definedName name="________DAF3">#REF!</definedName>
    <definedName name="_______DAF1" localSheetId="1">#REF!</definedName>
    <definedName name="_______DAF1" localSheetId="0">#REF!</definedName>
    <definedName name="_______DAF1">#REF!</definedName>
    <definedName name="_______DAF11" localSheetId="1">#REF!</definedName>
    <definedName name="_______DAF11" localSheetId="0">#REF!</definedName>
    <definedName name="_______DAF11">#REF!</definedName>
    <definedName name="_______DAF12" localSheetId="1">#REF!</definedName>
    <definedName name="_______DAF12" localSheetId="0">#REF!</definedName>
    <definedName name="_______DAF12">#REF!</definedName>
    <definedName name="_______DAF13" localSheetId="1">#REF!</definedName>
    <definedName name="_______DAF13" localSheetId="0">#REF!</definedName>
    <definedName name="_______DAF13">#REF!</definedName>
    <definedName name="_______daf133" localSheetId="1">#REF!</definedName>
    <definedName name="_______daf133" localSheetId="0">#REF!</definedName>
    <definedName name="_______daf133">#REF!</definedName>
    <definedName name="_______DAF14" localSheetId="1">#REF!</definedName>
    <definedName name="_______DAF14" localSheetId="0">#REF!</definedName>
    <definedName name="_______DAF14">#REF!</definedName>
    <definedName name="_______DAF15" localSheetId="1">#REF!</definedName>
    <definedName name="_______DAF15" localSheetId="0">#REF!</definedName>
    <definedName name="_______DAF15">#REF!</definedName>
    <definedName name="_______DAF16" localSheetId="1">#REF!</definedName>
    <definedName name="_______DAF16" localSheetId="0">#REF!</definedName>
    <definedName name="_______DAF16">#REF!</definedName>
    <definedName name="_______DAF17" localSheetId="1">#REF!</definedName>
    <definedName name="_______DAF17" localSheetId="0">#REF!</definedName>
    <definedName name="_______DAF17">#REF!</definedName>
    <definedName name="_______DAF2" localSheetId="1">#REF!</definedName>
    <definedName name="_______DAF2" localSheetId="0">#REF!</definedName>
    <definedName name="_______DAF2">#REF!</definedName>
    <definedName name="_______DAF3" localSheetId="1">#REF!</definedName>
    <definedName name="_______DAF3" localSheetId="0">#REF!</definedName>
    <definedName name="_______DAF3">#REF!</definedName>
    <definedName name="______DAF1" localSheetId="1">#REF!</definedName>
    <definedName name="______DAF1" localSheetId="0">#REF!</definedName>
    <definedName name="______DAF1">#REF!</definedName>
    <definedName name="______DAF11" localSheetId="1">#REF!</definedName>
    <definedName name="______DAF11" localSheetId="0">#REF!</definedName>
    <definedName name="______DAF11">#REF!</definedName>
    <definedName name="______DAF12" localSheetId="1">#REF!</definedName>
    <definedName name="______DAF12" localSheetId="0">#REF!</definedName>
    <definedName name="______DAF12">#REF!</definedName>
    <definedName name="______DAF13" localSheetId="1">#REF!</definedName>
    <definedName name="______DAF13" localSheetId="0">#REF!</definedName>
    <definedName name="______DAF13">#REF!</definedName>
    <definedName name="______daf133" localSheetId="1">#REF!</definedName>
    <definedName name="______daf133" localSheetId="0">#REF!</definedName>
    <definedName name="______daf133">#REF!</definedName>
    <definedName name="______DAF14" localSheetId="1">#REF!</definedName>
    <definedName name="______DAF14" localSheetId="0">#REF!</definedName>
    <definedName name="______DAF14">#REF!</definedName>
    <definedName name="______DAF15" localSheetId="1">#REF!</definedName>
    <definedName name="______DAF15" localSheetId="0">#REF!</definedName>
    <definedName name="______DAF15">#REF!</definedName>
    <definedName name="______DAF16" localSheetId="1">#REF!</definedName>
    <definedName name="______DAF16" localSheetId="0">#REF!</definedName>
    <definedName name="______DAF16">#REF!</definedName>
    <definedName name="______DAF17" localSheetId="1">#REF!</definedName>
    <definedName name="______DAF17" localSheetId="0">#REF!</definedName>
    <definedName name="______DAF17">#REF!</definedName>
    <definedName name="______DAF2" localSheetId="1">#REF!</definedName>
    <definedName name="______DAF2" localSheetId="0">#REF!</definedName>
    <definedName name="______DAF2">#REF!</definedName>
    <definedName name="______DAF3" localSheetId="1">#REF!</definedName>
    <definedName name="______DAF3" localSheetId="0">#REF!</definedName>
    <definedName name="______DAF3">#REF!</definedName>
    <definedName name="_____DAF1" localSheetId="1">#REF!</definedName>
    <definedName name="_____DAF1" localSheetId="0">#REF!</definedName>
    <definedName name="_____DAF1">#REF!</definedName>
    <definedName name="_____DAF11" localSheetId="1">#REF!</definedName>
    <definedName name="_____DAF11" localSheetId="0">#REF!</definedName>
    <definedName name="_____DAF11">#REF!</definedName>
    <definedName name="_____DAF12" localSheetId="1">#REF!</definedName>
    <definedName name="_____DAF12" localSheetId="0">#REF!</definedName>
    <definedName name="_____DAF12">#REF!</definedName>
    <definedName name="_____DAF13" localSheetId="1">#REF!</definedName>
    <definedName name="_____DAF13" localSheetId="0">#REF!</definedName>
    <definedName name="_____DAF13">#REF!</definedName>
    <definedName name="_____daf133" localSheetId="1">#REF!</definedName>
    <definedName name="_____daf133" localSheetId="0">#REF!</definedName>
    <definedName name="_____daf133">#REF!</definedName>
    <definedName name="_____DAF14" localSheetId="1">#REF!</definedName>
    <definedName name="_____DAF14" localSheetId="0">#REF!</definedName>
    <definedName name="_____DAF14">#REF!</definedName>
    <definedName name="_____DAF15" localSheetId="1">#REF!</definedName>
    <definedName name="_____DAF15" localSheetId="0">#REF!</definedName>
    <definedName name="_____DAF15">#REF!</definedName>
    <definedName name="_____DAF16" localSheetId="1">#REF!</definedName>
    <definedName name="_____DAF16" localSheetId="0">#REF!</definedName>
    <definedName name="_____DAF16">#REF!</definedName>
    <definedName name="_____DAF17" localSheetId="1">#REF!</definedName>
    <definedName name="_____DAF17" localSheetId="0">#REF!</definedName>
    <definedName name="_____DAF17">#REF!</definedName>
    <definedName name="_____DAF2" localSheetId="1">#REF!</definedName>
    <definedName name="_____DAF2" localSheetId="0">#REF!</definedName>
    <definedName name="_____DAF2">#REF!</definedName>
    <definedName name="_____DAF3" localSheetId="1">#REF!</definedName>
    <definedName name="_____DAF3" localSheetId="0">#REF!</definedName>
    <definedName name="_____DAF3">#REF!</definedName>
    <definedName name="____DAF1" localSheetId="1">#REF!</definedName>
    <definedName name="____DAF1" localSheetId="0">#REF!</definedName>
    <definedName name="____DAF1">#REF!</definedName>
    <definedName name="____DAF11" localSheetId="1">#REF!</definedName>
    <definedName name="____DAF11" localSheetId="0">#REF!</definedName>
    <definedName name="____DAF11">#REF!</definedName>
    <definedName name="____DAF12" localSheetId="1">#REF!</definedName>
    <definedName name="____DAF12" localSheetId="0">#REF!</definedName>
    <definedName name="____DAF12">#REF!</definedName>
    <definedName name="____DAF13" localSheetId="1">#REF!</definedName>
    <definedName name="____DAF13" localSheetId="0">#REF!</definedName>
    <definedName name="____DAF13">#REF!</definedName>
    <definedName name="____daf133" localSheetId="1">#REF!</definedName>
    <definedName name="____daf133" localSheetId="0">#REF!</definedName>
    <definedName name="____daf133">#REF!</definedName>
    <definedName name="____DAF14" localSheetId="1">#REF!</definedName>
    <definedName name="____DAF14" localSheetId="0">#REF!</definedName>
    <definedName name="____DAF14">#REF!</definedName>
    <definedName name="____DAF15" localSheetId="1">#REF!</definedName>
    <definedName name="____DAF15" localSheetId="0">#REF!</definedName>
    <definedName name="____DAF15">#REF!</definedName>
    <definedName name="____DAF16" localSheetId="1">#REF!</definedName>
    <definedName name="____DAF16" localSheetId="0">#REF!</definedName>
    <definedName name="____DAF16">#REF!</definedName>
    <definedName name="____DAF17" localSheetId="1">#REF!</definedName>
    <definedName name="____DAF17" localSheetId="0">#REF!</definedName>
    <definedName name="____DAF17">#REF!</definedName>
    <definedName name="____DAF2" localSheetId="1">#REF!</definedName>
    <definedName name="____DAF2" localSheetId="0">#REF!</definedName>
    <definedName name="____DAF2">#REF!</definedName>
    <definedName name="____DAF3" localSheetId="1">#REF!</definedName>
    <definedName name="____DAF3" localSheetId="0">#REF!</definedName>
    <definedName name="____DAF3">#REF!</definedName>
    <definedName name="___DAF1" localSheetId="1">#REF!</definedName>
    <definedName name="___DAF1" localSheetId="0">#REF!</definedName>
    <definedName name="___DAF1">#REF!</definedName>
    <definedName name="___DAF11" localSheetId="1">#REF!</definedName>
    <definedName name="___DAF11" localSheetId="0">#REF!</definedName>
    <definedName name="___DAF11">#REF!</definedName>
    <definedName name="___DAF12" localSheetId="1">#REF!</definedName>
    <definedName name="___DAF12" localSheetId="0">#REF!</definedName>
    <definedName name="___DAF12">#REF!</definedName>
    <definedName name="___DAF13" localSheetId="1">#REF!</definedName>
    <definedName name="___DAF13" localSheetId="0">#REF!</definedName>
    <definedName name="___DAF13">#REF!</definedName>
    <definedName name="___daf133" localSheetId="1">#REF!</definedName>
    <definedName name="___daf133" localSheetId="0">#REF!</definedName>
    <definedName name="___daf133">#REF!</definedName>
    <definedName name="___DAF14" localSheetId="1">#REF!</definedName>
    <definedName name="___DAF14" localSheetId="0">#REF!</definedName>
    <definedName name="___DAF14">#REF!</definedName>
    <definedName name="___DAF15" localSheetId="1">#REF!</definedName>
    <definedName name="___DAF15" localSheetId="0">#REF!</definedName>
    <definedName name="___DAF15">#REF!</definedName>
    <definedName name="___DAF16" localSheetId="1">#REF!</definedName>
    <definedName name="___DAF16" localSheetId="0">#REF!</definedName>
    <definedName name="___DAF16">#REF!</definedName>
    <definedName name="___DAF17" localSheetId="1">#REF!</definedName>
    <definedName name="___DAF17" localSheetId="0">#REF!</definedName>
    <definedName name="___DAF17">#REF!</definedName>
    <definedName name="___DAF2" localSheetId="1">#REF!</definedName>
    <definedName name="___DAF2" localSheetId="0">#REF!</definedName>
    <definedName name="___DAF2">#REF!</definedName>
    <definedName name="___DAF3" localSheetId="1">#REF!</definedName>
    <definedName name="___DAF3" localSheetId="0">#REF!</definedName>
    <definedName name="___DAF3">#REF!</definedName>
    <definedName name="__DAF1" localSheetId="1">#REF!</definedName>
    <definedName name="__DAF1" localSheetId="0">#REF!</definedName>
    <definedName name="__DAF1">#REF!</definedName>
    <definedName name="__DAF11" localSheetId="1">#REF!</definedName>
    <definedName name="__DAF11" localSheetId="0">#REF!</definedName>
    <definedName name="__DAF11">#REF!</definedName>
    <definedName name="__DAF12" localSheetId="1">#REF!</definedName>
    <definedName name="__DAF12" localSheetId="0">#REF!</definedName>
    <definedName name="__DAF12">#REF!</definedName>
    <definedName name="__DAF13" localSheetId="1">#REF!</definedName>
    <definedName name="__DAF13" localSheetId="0">#REF!</definedName>
    <definedName name="__DAF13">#REF!</definedName>
    <definedName name="__daf133" localSheetId="1">#REF!</definedName>
    <definedName name="__daf133" localSheetId="0">#REF!</definedName>
    <definedName name="__daf133">#REF!</definedName>
    <definedName name="__DAF14" localSheetId="1">#REF!</definedName>
    <definedName name="__DAF14" localSheetId="0">#REF!</definedName>
    <definedName name="__DAF14">#REF!</definedName>
    <definedName name="__DAF15" localSheetId="1">#REF!</definedName>
    <definedName name="__DAF15" localSheetId="0">#REF!</definedName>
    <definedName name="__DAF15">#REF!</definedName>
    <definedName name="__DAF16" localSheetId="1">#REF!</definedName>
    <definedName name="__DAF16" localSheetId="0">#REF!</definedName>
    <definedName name="__DAF16">#REF!</definedName>
    <definedName name="__DAF17" localSheetId="1">#REF!</definedName>
    <definedName name="__DAF17" localSheetId="0">#REF!</definedName>
    <definedName name="__DAF17">#REF!</definedName>
    <definedName name="__DAF2" localSheetId="1">#REF!</definedName>
    <definedName name="__DAF2" localSheetId="0">#REF!</definedName>
    <definedName name="__DAF2">#REF!</definedName>
    <definedName name="__DAF3" localSheetId="1">#REF!</definedName>
    <definedName name="__DAF3" localSheetId="0">#REF!</definedName>
    <definedName name="__DAF3">#REF!</definedName>
    <definedName name="_1" localSheetId="1">#REF!</definedName>
    <definedName name="_1" localSheetId="0">'[1]REK-PEG'!#REF!</definedName>
    <definedName name="_1">'[1]REK-PEG'!#REF!</definedName>
    <definedName name="_2" localSheetId="1">#REF!</definedName>
    <definedName name="_2" localSheetId="0">'[1]REK-PEG'!#REF!</definedName>
    <definedName name="_2">'[1]REK-PEG'!#REF!</definedName>
    <definedName name="_3" localSheetId="1">#REF!</definedName>
    <definedName name="_3" localSheetId="0">'[1]REK-PEG'!#REF!</definedName>
    <definedName name="_3">'[1]REK-PEG'!#REF!</definedName>
    <definedName name="_4" localSheetId="1">#REF!</definedName>
    <definedName name="_4" localSheetId="0">'[1]REK-PEG'!#REF!</definedName>
    <definedName name="_4">'[1]REK-PEG'!#REF!</definedName>
    <definedName name="_5" localSheetId="1">#REF!</definedName>
    <definedName name="_5" localSheetId="0">'[1]REK-PEG'!#REF!</definedName>
    <definedName name="_5">'[1]REK-PEG'!#REF!</definedName>
    <definedName name="_7" localSheetId="1">#REF!</definedName>
    <definedName name="_7" localSheetId="0">'[1]REK-PEG'!#REF!</definedName>
    <definedName name="_7">'[1]REK-PEG'!#REF!</definedName>
    <definedName name="_8" localSheetId="1">#REF!</definedName>
    <definedName name="_8" localSheetId="0">'[1]REK-PEG'!#REF!</definedName>
    <definedName name="_8">'[1]REK-PEG'!#REF!</definedName>
    <definedName name="_DAF1" localSheetId="1">#REF!</definedName>
    <definedName name="_DAF1" localSheetId="0">#REF!</definedName>
    <definedName name="_DAF1">#REF!</definedName>
    <definedName name="_DAF11" localSheetId="1">#REF!</definedName>
    <definedName name="_DAF11" localSheetId="0">#REF!</definedName>
    <definedName name="_DAF11">#REF!</definedName>
    <definedName name="_DAF12" localSheetId="1">#REF!</definedName>
    <definedName name="_DAF12" localSheetId="0">#REF!</definedName>
    <definedName name="_DAF12">#REF!</definedName>
    <definedName name="_DAF13" localSheetId="1">#REF!</definedName>
    <definedName name="_DAF13" localSheetId="0">#REF!</definedName>
    <definedName name="_DAF13">#REF!</definedName>
    <definedName name="_daf133" localSheetId="1">#REF!</definedName>
    <definedName name="_daf133" localSheetId="0">#REF!</definedName>
    <definedName name="_daf133">#REF!</definedName>
    <definedName name="_DAF14" localSheetId="1">#REF!</definedName>
    <definedName name="_DAF14" localSheetId="0">#REF!</definedName>
    <definedName name="_DAF14">#REF!</definedName>
    <definedName name="_DAF15" localSheetId="1">#REF!</definedName>
    <definedName name="_DAF15" localSheetId="0">#REF!</definedName>
    <definedName name="_DAF15">#REF!</definedName>
    <definedName name="_DAF16" localSheetId="1">#REF!</definedName>
    <definedName name="_DAF16" localSheetId="0">#REF!</definedName>
    <definedName name="_DAF16">#REF!</definedName>
    <definedName name="_DAF17" localSheetId="1">#REF!</definedName>
    <definedName name="_DAF17" localSheetId="0">#REF!</definedName>
    <definedName name="_DAF17">#REF!</definedName>
    <definedName name="_DAF2" localSheetId="1">#REF!</definedName>
    <definedName name="_DAF2" localSheetId="0">#REF!</definedName>
    <definedName name="_DAF2">#REF!</definedName>
    <definedName name="_DAF3" localSheetId="1">#REF!</definedName>
    <definedName name="_DAF3" localSheetId="0">#REF!</definedName>
    <definedName name="_DAF3">#REF!</definedName>
    <definedName name="_PRSB_A11..B_O1" localSheetId="1">#REF!</definedName>
    <definedName name="_PRSB_A11..B_O1" localSheetId="0">#REF!</definedName>
    <definedName name="_PRSB_A11..B_O1">#REF!</definedName>
    <definedName name="_PRSS1..AD1683_" localSheetId="1">#REF!</definedName>
    <definedName name="_PRSS1..AD1683_" localSheetId="0">#REF!</definedName>
    <definedName name="_PRSS1..AD1683_">#REF!</definedName>
    <definedName name="A" localSheetId="1">#REF!</definedName>
    <definedName name="A" localSheetId="0">#REF!</definedName>
    <definedName name="A">#REF!</definedName>
    <definedName name="aa" localSheetId="1">#REF!</definedName>
    <definedName name="aa" localSheetId="0">#REF!</definedName>
    <definedName name="aa">#REF!</definedName>
    <definedName name="aaa" localSheetId="1">#REF!</definedName>
    <definedName name="aaa" localSheetId="0">#REF!</definedName>
    <definedName name="aaa">#REF!</definedName>
    <definedName name="analisa" localSheetId="1">#REF!</definedName>
    <definedName name="analisa" localSheetId="0">#REF!</definedName>
    <definedName name="analisa">#REF!</definedName>
    <definedName name="as" localSheetId="1">'[1]REK-PEG'!#REF!</definedName>
    <definedName name="as" localSheetId="0">'[1]REK-PEG'!#REF!</definedName>
    <definedName name="as">'[1]REK-PEG'!#REF!</definedName>
    <definedName name="asa" localSheetId="1">#REF!</definedName>
    <definedName name="asa" localSheetId="0">'[1]REK-PEG'!#REF!</definedName>
    <definedName name="asa">'[1]REK-PEG'!#REF!</definedName>
    <definedName name="asaas">'[1]REK-PEG'!#REF!</definedName>
    <definedName name="ASAS">'[1]REK-PEG'!#REF!</definedName>
    <definedName name="asasa" localSheetId="1">#REF!</definedName>
    <definedName name="asasa" localSheetId="0">#REF!</definedName>
    <definedName name="asasa">#REF!</definedName>
    <definedName name="asfdf" localSheetId="1">'[1]REK-PEG'!#REF!</definedName>
    <definedName name="asfdf">'[1]REK-PEG'!#REF!</definedName>
    <definedName name="Asumsi_Pertumbuhan_Lisdes_Kaltim_2013___2017">#REF!</definedName>
    <definedName name="Basket" localSheetId="1">[3]Kamus!$D$2:$D$8</definedName>
    <definedName name="Basket" localSheetId="0">[3]Kamus!$D$2:$D$8</definedName>
    <definedName name="Basket">[4]Kamus!$D$2:$D$8</definedName>
    <definedName name="Belum_Optimal" localSheetId="1">#REF!</definedName>
    <definedName name="Belum_Optimal" localSheetId="0">#REF!</definedName>
    <definedName name="Belum_Optimal">#REF!</definedName>
    <definedName name="C_" localSheetId="1">#REF!</definedName>
    <definedName name="C_" localSheetId="0">'[1]REK-PEG'!#REF!</definedName>
    <definedName name="C_">'[1]REK-PEG'!#REF!</definedName>
    <definedName name="D" localSheetId="1">#REF!</definedName>
    <definedName name="D" localSheetId="0">#REF!</definedName>
    <definedName name="D">#REF!</definedName>
    <definedName name="DAF13A" localSheetId="1">#REF!</definedName>
    <definedName name="DAF13A" localSheetId="0">#REF!</definedName>
    <definedName name="DAF13A">#REF!</definedName>
    <definedName name="DAF13B" localSheetId="1">#REF!</definedName>
    <definedName name="DAF13B" localSheetId="0">#REF!</definedName>
    <definedName name="DAF13B">#REF!</definedName>
    <definedName name="DAF14A" localSheetId="1">#REF!</definedName>
    <definedName name="DAF14A" localSheetId="0">#REF!</definedName>
    <definedName name="DAF14A">#REF!</definedName>
    <definedName name="DAF14B" localSheetId="1">#REF!</definedName>
    <definedName name="DAF14B" localSheetId="0">#REF!</definedName>
    <definedName name="DAF14B">#REF!</definedName>
    <definedName name="DAF14C" localSheetId="1">#REF!</definedName>
    <definedName name="DAF14C" localSheetId="0">#REF!</definedName>
    <definedName name="DAF14C">#REF!</definedName>
    <definedName name="DAF14D" localSheetId="1">#REF!</definedName>
    <definedName name="DAF14D" localSheetId="0">#REF!</definedName>
    <definedName name="DAF14D">#REF!</definedName>
    <definedName name="DAF14E" localSheetId="1">#REF!</definedName>
    <definedName name="DAF14E" localSheetId="0">#REF!</definedName>
    <definedName name="DAF14E">#REF!</definedName>
    <definedName name="DANA" localSheetId="1">#REF!</definedName>
    <definedName name="DANA" localSheetId="0">#REF!</definedName>
    <definedName name="DANA">#REF!</definedName>
    <definedName name="data_koordinat">#REF!</definedName>
    <definedName name="DBSend" localSheetId="1">[5]Asumsi!$S$10</definedName>
    <definedName name="DBSend" localSheetId="0">[5]Asumsi!$S$10</definedName>
    <definedName name="DBSend">[6]Asumsi!$S$10</definedName>
    <definedName name="dsd" localSheetId="1">#REF!</definedName>
    <definedName name="dsd" localSheetId="0">#REF!</definedName>
    <definedName name="dsd">#REF!</definedName>
    <definedName name="e" localSheetId="1">#REF!</definedName>
    <definedName name="e" localSheetId="0">#REF!</definedName>
    <definedName name="e">#REF!</definedName>
    <definedName name="EEEE">'[1]REK-PEG'!#REF!</definedName>
    <definedName name="faktor">[7]Sheet1!$C$2:$C$1441</definedName>
    <definedName name="geografis_desa">'[8]analisis data-kondgeo ds-1'!#REF!</definedName>
    <definedName name="grafik_daya">'[8]analisis data-CP &amp; daya'!#REF!</definedName>
    <definedName name="grafik_JE">'[8]analisis data-kondgeo ds-1'!#REF!</definedName>
    <definedName name="IS" localSheetId="1">#REF!</definedName>
    <definedName name="IS" localSheetId="0">#REF!</definedName>
    <definedName name="IS">#REF!</definedName>
    <definedName name="IV" localSheetId="1">#REF!</definedName>
    <definedName name="IV" localSheetId="0">#REF!</definedName>
    <definedName name="IV">#REF!</definedName>
    <definedName name="jam">[7]Sheet1!$A$2:$A$1441</definedName>
    <definedName name="koefisien">[7]Sheet1!$A$2:$C$1441</definedName>
    <definedName name="koordinat">#REF!</definedName>
    <definedName name="l" localSheetId="1">'[1]REK-PEG'!#REF!</definedName>
    <definedName name="l" localSheetId="0">'[1]REK-PEG'!#REF!</definedName>
    <definedName name="l">'[1]REK-PEG'!#REF!</definedName>
    <definedName name="LAMP" localSheetId="0">[9]LAMPIRAN!$B$50:$L$62</definedName>
    <definedName name="LAMP">[10]LAMPIRAN!$B$50:$L$62</definedName>
    <definedName name="mnm" localSheetId="1">#REF!</definedName>
    <definedName name="mnm" localSheetId="0">#REF!</definedName>
    <definedName name="mnm">#REF!</definedName>
    <definedName name="netmargim" localSheetId="1">#REF!</definedName>
    <definedName name="netmargim" localSheetId="0">#REF!</definedName>
    <definedName name="netmargim">#REF!</definedName>
    <definedName name="Normal" localSheetId="1">#REF!</definedName>
    <definedName name="Normal" localSheetId="0">#REF!</definedName>
    <definedName name="Normal">#REF!</definedName>
    <definedName name="Olah_Data">#REF!</definedName>
    <definedName name="Pengembangan_Lisdes_Kaltim_2013_s.d._2017">#REF!</definedName>
    <definedName name="_xlnm.Print_Area" localSheetId="3">'cubicel 20 kv revisi'!$B$1:$J$31</definedName>
    <definedName name="_xlnm.Print_Area" localSheetId="4">'RAB GARDU REVISI'!$B$1:$J$31</definedName>
    <definedName name="_xlnm.Print_Area" localSheetId="2">'RAB SKTM'!$B$1:$J$49</definedName>
    <definedName name="_xlnm.Print_Area" localSheetId="1">'RAB SUTM'!$A$1:$K$51</definedName>
    <definedName name="_xlnm.Print_Area" localSheetId="0">#REF!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Print_Titles_MI" localSheetId="1">#REF!</definedName>
    <definedName name="Print_Titles_MI" localSheetId="0">#REF!</definedName>
    <definedName name="Print_Titles_MI">#REF!</definedName>
    <definedName name="Q" localSheetId="1">#REF!</definedName>
    <definedName name="Q" localSheetId="0">#REF!</definedName>
    <definedName name="Q">#REF!</definedName>
    <definedName name="QWQ">#REF!</definedName>
    <definedName name="RAB" localSheetId="1">#REF!</definedName>
    <definedName name="RAB" localSheetId="0">#REF!</definedName>
    <definedName name="RAB">#REF!</definedName>
    <definedName name="RAO" localSheetId="1">#REF!</definedName>
    <definedName name="RAO" localSheetId="0">'[1]REK-PEG'!#REF!</definedName>
    <definedName name="RAO">'[1]REK-PEG'!#REF!</definedName>
    <definedName name="re" localSheetId="1">#REF!</definedName>
    <definedName name="re" localSheetId="0">#REF!</definedName>
    <definedName name="re">#REF!</definedName>
    <definedName name="rekap" localSheetId="1">#REF!</definedName>
    <definedName name="rekap" localSheetId="0">#REF!</definedName>
    <definedName name="rekap">#REF!</definedName>
    <definedName name="rere" localSheetId="1">#REF!</definedName>
    <definedName name="rere" localSheetId="0">#REF!</definedName>
    <definedName name="rere">#REF!</definedName>
    <definedName name="reret" localSheetId="1">'[1]REK-PEG'!#REF!</definedName>
    <definedName name="reret" localSheetId="0">'[1]REK-PEG'!#REF!</definedName>
    <definedName name="reret">'[1]REK-PEG'!#REF!</definedName>
    <definedName name="rrr" localSheetId="1">#REF!</definedName>
    <definedName name="rrr" localSheetId="0">#REF!</definedName>
    <definedName name="rrr">#REF!</definedName>
    <definedName name="sas" localSheetId="1">'[1]REK-PEG'!#REF!</definedName>
    <definedName name="sas" localSheetId="0">'[1]REK-PEG'!#REF!</definedName>
    <definedName name="sas">'[1]REK-PEG'!#REF!</definedName>
    <definedName name="sd" localSheetId="1">#REF!</definedName>
    <definedName name="sd" localSheetId="0">#REF!</definedName>
    <definedName name="sd">#REF!</definedName>
    <definedName name="spp" localSheetId="1">'[1]REK-PEG'!#REF!</definedName>
    <definedName name="spp" localSheetId="0">'[1]REK-PEG'!#REF!</definedName>
    <definedName name="spp">'[1]REK-PEG'!#REF!</definedName>
    <definedName name="SS">#REF!</definedName>
    <definedName name="sss" localSheetId="1">#REF!</definedName>
    <definedName name="sss" localSheetId="0">#REF!</definedName>
    <definedName name="sss">#REF!</definedName>
    <definedName name="T" localSheetId="1">#REF!</definedName>
    <definedName name="T" localSheetId="0">'[1]REK-PEG'!#REF!</definedName>
    <definedName name="T">'[1]REK-PEG'!#REF!</definedName>
    <definedName name="T_DANA" localSheetId="1">#REF!</definedName>
    <definedName name="T_DANA" localSheetId="0">#REF!</definedName>
    <definedName name="T_DANA">#REF!</definedName>
    <definedName name="T_LAMP" localSheetId="0">[9]LAMPIRAN!$B$2:$L$16</definedName>
    <definedName name="T_LAMP">[10]LAMPIRAN!$B$2:$L$16</definedName>
    <definedName name="T_RAB" localSheetId="1">#REF!</definedName>
    <definedName name="T_RAB" localSheetId="0">#REF!</definedName>
    <definedName name="T_RAB">#REF!</definedName>
    <definedName name="T_TAWAR" localSheetId="1">#REF!</definedName>
    <definedName name="T_TAWAR" localSheetId="0">#REF!</definedName>
    <definedName name="T_TAWAR">#REF!</definedName>
    <definedName name="tabel_geografis_desa">'[8]analisis data-kondgeo ds-1'!#REF!</definedName>
    <definedName name="TARGET_USAHA" localSheetId="1">#REF!</definedName>
    <definedName name="TARGET_USAHA" localSheetId="0">#REF!</definedName>
    <definedName name="TARGET_USAHA">#REF!</definedName>
    <definedName name="TAWAR" localSheetId="1">#REF!</definedName>
    <definedName name="TAWAR" localSheetId="0">#REF!</definedName>
    <definedName name="TAWAR">#REF!</definedName>
    <definedName name="te" localSheetId="1">'[1]REK-PEG'!#REF!</definedName>
    <definedName name="te" localSheetId="0">'[1]REK-PEG'!#REF!</definedName>
    <definedName name="te">'[1]REK-PEG'!#REF!</definedName>
    <definedName name="tr" localSheetId="1">#REF!</definedName>
    <definedName name="tr" localSheetId="0">#REF!</definedName>
    <definedName name="tr">#REF!</definedName>
    <definedName name="u" localSheetId="1">'[1]REK-PEG'!#REF!</definedName>
    <definedName name="u" localSheetId="0">'[1]REK-PEG'!#REF!</definedName>
    <definedName name="u">'[1]REK-PEG'!#REF!</definedName>
    <definedName name="VA___W">'[8]analisis data-CP &amp; daya'!#REF!</definedName>
    <definedName name="W" localSheetId="1">#REF!</definedName>
    <definedName name="W" localSheetId="0">#REF!</definedName>
    <definedName name="W">#REF!</definedName>
    <definedName name="WILAYAH" localSheetId="0">[11]Kamus!$A$2:$A$29</definedName>
    <definedName name="WILAYAH">[11]Kamus!$A$2:$A$29</definedName>
    <definedName name="WQ" localSheetId="1">#REF!</definedName>
    <definedName name="WQ" localSheetId="0">#REF!</definedName>
    <definedName name="WQ">#REF!</definedName>
    <definedName name="Z" localSheetId="1">#REF!</definedName>
    <definedName name="Z" localSheetId="0">'[1]REK-PEG'!#REF!</definedName>
    <definedName name="Z">'[1]REK-PEG'!#REF!</definedName>
  </definedNames>
  <calcPr calcId="124519"/>
</workbook>
</file>

<file path=xl/calcChain.xml><?xml version="1.0" encoding="utf-8"?>
<calcChain xmlns="http://schemas.openxmlformats.org/spreadsheetml/2006/main">
  <c r="F27" i="19"/>
  <c r="F26"/>
  <c r="F25"/>
  <c r="F24"/>
  <c r="F23"/>
  <c r="F22"/>
  <c r="F21"/>
  <c r="F18"/>
  <c r="F17"/>
  <c r="F16"/>
  <c r="F15"/>
  <c r="F14"/>
  <c r="F13"/>
  <c r="F12"/>
  <c r="F26" i="18"/>
  <c r="F25"/>
  <c r="F24"/>
  <c r="F23"/>
  <c r="F22"/>
  <c r="F19"/>
  <c r="F18"/>
  <c r="F16"/>
  <c r="F14"/>
  <c r="F13"/>
  <c r="F16" i="13"/>
  <c r="F15"/>
  <c r="F14"/>
  <c r="F13"/>
  <c r="F12"/>
  <c r="F45"/>
  <c r="F44"/>
  <c r="F43"/>
  <c r="F42"/>
  <c r="F41"/>
  <c r="F39"/>
  <c r="F38"/>
  <c r="F37"/>
  <c r="F36"/>
  <c r="F35"/>
  <c r="F34"/>
  <c r="F33"/>
  <c r="F32"/>
  <c r="F31"/>
  <c r="F27"/>
  <c r="F26"/>
  <c r="F25"/>
  <c r="F24"/>
  <c r="F23"/>
  <c r="F22"/>
  <c r="F21"/>
  <c r="F20"/>
  <c r="F19"/>
  <c r="C8" i="17"/>
  <c r="H26" i="19" l="1"/>
  <c r="I26" s="1"/>
  <c r="G14" l="1"/>
  <c r="I14" s="1"/>
  <c r="H27"/>
  <c r="I27" s="1"/>
  <c r="H25"/>
  <c r="I25" s="1"/>
  <c r="H24"/>
  <c r="I24" s="1"/>
  <c r="E24"/>
  <c r="H23"/>
  <c r="I23" s="1"/>
  <c r="H22"/>
  <c r="I22" s="1"/>
  <c r="B22"/>
  <c r="H21"/>
  <c r="I21" s="1"/>
  <c r="G18"/>
  <c r="I18" s="1"/>
  <c r="G17"/>
  <c r="I17" s="1"/>
  <c r="G16"/>
  <c r="I16" s="1"/>
  <c r="G15"/>
  <c r="I15" s="1"/>
  <c r="G13"/>
  <c r="I13" s="1"/>
  <c r="G12"/>
  <c r="I12" s="1"/>
  <c r="G11"/>
  <c r="I11" s="1"/>
  <c r="I29" l="1"/>
  <c r="I30" s="1"/>
  <c r="I31" s="1"/>
  <c r="E6" i="17" s="1"/>
  <c r="H41" i="13"/>
  <c r="D36"/>
  <c r="E35"/>
  <c r="E39" s="1"/>
  <c r="E34"/>
  <c r="E33"/>
  <c r="H26" i="18" l="1"/>
  <c r="I26" s="1"/>
  <c r="H25"/>
  <c r="I25" s="1"/>
  <c r="H24"/>
  <c r="I24" s="1"/>
  <c r="H23"/>
  <c r="I23" s="1"/>
  <c r="G19"/>
  <c r="I19" s="1"/>
  <c r="G18"/>
  <c r="I18" s="1"/>
  <c r="G14"/>
  <c r="I14" s="1"/>
  <c r="G16"/>
  <c r="I16" s="1"/>
  <c r="G13"/>
  <c r="I13" s="1"/>
  <c r="H28"/>
  <c r="H22"/>
  <c r="I22" s="1"/>
  <c r="I28" l="1"/>
  <c r="I29" s="1"/>
  <c r="I30" s="1"/>
  <c r="E7" i="17" s="1"/>
  <c r="H29" i="18"/>
  <c r="H30" s="1"/>
  <c r="H44" i="13" l="1"/>
  <c r="H43"/>
  <c r="H40"/>
  <c r="H39"/>
  <c r="H38"/>
  <c r="H34"/>
  <c r="H33"/>
  <c r="H32"/>
  <c r="H31"/>
  <c r="G27"/>
  <c r="G23"/>
  <c r="G22"/>
  <c r="G21"/>
  <c r="G20"/>
  <c r="G19"/>
  <c r="G16"/>
  <c r="G15"/>
  <c r="G14"/>
  <c r="G13"/>
  <c r="G12"/>
  <c r="G17" i="12" l="1"/>
  <c r="I17" s="1"/>
  <c r="E44"/>
  <c r="H44" s="1"/>
  <c r="H47"/>
  <c r="H46"/>
  <c r="H45"/>
  <c r="G16"/>
  <c r="G31"/>
  <c r="G11"/>
  <c r="D15" i="17" l="1"/>
  <c r="D20"/>
  <c r="F19"/>
  <c r="G19" s="1"/>
  <c r="F18"/>
  <c r="G18" s="1"/>
  <c r="D18"/>
  <c r="E18" s="1"/>
  <c r="F17"/>
  <c r="G17" s="1"/>
  <c r="F16"/>
  <c r="G16" s="1"/>
  <c r="D16"/>
  <c r="E16" s="1"/>
  <c r="C15"/>
  <c r="F14"/>
  <c r="D14"/>
  <c r="C14"/>
  <c r="C13"/>
  <c r="G8"/>
  <c r="G7"/>
  <c r="F15"/>
  <c r="G15" s="1"/>
  <c r="F6"/>
  <c r="F13" s="1"/>
  <c r="G13" s="1"/>
  <c r="F5"/>
  <c r="F12" s="1"/>
  <c r="G12" s="1"/>
  <c r="E14" l="1"/>
  <c r="G6"/>
  <c r="D13"/>
  <c r="E13" s="1"/>
  <c r="E15"/>
  <c r="G14"/>
  <c r="G20" s="1"/>
  <c r="C20" s="1"/>
  <c r="E20" s="1"/>
  <c r="I44" i="13" l="1"/>
  <c r="I40"/>
  <c r="I38"/>
  <c r="I34"/>
  <c r="I32"/>
  <c r="I27"/>
  <c r="I23"/>
  <c r="I21"/>
  <c r="I19"/>
  <c r="I15"/>
  <c r="I13"/>
  <c r="I45"/>
  <c r="I43"/>
  <c r="I41"/>
  <c r="I39"/>
  <c r="I33"/>
  <c r="I31"/>
  <c r="I22"/>
  <c r="I20"/>
  <c r="I16"/>
  <c r="I14"/>
  <c r="I12"/>
  <c r="F23" i="12"/>
  <c r="D17" i="17" l="1"/>
  <c r="E17" s="1"/>
  <c r="H35" i="13" l="1"/>
  <c r="I35" s="1"/>
  <c r="E24"/>
  <c r="G24" s="1"/>
  <c r="I24" s="1"/>
  <c r="S37" i="4"/>
  <c r="G5" i="17" s="1"/>
  <c r="R37" i="4"/>
  <c r="Q37"/>
  <c r="P37"/>
  <c r="O37"/>
  <c r="N37"/>
  <c r="M37"/>
  <c r="L37"/>
  <c r="E23" i="12" s="1"/>
  <c r="G23" s="1"/>
  <c r="K37" i="4"/>
  <c r="J37"/>
  <c r="I37"/>
  <c r="H37"/>
  <c r="G37"/>
  <c r="F37"/>
  <c r="E37"/>
  <c r="I44" i="12" s="1"/>
  <c r="D37" i="4"/>
  <c r="I23" i="12" l="1"/>
  <c r="G21"/>
  <c r="A21" i="4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I31" i="12" l="1"/>
  <c r="D19" i="17" l="1"/>
  <c r="E19" s="1"/>
  <c r="E25" i="13"/>
  <c r="G25" s="1"/>
  <c r="I25" s="1"/>
  <c r="E42"/>
  <c r="H42" s="1"/>
  <c r="I42" s="1"/>
  <c r="E37"/>
  <c r="H37" s="1"/>
  <c r="I37" s="1"/>
  <c r="E26" l="1"/>
  <c r="E36" l="1"/>
  <c r="H36" s="1"/>
  <c r="I36" s="1"/>
  <c r="G26"/>
  <c r="I26" s="1"/>
  <c r="I46" s="1"/>
  <c r="I47" s="1"/>
  <c r="I48" s="1"/>
  <c r="E8" i="17" s="1"/>
  <c r="I16" i="12"/>
  <c r="C37" i="4"/>
  <c r="I46" i="12" l="1"/>
  <c r="B36" l="1"/>
  <c r="B37" s="1"/>
  <c r="B38" s="1"/>
  <c r="B39" s="1"/>
  <c r="B40" s="1"/>
  <c r="B41" s="1"/>
  <c r="B42" s="1"/>
  <c r="B43" s="1"/>
  <c r="B44" s="1"/>
  <c r="B45" s="1"/>
  <c r="B46" s="1"/>
  <c r="B47" s="1"/>
  <c r="B26"/>
  <c r="B27" s="1"/>
  <c r="B28" s="1"/>
  <c r="B29" s="1"/>
  <c r="B30" s="1"/>
  <c r="B12"/>
  <c r="B13" s="1"/>
  <c r="B14" s="1"/>
  <c r="B15" s="1"/>
  <c r="I47" l="1"/>
  <c r="AE37" i="4" l="1"/>
  <c r="AD37"/>
  <c r="AC37"/>
  <c r="AB37"/>
  <c r="I11" i="12"/>
  <c r="E28"/>
  <c r="G12"/>
  <c r="AF18" i="4"/>
  <c r="AF17"/>
  <c r="AF16"/>
  <c r="AF15"/>
  <c r="AF14"/>
  <c r="AF13"/>
  <c r="AF12"/>
  <c r="I45" i="12" l="1"/>
  <c r="E41"/>
  <c r="G27"/>
  <c r="I12"/>
  <c r="E35"/>
  <c r="G14"/>
  <c r="G22"/>
  <c r="G13"/>
  <c r="AF37" i="4"/>
  <c r="H39" i="12" l="1"/>
  <c r="I39" s="1"/>
  <c r="H41"/>
  <c r="I41" s="1"/>
  <c r="G26"/>
  <c r="I26" s="1"/>
  <c r="E30"/>
  <c r="E42"/>
  <c r="H42" s="1"/>
  <c r="I42" s="1"/>
  <c r="G29"/>
  <c r="I29" s="1"/>
  <c r="H35"/>
  <c r="I35" s="1"/>
  <c r="G15"/>
  <c r="I15" s="1"/>
  <c r="I22"/>
  <c r="G25"/>
  <c r="I25" s="1"/>
  <c r="I27"/>
  <c r="E40"/>
  <c r="I21"/>
  <c r="E36"/>
  <c r="I13"/>
  <c r="E37"/>
  <c r="I14"/>
  <c r="E38"/>
  <c r="H38" l="1"/>
  <c r="I38" s="1"/>
  <c r="H36"/>
  <c r="I36" s="1"/>
  <c r="E43"/>
  <c r="H43" s="1"/>
  <c r="I43" s="1"/>
  <c r="G30"/>
  <c r="I30" s="1"/>
  <c r="H37"/>
  <c r="I37" s="1"/>
  <c r="H40"/>
  <c r="I40" s="1"/>
  <c r="I48" l="1"/>
  <c r="I49" s="1"/>
  <c r="I50" s="1"/>
  <c r="E5" i="17" s="1"/>
  <c r="D12" l="1"/>
  <c r="E12" s="1"/>
  <c r="E21" s="1"/>
  <c r="E9"/>
</calcChain>
</file>

<file path=xl/sharedStrings.xml><?xml version="1.0" encoding="utf-8"?>
<sst xmlns="http://schemas.openxmlformats.org/spreadsheetml/2006/main" count="380" uniqueCount="199">
  <si>
    <t>traves 180</t>
  </si>
  <si>
    <t>NO</t>
  </si>
  <si>
    <t>Jasa</t>
  </si>
  <si>
    <t>SP</t>
  </si>
  <si>
    <t>SP Awal</t>
  </si>
  <si>
    <t>SP akhir</t>
  </si>
  <si>
    <t>SP belokan</t>
  </si>
  <si>
    <t>traves SP</t>
  </si>
  <si>
    <t>DT</t>
  </si>
  <si>
    <t>Pin</t>
  </si>
  <si>
    <t>Strain</t>
  </si>
  <si>
    <t>Trek</t>
  </si>
  <si>
    <t>Drug</t>
  </si>
  <si>
    <t>Kontra</t>
  </si>
  <si>
    <t>Siring khusus</t>
  </si>
  <si>
    <t>Jarak</t>
  </si>
  <si>
    <t>BP SUTR</t>
  </si>
  <si>
    <t>BP SR</t>
  </si>
  <si>
    <t>Bongkar Tiang 9 mtr</t>
  </si>
  <si>
    <t>bongkar SUTR</t>
  </si>
  <si>
    <t>bongkar Acs TR</t>
  </si>
  <si>
    <t>Pasang SUTM</t>
  </si>
  <si>
    <t>No. GPS</t>
  </si>
  <si>
    <t>Tiang Besi 11 (Ex)</t>
  </si>
  <si>
    <t>Volume</t>
  </si>
  <si>
    <t>TOTAL</t>
  </si>
  <si>
    <t>Harga</t>
  </si>
  <si>
    <t>No</t>
  </si>
  <si>
    <t>URAIAN</t>
  </si>
  <si>
    <t>Stn</t>
  </si>
  <si>
    <t>Satuan</t>
  </si>
  <si>
    <t>Jumlah</t>
  </si>
  <si>
    <t>KETERANGAN</t>
  </si>
  <si>
    <t>(Rp)</t>
  </si>
  <si>
    <t>I</t>
  </si>
  <si>
    <t>Material Utama</t>
  </si>
  <si>
    <t>II</t>
  </si>
  <si>
    <t>Material Non Utama</t>
  </si>
  <si>
    <t>Bh</t>
  </si>
  <si>
    <t>III</t>
  </si>
  <si>
    <t>Jasa / Upah</t>
  </si>
  <si>
    <t>Total I+II+III</t>
  </si>
  <si>
    <t xml:space="preserve"> </t>
  </si>
  <si>
    <t>PPN 10 %</t>
  </si>
  <si>
    <t>PT. PLN ( Persero ) Wilayah KalTimRa</t>
  </si>
  <si>
    <t>AREA BERAU</t>
  </si>
  <si>
    <t>Set</t>
  </si>
  <si>
    <t xml:space="preserve"> Cut Out 20 KV 10 KA lkp</t>
  </si>
  <si>
    <t xml:space="preserve"> Arde 5,5 Meter BC 50 mm2</t>
  </si>
  <si>
    <t>Mtr</t>
  </si>
  <si>
    <t xml:space="preserve"> Pasang Travers, Arm Tie Lkp</t>
  </si>
  <si>
    <t xml:space="preserve"> Pasang Isolator Tumpu 20 KV</t>
  </si>
  <si>
    <t xml:space="preserve"> Pasang perlengkapan arde 5,5 m</t>
  </si>
  <si>
    <t xml:space="preserve"> Pengepresan Sepatu Kabel</t>
  </si>
  <si>
    <t xml:space="preserve"> Pasang sepatu tiang ulin lkp</t>
  </si>
  <si>
    <t xml:space="preserve"> Transportasi </t>
  </si>
  <si>
    <t xml:space="preserve"> L. Arrester 20 kV 5 kA lkp</t>
  </si>
  <si>
    <t>Material SUTM</t>
  </si>
  <si>
    <t xml:space="preserve"> Travers UNP 10x180 cm lkp  Arm tie T.96 (Galvanis)</t>
  </si>
  <si>
    <t>Material Umum</t>
  </si>
  <si>
    <t xml:space="preserve"> Treck Schoor lkp</t>
  </si>
  <si>
    <t xml:space="preserve"> Selubung Beton Bertulang</t>
  </si>
  <si>
    <t xml:space="preserve"> Sepatu tiang ulin 10x10x100 cm Lkp</t>
  </si>
  <si>
    <t xml:space="preserve"> Pasang SUTM 150 mm2</t>
  </si>
  <si>
    <t>Gwg</t>
  </si>
  <si>
    <t xml:space="preserve"> Pasang Isolator Tarik 20 KV</t>
  </si>
  <si>
    <t xml:space="preserve"> Pasang Treck Schoor lkp</t>
  </si>
  <si>
    <t xml:space="preserve"> Pasang Selubung Beton</t>
  </si>
  <si>
    <t xml:space="preserve"> Isolator Tarik 20 KV Lkp</t>
  </si>
  <si>
    <t xml:space="preserve"> Drug Schoor lkp</t>
  </si>
  <si>
    <t xml:space="preserve"> Kontramas lkp</t>
  </si>
  <si>
    <t xml:space="preserve"> Pasang Drug Schoor lkp</t>
  </si>
  <si>
    <t xml:space="preserve"> Pasang Kontramas lkp</t>
  </si>
  <si>
    <t>Ls</t>
  </si>
  <si>
    <t>Btg</t>
  </si>
  <si>
    <t xml:space="preserve"> Travers UNP 2x10x220 cm  Arm tie T.96 (Galvanis)</t>
  </si>
  <si>
    <t>Kms</t>
  </si>
  <si>
    <t xml:space="preserve"> Perintisan</t>
  </si>
  <si>
    <t>SP Percabangan</t>
  </si>
  <si>
    <t>NO.</t>
  </si>
  <si>
    <t>JUMLAH</t>
  </si>
  <si>
    <t>Keterangan</t>
  </si>
  <si>
    <t>( Rp )</t>
  </si>
  <si>
    <t>(Rp.)</t>
  </si>
  <si>
    <t>MATERIAL</t>
  </si>
  <si>
    <t xml:space="preserve"> Kabel Moof </t>
  </si>
  <si>
    <t xml:space="preserve"> Arrester 24kV</t>
  </si>
  <si>
    <t>MATERIAL KONSTRUKSI</t>
  </si>
  <si>
    <t xml:space="preserve"> Arde 5.5 mtr BC.50 mm2</t>
  </si>
  <si>
    <t xml:space="preserve"> Pipa Galvaniszet steel 3" (6 m)</t>
  </si>
  <si>
    <t>u/ Pelindung SKTM di Tiang, jalan dan parit</t>
  </si>
  <si>
    <t xml:space="preserve"> Isolasi 3 M</t>
  </si>
  <si>
    <t xml:space="preserve"> Papan Ulin 5x20x60 Cm</t>
  </si>
  <si>
    <t xml:space="preserve"> Pasir urug</t>
  </si>
  <si>
    <t>M3</t>
  </si>
  <si>
    <t>mtr3</t>
  </si>
  <si>
    <t>Tanda Jalur Kabel 20 kV</t>
  </si>
  <si>
    <t>JASA PEMASANGAN</t>
  </si>
  <si>
    <t>Pasang Lighting Arester</t>
  </si>
  <si>
    <t>Pasang Papan Ulin</t>
  </si>
  <si>
    <t xml:space="preserve">Pasang Pasir Urug </t>
  </si>
  <si>
    <t>Pasang Cor semen</t>
  </si>
  <si>
    <t>Pasang Moof Kabel 3 Core dan Asembly Kabel Tanah</t>
  </si>
  <si>
    <t>Galian kabel pada tanah 100 x 40 x 100 m2</t>
  </si>
  <si>
    <t>Galian kabel pada beton 100 x 40 x 100 m2</t>
  </si>
  <si>
    <t>Pasang arde 5.5 mtr</t>
  </si>
  <si>
    <t>Pasang pipa pelindung kabel di tiang lkp</t>
  </si>
  <si>
    <t xml:space="preserve">Pengepresan </t>
  </si>
  <si>
    <t>Transportasi Material</t>
  </si>
  <si>
    <t>ls</t>
  </si>
  <si>
    <t>1</t>
  </si>
  <si>
    <t>RENCANA ANGGARAN BIAYA ( RAB ) :</t>
  </si>
  <si>
    <t>PEKERJAAN :</t>
  </si>
  <si>
    <t>Biaya yang diperlukan</t>
  </si>
  <si>
    <t>Material</t>
  </si>
  <si>
    <t>2</t>
  </si>
  <si>
    <t>3</t>
  </si>
  <si>
    <t>4</t>
  </si>
  <si>
    <t>5</t>
  </si>
  <si>
    <t>6</t>
  </si>
  <si>
    <t>Tiang Besi 13 M</t>
  </si>
  <si>
    <t xml:space="preserve"> Travers UNP 2x10x180 cm lkp  Arm tie T.96 (Galvanis)</t>
  </si>
  <si>
    <t xml:space="preserve"> Konduktor AAACS 150 mm2</t>
  </si>
  <si>
    <t xml:space="preserve"> CCO 10T10 (150 mm2 - 150 mm2)</t>
  </si>
  <si>
    <t xml:space="preserve"> Terminating Outdoor 3x150 mm2</t>
  </si>
  <si>
    <t xml:space="preserve"> Terminating Indoor 3x150 mm2</t>
  </si>
  <si>
    <t xml:space="preserve"> SKT 7 (150 mm2)</t>
  </si>
  <si>
    <t xml:space="preserve"> SKAT 7 (150 mm2)</t>
  </si>
  <si>
    <t>Pasang Kabel di NF2XSE(AB)Y 3X150 mm Tiang</t>
  </si>
  <si>
    <t>Penggelaran kabel NF2XSE(AB)Y 3X150 mm</t>
  </si>
  <si>
    <t>Pasang Terminating kabel 3x150 mm.</t>
  </si>
  <si>
    <t>Circuit Breaker 20 kV Fully Insulated 630 A (Motorized)</t>
  </si>
  <si>
    <t>PPN 10%</t>
  </si>
  <si>
    <t>SUTM</t>
  </si>
  <si>
    <t xml:space="preserve">Transportasi Lokal </t>
  </si>
  <si>
    <t>pekerjaan</t>
  </si>
  <si>
    <t>Harga Satuan</t>
  </si>
  <si>
    <t xml:space="preserve">Total </t>
  </si>
  <si>
    <t>Berat Muatan</t>
  </si>
  <si>
    <t>kms</t>
  </si>
  <si>
    <t>CB 20 KV</t>
  </si>
  <si>
    <t>SKTM</t>
  </si>
  <si>
    <t>SR + Kwh</t>
  </si>
  <si>
    <t>Transportasi</t>
  </si>
  <si>
    <t>Kg</t>
  </si>
  <si>
    <t>LONG PAHANGAI</t>
  </si>
  <si>
    <t>Gardu 100 kV</t>
  </si>
  <si>
    <t>Gardu 50 kV</t>
  </si>
  <si>
    <t>SUTR Murni</t>
  </si>
  <si>
    <t>SUTR Under Built</t>
  </si>
  <si>
    <t xml:space="preserve"> Pasang L. Arrester 20 kV</t>
  </si>
  <si>
    <t>RAB  :</t>
  </si>
  <si>
    <t xml:space="preserve"> Tiang Beton 11 M  u/ Kontramas &amp; Drug Schoor</t>
  </si>
  <si>
    <t xml:space="preserve"> Siring type Khusus</t>
  </si>
  <si>
    <t xml:space="preserve"> Material Cor Semen</t>
  </si>
  <si>
    <t>VOL</t>
  </si>
  <si>
    <t xml:space="preserve"> Battery Kering Sealed Acid 24 V DC - 65 Ah</t>
  </si>
  <si>
    <t>Unit</t>
  </si>
  <si>
    <t xml:space="preserve"> Lengkap dengan Charger Input 220 V AC Output 24 V dc</t>
  </si>
  <si>
    <t xml:space="preserve"> AC 2 PK</t>
  </si>
  <si>
    <t xml:space="preserve"> Pasang arde 5.5 mtr</t>
  </si>
  <si>
    <t xml:space="preserve">Pemasangan CB lkp </t>
  </si>
  <si>
    <t>Pemasangan UPS dan AC lkp instalasi listrik</t>
  </si>
  <si>
    <t>Pemasangan arde 5,5</t>
  </si>
  <si>
    <t>SLO</t>
  </si>
  <si>
    <t>Metering VT (3 pcs CT TM 20 KV 40/5 A)</t>
  </si>
  <si>
    <t xml:space="preserve"> 3 pcs PT 20 KV/V3 - 100 V/V3 Cls 0.5 lkp</t>
  </si>
  <si>
    <t xml:space="preserve"> SLO</t>
  </si>
  <si>
    <t xml:space="preserve"> Kabel NF2XSEYBY 20 KV 3X150 MM2 (AL)</t>
  </si>
  <si>
    <t>Menutup galian yang melewati jalan</t>
  </si>
  <si>
    <t>SAT</t>
  </si>
  <si>
    <t>VOLUME</t>
  </si>
  <si>
    <t>Panel singkron PLN &amp; Genset</t>
  </si>
  <si>
    <t>SKT 300 MM3</t>
  </si>
  <si>
    <t>Dak Kabel / Spot Kabel</t>
  </si>
  <si>
    <t>Pagar besi</t>
  </si>
  <si>
    <t xml:space="preserve"> Pasang panel TR</t>
  </si>
  <si>
    <t xml:space="preserve"> S LO</t>
  </si>
  <si>
    <t>Panel TR PLN</t>
  </si>
  <si>
    <t xml:space="preserve"> Pasang Pondasi Beton Lkp</t>
  </si>
  <si>
    <t xml:space="preserve"> Kabel NYA 300 mm2</t>
  </si>
  <si>
    <t xml:space="preserve">PERUBAHAN KONSTRUKSI TIANG AKHIR BESI KE TIANG BETON (TM 11) &amp; PEMASANGAN SKTM END POLE </t>
  </si>
  <si>
    <t xml:space="preserve">GUNA TAMBAH DAYA HEAD OFFICE BERAU COAL 380 KVA LOKASI JLN.PEMUDA </t>
  </si>
  <si>
    <t>DAYA 380 KVA LOKASI JLN.PEMUDA</t>
  </si>
  <si>
    <t>PEMASANGAN SKTM DARI TIANG END POLE KE CUBICLE GARDU BETON DI PT. BERAU COAL (HEAD OFFICE)</t>
  </si>
  <si>
    <t>PENGADAAN CUBICLE 20 KV FULLY INSULATED UNTUK TAMBAH DAYA PT. BERAU COAL (HEAD OFFICE)</t>
  </si>
  <si>
    <t>PEMASANGAN GARDU BETON &amp; TRAFO STEP DOWN UNTUK TAMBAH DAYA PT. BERAU COAL (HEAD OFFICE)</t>
  </si>
  <si>
    <t>Tanjung Redeb, 19 Desember 2016</t>
  </si>
  <si>
    <t>ASMAN PERENCANAAN</t>
  </si>
  <si>
    <t>DICKY IRMAN BACHTIAR</t>
  </si>
  <si>
    <t>REKAP TD PT. BERAU COAL (HEAD OFFICE)</t>
  </si>
  <si>
    <t xml:space="preserve"> Trafo 3 phasa 400 kVA</t>
  </si>
  <si>
    <t xml:space="preserve"> Pasang Trafo 3 phasa 400 kVA</t>
  </si>
  <si>
    <t xml:space="preserve"> Tiang Beton 13 M  Terpasang (Rubah Konstruksi)</t>
  </si>
  <si>
    <t xml:space="preserve"> Isolator Tumpu 20 KV lkp </t>
  </si>
  <si>
    <t>Rubah Konstruksi End Pole SUTM</t>
  </si>
  <si>
    <r>
      <rPr>
        <b/>
        <i/>
        <sz val="14"/>
        <color theme="1"/>
        <rFont val="Calibri"/>
        <family val="2"/>
        <scheme val="minor"/>
      </rPr>
      <t>*Catatan</t>
    </r>
    <r>
      <rPr>
        <sz val="14"/>
        <color theme="1"/>
        <rFont val="Calibri"/>
        <family val="2"/>
        <charset val="1"/>
        <scheme val="minor"/>
      </rPr>
      <t xml:space="preserve"> : harga ini diluar Bangunan Sipil  Gardu Beton </t>
    </r>
  </si>
  <si>
    <t>Gardu &amp; Trafo 400 Kva</t>
  </si>
  <si>
    <t>CB 20 KV ( 1 in,1 out,1 metering)</t>
  </si>
</sst>
</file>

<file path=xl/styles.xml><?xml version="1.0" encoding="utf-8"?>
<styleSheet xmlns="http://schemas.openxmlformats.org/spreadsheetml/2006/main">
  <numFmts count="13">
    <numFmt numFmtId="41" formatCode="_(* #,##0_);_(* \(#,##0\);_(* &quot;-&quot;_);_(@_)"/>
    <numFmt numFmtId="43" formatCode="_(* #,##0.00_);_(* \(#,##0.00\);_(* &quot;-&quot;??_);_(@_)"/>
    <numFmt numFmtId="164" formatCode="#,##0;\-#,##0;&quot;-&quot;"/>
    <numFmt numFmtId="165" formatCode="&quot;£&quot;#,##0;[Red]\-&quot;£&quot;#,##0"/>
    <numFmt numFmtId="166" formatCode="&quot;$&quot;#,##0\ ;\(&quot;$&quot;#,##0\)"/>
    <numFmt numFmtId="167" formatCode="0.00_)"/>
    <numFmt numFmtId="168" formatCode="_([$Rp-421]* #,##0_);_([$Rp-421]* \(#,##0\);_([$Rp-421]* &quot;-&quot;_);_(@_)"/>
    <numFmt numFmtId="169" formatCode="_-* #,##0.00_-;\-* #,##0.00_-;_-* &quot;-&quot;??_-;_-@_-"/>
    <numFmt numFmtId="170" formatCode="mm/dd/yy"/>
    <numFmt numFmtId="171" formatCode="_(* #,##0_);_(* \(#,##0\);_(* &quot;-&quot;??_);_(@_)"/>
    <numFmt numFmtId="172" formatCode="0.000"/>
    <numFmt numFmtId="173" formatCode="_(* #,##0.000_);_(* \(#,##0.000\);_(* &quot;-&quot;_);_(@_)"/>
    <numFmt numFmtId="174" formatCode="&quot;£&quot;#,##0.00;[Red]\-&quot;£&quot;#,##0.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2"/>
      <name val="Arial"/>
      <family val="2"/>
    </font>
    <font>
      <sz val="12"/>
      <name val="Helv"/>
    </font>
    <font>
      <sz val="10"/>
      <name val="Tahoma"/>
      <family val="2"/>
    </font>
    <font>
      <sz val="8"/>
      <name val="Helv"/>
    </font>
    <font>
      <b/>
      <sz val="8"/>
      <color indexed="8"/>
      <name val="Helv"/>
    </font>
    <font>
      <sz val="16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6"/>
      <color indexed="8"/>
      <name val="Arial"/>
      <family val="2"/>
    </font>
    <font>
      <sz val="16"/>
      <color indexed="10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sz val="11"/>
      <color indexed="8"/>
      <name val="Calibri"/>
      <family val="2"/>
      <charset val="1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i/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4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8"/>
      </left>
      <right/>
      <top style="medium">
        <color theme="1"/>
      </top>
      <bottom style="medium">
        <color theme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74">
    <xf numFmtId="0" fontId="0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8" fillId="0" borderId="0" applyFill="0" applyBorder="0" applyAlignment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13" fillId="0" borderId="0" applyNumberFormat="0" applyAlignment="0">
      <alignment horizontal="left"/>
    </xf>
    <xf numFmtId="166" fontId="12" fillId="0" borderId="0" applyFont="0" applyFill="0" applyBorder="0" applyAlignment="0" applyProtection="0"/>
    <xf numFmtId="0" fontId="14" fillId="0" borderId="0" applyNumberFormat="0" applyAlignment="0">
      <alignment horizontal="left"/>
    </xf>
    <xf numFmtId="0" fontId="15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17" fillId="0" borderId="0">
      <protection locked="0"/>
    </xf>
    <xf numFmtId="38" fontId="18" fillId="4" borderId="0" applyNumberFormat="0" applyBorder="0" applyAlignment="0" applyProtection="0"/>
    <xf numFmtId="0" fontId="19" fillId="0" borderId="8" applyNumberFormat="0" applyAlignment="0" applyProtection="0">
      <alignment horizontal="left" vertical="center"/>
    </xf>
    <xf numFmtId="0" fontId="19" fillId="0" borderId="3">
      <alignment horizontal="left" vertical="center"/>
    </xf>
    <xf numFmtId="10" fontId="18" fillId="5" borderId="6" applyNumberFormat="0" applyBorder="0" applyAlignment="0" applyProtection="0"/>
    <xf numFmtId="167" fontId="20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168" fontId="21" fillId="0" borderId="0"/>
    <xf numFmtId="169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9" fillId="0" borderId="0"/>
    <xf numFmtId="0" fontId="22" fillId="0" borderId="0"/>
    <xf numFmtId="0" fontId="10" fillId="0" borderId="0"/>
    <xf numFmtId="0" fontId="9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5" fillId="0" borderId="0"/>
    <xf numFmtId="0" fontId="23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9" fillId="0" borderId="0"/>
    <xf numFmtId="17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170" fontId="24" fillId="0" borderId="0" applyNumberFormat="0" applyFill="0" applyBorder="0" applyAlignment="0" applyProtection="0">
      <alignment horizontal="left"/>
    </xf>
    <xf numFmtId="40" fontId="25" fillId="0" borderId="0" applyBorder="0">
      <alignment horizontal="right"/>
    </xf>
    <xf numFmtId="0" fontId="4" fillId="0" borderId="0"/>
    <xf numFmtId="0" fontId="22" fillId="0" borderId="0"/>
    <xf numFmtId="0" fontId="33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0" fontId="9" fillId="0" borderId="0"/>
    <xf numFmtId="0" fontId="3" fillId="0" borderId="0"/>
    <xf numFmtId="10" fontId="9" fillId="0" borderId="0"/>
    <xf numFmtId="41" fontId="3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3" fillId="0" borderId="0"/>
    <xf numFmtId="9" fontId="3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3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370">
    <xf numFmtId="0" fontId="0" fillId="0" borderId="0" xfId="0"/>
    <xf numFmtId="0" fontId="6" fillId="0" borderId="0" xfId="1"/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6" fillId="0" borderId="6" xfId="1" applyBorder="1"/>
    <xf numFmtId="0" fontId="6" fillId="0" borderId="0" xfId="1" applyFill="1" applyBorder="1"/>
    <xf numFmtId="0" fontId="6" fillId="0" borderId="5" xfId="1" applyBorder="1"/>
    <xf numFmtId="41" fontId="0" fillId="0" borderId="6" xfId="2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6" fillId="0" borderId="0" xfId="1" applyFill="1"/>
    <xf numFmtId="0" fontId="26" fillId="0" borderId="12" xfId="94" applyFont="1" applyBorder="1"/>
    <xf numFmtId="0" fontId="26" fillId="0" borderId="13" xfId="94" applyFont="1" applyBorder="1"/>
    <xf numFmtId="0" fontId="26" fillId="0" borderId="14" xfId="94" applyFont="1" applyBorder="1"/>
    <xf numFmtId="0" fontId="26" fillId="0" borderId="16" xfId="94" applyFont="1" applyBorder="1" applyAlignment="1" applyProtection="1">
      <alignment horizontal="center"/>
    </xf>
    <xf numFmtId="41" fontId="26" fillId="0" borderId="18" xfId="19" applyFont="1" applyBorder="1" applyAlignment="1" applyProtection="1">
      <alignment horizontal="center"/>
    </xf>
    <xf numFmtId="0" fontId="26" fillId="0" borderId="19" xfId="94" applyFont="1" applyBorder="1" applyAlignment="1" applyProtection="1">
      <alignment horizontal="center"/>
    </xf>
    <xf numFmtId="0" fontId="26" fillId="0" borderId="0" xfId="94" applyFont="1" applyBorder="1" applyAlignment="1" applyProtection="1">
      <alignment horizontal="center"/>
    </xf>
    <xf numFmtId="41" fontId="26" fillId="0" borderId="23" xfId="19" applyFont="1" applyBorder="1" applyAlignment="1" applyProtection="1">
      <alignment horizontal="center"/>
    </xf>
    <xf numFmtId="0" fontId="27" fillId="0" borderId="19" xfId="94" applyFont="1" applyBorder="1" applyAlignment="1" applyProtection="1">
      <alignment horizontal="center"/>
    </xf>
    <xf numFmtId="0" fontId="28" fillId="0" borderId="0" xfId="94" applyNumberFormat="1" applyFont="1" applyBorder="1" applyAlignment="1" applyProtection="1">
      <alignment horizontal="left"/>
    </xf>
    <xf numFmtId="0" fontId="26" fillId="0" borderId="27" xfId="94" applyFont="1" applyBorder="1" applyAlignment="1">
      <alignment horizontal="center"/>
    </xf>
    <xf numFmtId="0" fontId="26" fillId="0" borderId="28" xfId="94" applyFont="1" applyBorder="1" applyAlignment="1">
      <alignment horizontal="center"/>
    </xf>
    <xf numFmtId="0" fontId="26" fillId="0" borderId="29" xfId="94" applyFont="1" applyBorder="1"/>
    <xf numFmtId="41" fontId="26" fillId="0" borderId="22" xfId="19" applyFont="1" applyBorder="1"/>
    <xf numFmtId="41" fontId="26" fillId="0" borderId="23" xfId="19" applyFont="1" applyBorder="1"/>
    <xf numFmtId="0" fontId="26" fillId="0" borderId="19" xfId="129" applyFont="1" applyBorder="1" applyAlignment="1" applyProtection="1">
      <alignment horizontal="center"/>
    </xf>
    <xf numFmtId="0" fontId="26" fillId="0" borderId="0" xfId="94" applyNumberFormat="1" applyFont="1" applyBorder="1" applyAlignment="1" applyProtection="1">
      <alignment horizontal="left"/>
    </xf>
    <xf numFmtId="0" fontId="27" fillId="0" borderId="19" xfId="129" applyFont="1" applyBorder="1" applyAlignment="1" applyProtection="1">
      <alignment horizontal="center"/>
    </xf>
    <xf numFmtId="0" fontId="27" fillId="0" borderId="0" xfId="94" quotePrefix="1" applyNumberFormat="1" applyFont="1" applyBorder="1" applyAlignment="1" applyProtection="1">
      <alignment horizontal="left"/>
    </xf>
    <xf numFmtId="41" fontId="30" fillId="0" borderId="23" xfId="19" applyFont="1" applyBorder="1"/>
    <xf numFmtId="0" fontId="29" fillId="0" borderId="0" xfId="94" applyNumberFormat="1" applyFont="1" applyBorder="1" applyAlignment="1" applyProtection="1">
      <alignment horizontal="left"/>
    </xf>
    <xf numFmtId="0" fontId="26" fillId="0" borderId="34" xfId="94" applyFont="1" applyBorder="1"/>
    <xf numFmtId="0" fontId="26" fillId="0" borderId="7" xfId="94" applyFont="1" applyBorder="1" applyAlignment="1" applyProtection="1">
      <alignment horizontal="left"/>
    </xf>
    <xf numFmtId="0" fontId="26" fillId="0" borderId="6" xfId="94" applyFont="1" applyBorder="1" applyAlignment="1" applyProtection="1">
      <alignment horizontal="left"/>
    </xf>
    <xf numFmtId="0" fontId="26" fillId="0" borderId="36" xfId="94" applyFont="1" applyBorder="1"/>
    <xf numFmtId="0" fontId="26" fillId="0" borderId="37" xfId="94" applyFont="1" applyBorder="1"/>
    <xf numFmtId="0" fontId="26" fillId="0" borderId="38" xfId="94" applyFont="1" applyBorder="1" applyAlignment="1" applyProtection="1">
      <alignment horizontal="left"/>
    </xf>
    <xf numFmtId="41" fontId="26" fillId="0" borderId="41" xfId="19" applyFont="1" applyBorder="1"/>
    <xf numFmtId="0" fontId="26" fillId="0" borderId="0" xfId="94" applyFont="1"/>
    <xf numFmtId="0" fontId="26" fillId="0" borderId="0" xfId="94" applyFont="1" applyAlignment="1" applyProtection="1">
      <alignment horizontal="left"/>
    </xf>
    <xf numFmtId="41" fontId="26" fillId="0" borderId="0" xfId="19" applyFont="1" applyBorder="1"/>
    <xf numFmtId="0" fontId="29" fillId="0" borderId="0" xfId="94" applyFont="1"/>
    <xf numFmtId="0" fontId="29" fillId="0" borderId="0" xfId="94" applyFont="1" applyBorder="1"/>
    <xf numFmtId="41" fontId="26" fillId="0" borderId="0" xfId="19" applyFont="1"/>
    <xf numFmtId="0" fontId="32" fillId="0" borderId="0" xfId="94" applyFont="1" applyBorder="1"/>
    <xf numFmtId="0" fontId="26" fillId="0" borderId="0" xfId="71" applyFont="1" applyFill="1" applyBorder="1" applyAlignment="1">
      <alignment horizontal="center"/>
    </xf>
    <xf numFmtId="0" fontId="26" fillId="0" borderId="0" xfId="94" applyFont="1" applyAlignment="1">
      <alignment horizontal="left"/>
    </xf>
    <xf numFmtId="1" fontId="26" fillId="0" borderId="0" xfId="94" applyNumberFormat="1" applyFont="1" applyAlignment="1">
      <alignment horizontal="left"/>
    </xf>
    <xf numFmtId="1" fontId="30" fillId="0" borderId="0" xfId="94" applyNumberFormat="1" applyFont="1" applyAlignment="1">
      <alignment horizontal="left"/>
    </xf>
    <xf numFmtId="1" fontId="26" fillId="0" borderId="0" xfId="94" applyNumberFormat="1" applyFont="1" applyAlignment="1">
      <alignment horizontal="right"/>
    </xf>
    <xf numFmtId="41" fontId="26" fillId="0" borderId="0" xfId="19" applyFont="1" applyAlignment="1">
      <alignment horizontal="left"/>
    </xf>
    <xf numFmtId="41" fontId="26" fillId="0" borderId="29" xfId="131" applyFont="1" applyBorder="1"/>
    <xf numFmtId="41" fontId="26" fillId="0" borderId="22" xfId="131" applyFont="1" applyBorder="1"/>
    <xf numFmtId="41" fontId="29" fillId="0" borderId="22" xfId="132" applyFont="1" applyBorder="1"/>
    <xf numFmtId="37" fontId="29" fillId="0" borderId="0" xfId="94" applyNumberFormat="1" applyFont="1" applyBorder="1"/>
    <xf numFmtId="15" fontId="29" fillId="0" borderId="0" xfId="94" applyNumberFormat="1" applyFont="1" applyBorder="1"/>
    <xf numFmtId="15" fontId="26" fillId="0" borderId="0" xfId="94" applyNumberFormat="1" applyFont="1" applyBorder="1"/>
    <xf numFmtId="41" fontId="26" fillId="0" borderId="20" xfId="131" applyFont="1" applyBorder="1"/>
    <xf numFmtId="37" fontId="26" fillId="0" borderId="0" xfId="94" applyNumberFormat="1" applyFont="1" applyBorder="1"/>
    <xf numFmtId="41" fontId="26" fillId="0" borderId="21" xfId="131" applyFont="1" applyBorder="1"/>
    <xf numFmtId="37" fontId="31" fillId="0" borderId="0" xfId="133" applyNumberFormat="1" applyFont="1" applyBorder="1" applyAlignment="1" applyProtection="1">
      <alignment horizontal="right"/>
    </xf>
    <xf numFmtId="41" fontId="30" fillId="0" borderId="0" xfId="19" applyFont="1" applyBorder="1"/>
    <xf numFmtId="41" fontId="29" fillId="0" borderId="0" xfId="37" applyNumberFormat="1" applyFont="1" applyBorder="1" applyAlignment="1" applyProtection="1">
      <alignment horizontal="right"/>
    </xf>
    <xf numFmtId="171" fontId="29" fillId="0" borderId="0" xfId="37" applyNumberFormat="1" applyFont="1" applyBorder="1"/>
    <xf numFmtId="171" fontId="31" fillId="0" borderId="0" xfId="37" applyNumberFormat="1" applyFont="1" applyBorder="1" applyAlignment="1" applyProtection="1">
      <alignment horizontal="right"/>
    </xf>
    <xf numFmtId="171" fontId="26" fillId="0" borderId="0" xfId="37" applyNumberFormat="1" applyFont="1" applyBorder="1"/>
    <xf numFmtId="41" fontId="26" fillId="0" borderId="32" xfId="131" applyFont="1" applyBorder="1"/>
    <xf numFmtId="41" fontId="26" fillId="0" borderId="33" xfId="131" applyFont="1" applyBorder="1"/>
    <xf numFmtId="41" fontId="26" fillId="0" borderId="35" xfId="131" applyFont="1" applyBorder="1" applyAlignment="1" applyProtection="1">
      <alignment horizontal="left"/>
    </xf>
    <xf numFmtId="41" fontId="26" fillId="0" borderId="35" xfId="131" applyFont="1" applyBorder="1"/>
    <xf numFmtId="41" fontId="26" fillId="0" borderId="3" xfId="131" applyFont="1" applyBorder="1" applyAlignment="1" applyProtection="1">
      <alignment horizontal="left"/>
    </xf>
    <xf numFmtId="41" fontId="26" fillId="0" borderId="3" xfId="131" applyFont="1" applyBorder="1"/>
    <xf numFmtId="0" fontId="26" fillId="0" borderId="0" xfId="94" applyFont="1" applyFill="1" applyBorder="1"/>
    <xf numFmtId="41" fontId="26" fillId="0" borderId="39" xfId="131" applyFont="1" applyBorder="1" applyAlignment="1" applyProtection="1">
      <alignment horizontal="left"/>
    </xf>
    <xf numFmtId="41" fontId="26" fillId="0" borderId="39" xfId="131" applyFont="1" applyBorder="1"/>
    <xf numFmtId="0" fontId="26" fillId="0" borderId="0" xfId="94" applyFont="1" applyBorder="1" applyAlignment="1" applyProtection="1">
      <alignment horizontal="left"/>
    </xf>
    <xf numFmtId="41" fontId="26" fillId="0" borderId="0" xfId="131" applyFont="1" applyBorder="1" applyAlignment="1" applyProtection="1">
      <alignment horizontal="left"/>
    </xf>
    <xf numFmtId="41" fontId="26" fillId="0" borderId="0" xfId="131" applyFont="1" applyBorder="1"/>
    <xf numFmtId="41" fontId="26" fillId="0" borderId="0" xfId="19" applyFont="1" applyFill="1" applyBorder="1"/>
    <xf numFmtId="41" fontId="26" fillId="0" borderId="0" xfId="94" applyNumberFormat="1" applyFont="1" applyFill="1" applyBorder="1"/>
    <xf numFmtId="0" fontId="34" fillId="0" borderId="0" xfId="94" applyFont="1" applyBorder="1"/>
    <xf numFmtId="41" fontId="26" fillId="0" borderId="0" xfId="94" applyNumberFormat="1" applyFont="1"/>
    <xf numFmtId="0" fontId="26" fillId="0" borderId="0" xfId="94" applyFont="1" applyBorder="1" applyAlignment="1">
      <alignment horizontal="right"/>
    </xf>
    <xf numFmtId="41" fontId="27" fillId="0" borderId="0" xfId="19" applyFont="1" applyBorder="1" applyAlignment="1" applyProtection="1"/>
    <xf numFmtId="0" fontId="26" fillId="0" borderId="0" xfId="94" applyFont="1" applyBorder="1"/>
    <xf numFmtId="41" fontId="26" fillId="0" borderId="0" xfId="19" applyFont="1" applyBorder="1" applyAlignment="1" applyProtection="1">
      <alignment horizontal="center"/>
    </xf>
    <xf numFmtId="41" fontId="26" fillId="0" borderId="0" xfId="19" applyFont="1" applyBorder="1" applyAlignment="1">
      <alignment horizontal="centerContinuous"/>
    </xf>
    <xf numFmtId="41" fontId="26" fillId="0" borderId="0" xfId="19" applyFont="1" applyBorder="1" applyAlignment="1">
      <alignment horizontal="center"/>
    </xf>
    <xf numFmtId="37" fontId="34" fillId="0" borderId="0" xfId="134" applyNumberFormat="1" applyFont="1" applyBorder="1" applyAlignment="1" applyProtection="1">
      <alignment horizontal="center"/>
    </xf>
    <xf numFmtId="37" fontId="26" fillId="0" borderId="0" xfId="94" applyNumberFormat="1" applyFont="1"/>
    <xf numFmtId="0" fontId="26" fillId="0" borderId="43" xfId="94" applyFont="1" applyBorder="1"/>
    <xf numFmtId="0" fontId="26" fillId="0" borderId="11" xfId="94" applyFont="1" applyBorder="1"/>
    <xf numFmtId="0" fontId="27" fillId="0" borderId="0" xfId="94" applyNumberFormat="1" applyFont="1" applyBorder="1" applyAlignment="1" applyProtection="1">
      <alignment horizontal="left"/>
    </xf>
    <xf numFmtId="0" fontId="26" fillId="0" borderId="0" xfId="94" quotePrefix="1" applyNumberFormat="1" applyFont="1" applyBorder="1" applyAlignment="1" applyProtection="1">
      <alignment horizontal="left"/>
    </xf>
    <xf numFmtId="0" fontId="36" fillId="0" borderId="0" xfId="94" applyNumberFormat="1" applyFont="1" applyBorder="1" applyAlignment="1" applyProtection="1">
      <alignment horizontal="left"/>
    </xf>
    <xf numFmtId="0" fontId="37" fillId="0" borderId="0" xfId="94" applyNumberFormat="1" applyFont="1" applyBorder="1" applyAlignment="1" applyProtection="1">
      <alignment horizontal="left"/>
    </xf>
    <xf numFmtId="1" fontId="26" fillId="0" borderId="20" xfId="94" applyNumberFormat="1" applyFont="1" applyBorder="1" applyAlignment="1">
      <alignment horizontal="center" vertical="center"/>
    </xf>
    <xf numFmtId="1" fontId="26" fillId="0" borderId="20" xfId="19" applyNumberFormat="1" applyFont="1" applyBorder="1" applyAlignment="1">
      <alignment horizontal="center" vertical="center"/>
    </xf>
    <xf numFmtId="1" fontId="26" fillId="0" borderId="7" xfId="19" applyNumberFormat="1" applyFont="1" applyBorder="1" applyAlignment="1">
      <alignment horizontal="center" vertical="center"/>
    </xf>
    <xf numFmtId="41" fontId="26" fillId="0" borderId="27" xfId="131" applyNumberFormat="1" applyFont="1" applyBorder="1" applyAlignment="1">
      <alignment horizontal="center"/>
    </xf>
    <xf numFmtId="41" fontId="26" fillId="0" borderId="28" xfId="131" applyNumberFormat="1" applyFont="1" applyBorder="1" applyAlignment="1">
      <alignment horizontal="center" vertical="center"/>
    </xf>
    <xf numFmtId="41" fontId="26" fillId="0" borderId="4" xfId="131" applyNumberFormat="1" applyFont="1" applyBorder="1" applyAlignment="1">
      <alignment horizontal="center"/>
    </xf>
    <xf numFmtId="41" fontId="26" fillId="0" borderId="30" xfId="131" applyNumberFormat="1" applyFont="1" applyBorder="1" applyAlignment="1">
      <alignment horizontal="center" vertical="center"/>
    </xf>
    <xf numFmtId="41" fontId="26" fillId="0" borderId="30" xfId="131" applyNumberFormat="1" applyFont="1" applyBorder="1" applyAlignment="1">
      <alignment horizontal="center"/>
    </xf>
    <xf numFmtId="41" fontId="26" fillId="0" borderId="30" xfId="37" applyNumberFormat="1" applyFont="1" applyBorder="1" applyAlignment="1">
      <alignment horizontal="center"/>
    </xf>
    <xf numFmtId="41" fontId="26" fillId="0" borderId="44" xfId="37" applyNumberFormat="1" applyFont="1" applyBorder="1" applyAlignment="1">
      <alignment horizontal="center"/>
    </xf>
    <xf numFmtId="0" fontId="29" fillId="0" borderId="0" xfId="0" applyFont="1"/>
    <xf numFmtId="0" fontId="26" fillId="0" borderId="31" xfId="110" applyFont="1" applyBorder="1" applyAlignment="1">
      <alignment horizontal="center"/>
    </xf>
    <xf numFmtId="0" fontId="26" fillId="0" borderId="46" xfId="110" applyFont="1" applyBorder="1" applyAlignment="1">
      <alignment horizontal="center"/>
    </xf>
    <xf numFmtId="0" fontId="26" fillId="0" borderId="14" xfId="110" applyFont="1" applyBorder="1" applyAlignment="1">
      <alignment horizontal="center"/>
    </xf>
    <xf numFmtId="0" fontId="26" fillId="0" borderId="14" xfId="71" applyFont="1" applyFill="1" applyBorder="1" applyAlignment="1">
      <alignment horizontal="center"/>
    </xf>
    <xf numFmtId="0" fontId="26" fillId="0" borderId="17" xfId="110" applyFont="1" applyBorder="1"/>
    <xf numFmtId="0" fontId="26" fillId="0" borderId="4" xfId="110" applyFont="1" applyBorder="1" applyAlignment="1">
      <alignment horizontal="center"/>
    </xf>
    <xf numFmtId="0" fontId="26" fillId="0" borderId="20" xfId="71" applyFont="1" applyFill="1" applyBorder="1" applyAlignment="1">
      <alignment horizontal="center"/>
    </xf>
    <xf numFmtId="0" fontId="26" fillId="0" borderId="1" xfId="110" applyFont="1" applyBorder="1" applyAlignment="1">
      <alignment horizontal="center"/>
    </xf>
    <xf numFmtId="0" fontId="26" fillId="0" borderId="22" xfId="110" applyFont="1" applyBorder="1" applyAlignment="1">
      <alignment horizontal="center"/>
    </xf>
    <xf numFmtId="0" fontId="26" fillId="0" borderId="47" xfId="110" applyFont="1" applyBorder="1"/>
    <xf numFmtId="0" fontId="26" fillId="0" borderId="48" xfId="110" applyFont="1" applyBorder="1"/>
    <xf numFmtId="0" fontId="26" fillId="0" borderId="48" xfId="110" applyFont="1" applyBorder="1" applyAlignment="1">
      <alignment horizontal="center"/>
    </xf>
    <xf numFmtId="0" fontId="26" fillId="0" borderId="49" xfId="110" applyFont="1" applyBorder="1" applyAlignment="1">
      <alignment horizontal="center"/>
    </xf>
    <xf numFmtId="0" fontId="26" fillId="0" borderId="49" xfId="71" quotePrefix="1" applyFont="1" applyFill="1" applyBorder="1" applyAlignment="1">
      <alignment horizontal="center"/>
    </xf>
    <xf numFmtId="0" fontId="26" fillId="0" borderId="50" xfId="110" applyFont="1" applyBorder="1"/>
    <xf numFmtId="0" fontId="26" fillId="0" borderId="31" xfId="110" applyFont="1" applyBorder="1"/>
    <xf numFmtId="0" fontId="26" fillId="0" borderId="4" xfId="110" applyFont="1" applyBorder="1"/>
    <xf numFmtId="0" fontId="26" fillId="0" borderId="20" xfId="110" applyFont="1" applyBorder="1" applyAlignment="1"/>
    <xf numFmtId="0" fontId="26" fillId="0" borderId="22" xfId="110" applyFont="1" applyBorder="1"/>
    <xf numFmtId="0" fontId="26" fillId="0" borderId="20" xfId="144" applyNumberFormat="1" applyFont="1" applyBorder="1" applyAlignment="1">
      <alignment horizontal="center"/>
    </xf>
    <xf numFmtId="41" fontId="26" fillId="0" borderId="20" xfId="144" applyFont="1" applyBorder="1" applyAlignment="1">
      <alignment horizontal="right"/>
    </xf>
    <xf numFmtId="41" fontId="26" fillId="0" borderId="20" xfId="144" applyFont="1" applyBorder="1"/>
    <xf numFmtId="171" fontId="26" fillId="0" borderId="45" xfId="45" applyNumberFormat="1" applyFont="1" applyBorder="1"/>
    <xf numFmtId="0" fontId="26" fillId="0" borderId="45" xfId="18" applyNumberFormat="1" applyFont="1" applyFill="1" applyBorder="1" applyAlignment="1"/>
    <xf numFmtId="0" fontId="26" fillId="0" borderId="4" xfId="110" applyFont="1" applyFill="1" applyBorder="1"/>
    <xf numFmtId="41" fontId="26" fillId="0" borderId="2" xfId="144" applyFont="1" applyBorder="1" applyAlignment="1"/>
    <xf numFmtId="41" fontId="26" fillId="0" borderId="3" xfId="144" applyFont="1" applyBorder="1" applyAlignment="1"/>
    <xf numFmtId="41" fontId="26" fillId="0" borderId="5" xfId="144" applyFont="1" applyBorder="1" applyAlignment="1"/>
    <xf numFmtId="41" fontId="26" fillId="0" borderId="6" xfId="144" applyFont="1" applyBorder="1"/>
    <xf numFmtId="0" fontId="26" fillId="0" borderId="45" xfId="110" applyFont="1" applyBorder="1"/>
    <xf numFmtId="41" fontId="26" fillId="0" borderId="20" xfId="144" applyFont="1" applyBorder="1" applyAlignment="1">
      <alignment horizontal="center"/>
    </xf>
    <xf numFmtId="171" fontId="26" fillId="0" borderId="22" xfId="45" applyNumberFormat="1" applyFont="1" applyBorder="1"/>
    <xf numFmtId="1" fontId="26" fillId="0" borderId="20" xfId="144" applyNumberFormat="1" applyFont="1" applyBorder="1" applyAlignment="1">
      <alignment horizontal="center"/>
    </xf>
    <xf numFmtId="171" fontId="26" fillId="0" borderId="22" xfId="45" applyNumberFormat="1" applyFont="1" applyFill="1" applyBorder="1"/>
    <xf numFmtId="172" fontId="26" fillId="0" borderId="20" xfId="144" applyNumberFormat="1" applyFont="1" applyBorder="1" applyAlignment="1">
      <alignment horizontal="center"/>
    </xf>
    <xf numFmtId="2" fontId="26" fillId="0" borderId="20" xfId="144" applyNumberFormat="1" applyFont="1" applyBorder="1" applyAlignment="1">
      <alignment horizontal="center"/>
    </xf>
    <xf numFmtId="0" fontId="34" fillId="0" borderId="4" xfId="110" applyFont="1" applyFill="1" applyBorder="1"/>
    <xf numFmtId="1" fontId="26" fillId="0" borderId="20" xfId="143" applyNumberFormat="1" applyFont="1" applyBorder="1" applyAlignment="1">
      <alignment horizontal="center"/>
    </xf>
    <xf numFmtId="49" fontId="7" fillId="0" borderId="7" xfId="1" applyNumberFormat="1" applyFont="1" applyFill="1" applyBorder="1" applyAlignment="1">
      <alignment horizontal="center" vertical="center" wrapText="1"/>
    </xf>
    <xf numFmtId="41" fontId="38" fillId="0" borderId="0" xfId="19" applyFont="1" applyBorder="1" applyAlignment="1" applyProtection="1">
      <alignment horizontal="left"/>
    </xf>
    <xf numFmtId="41" fontId="39" fillId="0" borderId="0" xfId="19" applyFont="1" applyBorder="1"/>
    <xf numFmtId="41" fontId="29" fillId="0" borderId="0" xfId="19" applyFont="1" applyBorder="1"/>
    <xf numFmtId="0" fontId="29" fillId="0" borderId="0" xfId="71" applyFont="1" applyFill="1"/>
    <xf numFmtId="0" fontId="29" fillId="0" borderId="0" xfId="71" applyNumberFormat="1" applyFont="1" applyFill="1" applyAlignment="1"/>
    <xf numFmtId="1" fontId="29" fillId="0" borderId="0" xfId="94" applyNumberFormat="1" applyFont="1" applyAlignment="1">
      <alignment horizontal="left"/>
    </xf>
    <xf numFmtId="1" fontId="29" fillId="0" borderId="0" xfId="94" applyNumberFormat="1" applyFont="1" applyAlignment="1">
      <alignment horizontal="right"/>
    </xf>
    <xf numFmtId="41" fontId="29" fillId="0" borderId="0" xfId="19" applyFont="1" applyAlignment="1">
      <alignment horizontal="left"/>
    </xf>
    <xf numFmtId="41" fontId="36" fillId="0" borderId="0" xfId="19" applyFont="1" applyAlignment="1">
      <alignment horizontal="left"/>
    </xf>
    <xf numFmtId="0" fontId="29" fillId="0" borderId="12" xfId="94" applyFont="1" applyBorder="1"/>
    <xf numFmtId="0" fontId="29" fillId="0" borderId="13" xfId="94" applyFont="1" applyBorder="1"/>
    <xf numFmtId="0" fontId="29" fillId="0" borderId="42" xfId="94" applyFont="1" applyBorder="1"/>
    <xf numFmtId="0" fontId="29" fillId="0" borderId="53" xfId="94" applyFont="1" applyBorder="1" applyAlignment="1" applyProtection="1">
      <alignment horizontal="center"/>
    </xf>
    <xf numFmtId="41" fontId="29" fillId="0" borderId="0" xfId="19" applyFont="1" applyBorder="1" applyAlignment="1" applyProtection="1">
      <alignment horizontal="center"/>
    </xf>
    <xf numFmtId="0" fontId="29" fillId="0" borderId="19" xfId="94" applyFont="1" applyBorder="1" applyAlignment="1" applyProtection="1">
      <alignment horizontal="center"/>
    </xf>
    <xf numFmtId="0" fontId="29" fillId="0" borderId="0" xfId="94" applyFont="1" applyBorder="1" applyAlignment="1" applyProtection="1">
      <alignment horizontal="center"/>
    </xf>
    <xf numFmtId="41" fontId="29" fillId="0" borderId="56" xfId="19" applyFont="1" applyBorder="1" applyAlignment="1" applyProtection="1">
      <alignment horizontal="center"/>
    </xf>
    <xf numFmtId="41" fontId="29" fillId="0" borderId="57" xfId="19" applyFont="1" applyBorder="1" applyAlignment="1" applyProtection="1">
      <alignment horizontal="center"/>
    </xf>
    <xf numFmtId="0" fontId="29" fillId="0" borderId="24" xfId="94" applyFont="1" applyBorder="1"/>
    <xf numFmtId="0" fontId="29" fillId="0" borderId="25" xfId="94" applyFont="1" applyBorder="1"/>
    <xf numFmtId="0" fontId="29" fillId="0" borderId="58" xfId="94" applyFont="1" applyBorder="1" applyAlignment="1">
      <alignment horizontal="centerContinuous"/>
    </xf>
    <xf numFmtId="0" fontId="29" fillId="0" borderId="59" xfId="94" applyFont="1" applyBorder="1" applyAlignment="1" applyProtection="1">
      <alignment horizontal="center"/>
    </xf>
    <xf numFmtId="41" fontId="29" fillId="0" borderId="58" xfId="19" applyFont="1" applyBorder="1" applyAlignment="1" applyProtection="1">
      <alignment horizontal="center"/>
    </xf>
    <xf numFmtId="41" fontId="29" fillId="0" borderId="60" xfId="19" applyFont="1" applyBorder="1" applyAlignment="1" applyProtection="1">
      <alignment horizontal="center"/>
    </xf>
    <xf numFmtId="0" fontId="26" fillId="0" borderId="61" xfId="94" applyFont="1" applyBorder="1"/>
    <xf numFmtId="37" fontId="26" fillId="0" borderId="61" xfId="94" applyNumberFormat="1" applyFont="1" applyBorder="1" applyAlignment="1">
      <alignment horizontal="center"/>
    </xf>
    <xf numFmtId="0" fontId="27" fillId="0" borderId="63" xfId="94" applyFont="1" applyBorder="1" applyAlignment="1" applyProtection="1">
      <alignment horizontal="left"/>
    </xf>
    <xf numFmtId="0" fontId="29" fillId="0" borderId="37" xfId="94" applyFont="1" applyBorder="1"/>
    <xf numFmtId="0" fontId="36" fillId="0" borderId="51" xfId="94" applyFont="1" applyBorder="1" applyAlignment="1" applyProtection="1">
      <alignment horizontal="left"/>
    </xf>
    <xf numFmtId="0" fontId="40" fillId="0" borderId="0" xfId="94" applyFont="1" applyBorder="1"/>
    <xf numFmtId="0" fontId="29" fillId="0" borderId="0" xfId="94" applyFont="1" applyBorder="1" applyAlignment="1">
      <alignment horizontal="right"/>
    </xf>
    <xf numFmtId="37" fontId="29" fillId="0" borderId="0" xfId="94" applyNumberFormat="1" applyFont="1"/>
    <xf numFmtId="41" fontId="29" fillId="0" borderId="0" xfId="19" applyFont="1"/>
    <xf numFmtId="41" fontId="26" fillId="0" borderId="37" xfId="131" applyFont="1" applyBorder="1"/>
    <xf numFmtId="41" fontId="29" fillId="0" borderId="28" xfId="369" applyFont="1" applyBorder="1" applyAlignment="1">
      <alignment horizontal="center" vertical="center"/>
    </xf>
    <xf numFmtId="41" fontId="29" fillId="0" borderId="0" xfId="369" applyFont="1" applyBorder="1"/>
    <xf numFmtId="1" fontId="26" fillId="0" borderId="67" xfId="19" applyNumberFormat="1" applyFont="1" applyBorder="1" applyAlignment="1">
      <alignment horizontal="center" vertical="center"/>
    </xf>
    <xf numFmtId="41" fontId="26" fillId="0" borderId="67" xfId="131" applyFont="1" applyBorder="1"/>
    <xf numFmtId="0" fontId="26" fillId="0" borderId="67" xfId="94" applyFont="1" applyBorder="1"/>
    <xf numFmtId="0" fontId="26" fillId="0" borderId="67" xfId="94" applyFont="1" applyBorder="1" applyAlignment="1" applyProtection="1">
      <alignment horizontal="center"/>
    </xf>
    <xf numFmtId="0" fontId="26" fillId="0" borderId="70" xfId="94" applyFont="1" applyBorder="1" applyAlignment="1" applyProtection="1">
      <alignment horizontal="center"/>
    </xf>
    <xf numFmtId="0" fontId="26" fillId="0" borderId="71" xfId="94" applyFont="1" applyBorder="1"/>
    <xf numFmtId="0" fontId="26" fillId="0" borderId="49" xfId="94" applyFont="1" applyBorder="1" applyAlignment="1">
      <alignment horizontal="centerContinuous"/>
    </xf>
    <xf numFmtId="0" fontId="26" fillId="0" borderId="74" xfId="94" applyFont="1" applyBorder="1" applyAlignment="1" applyProtection="1">
      <alignment horizontal="center"/>
    </xf>
    <xf numFmtId="41" fontId="29" fillId="0" borderId="72" xfId="19" applyFont="1" applyBorder="1" applyAlignment="1" applyProtection="1">
      <alignment horizontal="center"/>
    </xf>
    <xf numFmtId="41" fontId="29" fillId="0" borderId="75" xfId="19" applyFont="1" applyBorder="1" applyAlignment="1" applyProtection="1">
      <alignment horizontal="center"/>
    </xf>
    <xf numFmtId="41" fontId="26" fillId="0" borderId="41" xfId="19" applyFont="1" applyBorder="1" applyAlignment="1" applyProtection="1">
      <alignment horizontal="center"/>
    </xf>
    <xf numFmtId="171" fontId="26" fillId="0" borderId="67" xfId="37" applyNumberFormat="1" applyFont="1" applyBorder="1" applyAlignment="1">
      <alignment horizontal="center"/>
    </xf>
    <xf numFmtId="0" fontId="26" fillId="0" borderId="11" xfId="110" applyFont="1" applyBorder="1" applyAlignment="1">
      <alignment horizontal="center"/>
    </xf>
    <xf numFmtId="0" fontId="26" fillId="0" borderId="76" xfId="110" applyFont="1" applyBorder="1" applyAlignment="1">
      <alignment horizontal="center"/>
    </xf>
    <xf numFmtId="41" fontId="29" fillId="0" borderId="68" xfId="19" applyFont="1" applyBorder="1" applyAlignment="1" applyProtection="1">
      <alignment horizontal="center"/>
    </xf>
    <xf numFmtId="41" fontId="29" fillId="0" borderId="49" xfId="19" applyFont="1" applyBorder="1" applyAlignment="1" applyProtection="1">
      <alignment horizont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26" fillId="0" borderId="0" xfId="94" applyFont="1" applyBorder="1"/>
    <xf numFmtId="41" fontId="26" fillId="0" borderId="5" xfId="131" applyFont="1" applyBorder="1"/>
    <xf numFmtId="0" fontId="29" fillId="0" borderId="0" xfId="0" applyFont="1" applyBorder="1"/>
    <xf numFmtId="0" fontId="26" fillId="0" borderId="77" xfId="71" applyFont="1" applyFill="1" applyBorder="1"/>
    <xf numFmtId="0" fontId="26" fillId="0" borderId="67" xfId="144" applyNumberFormat="1" applyFont="1" applyBorder="1" applyAlignment="1">
      <alignment horizontal="center"/>
    </xf>
    <xf numFmtId="1" fontId="26" fillId="0" borderId="67" xfId="144" applyNumberFormat="1" applyFont="1" applyBorder="1" applyAlignment="1">
      <alignment horizontal="center"/>
    </xf>
    <xf numFmtId="41" fontId="26" fillId="0" borderId="67" xfId="144" applyFont="1" applyBorder="1"/>
    <xf numFmtId="0" fontId="26" fillId="0" borderId="79" xfId="94" applyFont="1" applyBorder="1"/>
    <xf numFmtId="0" fontId="26" fillId="0" borderId="80" xfId="94" applyFont="1" applyBorder="1"/>
    <xf numFmtId="41" fontId="26" fillId="0" borderId="83" xfId="131" applyFont="1" applyBorder="1"/>
    <xf numFmtId="41" fontId="26" fillId="0" borderId="84" xfId="131" applyFont="1" applyBorder="1"/>
    <xf numFmtId="41" fontId="26" fillId="0" borderId="85" xfId="131" applyFont="1" applyBorder="1"/>
    <xf numFmtId="0" fontId="27" fillId="0" borderId="81" xfId="94" applyFont="1" applyBorder="1" applyAlignment="1" applyProtection="1">
      <alignment horizontal="left"/>
    </xf>
    <xf numFmtId="0" fontId="27" fillId="0" borderId="82" xfId="94" applyFont="1" applyBorder="1" applyAlignment="1" applyProtection="1">
      <alignment horizontal="left"/>
    </xf>
    <xf numFmtId="0" fontId="27" fillId="0" borderId="86" xfId="94" applyFont="1" applyBorder="1" applyAlignment="1" applyProtection="1">
      <alignment horizontal="left"/>
    </xf>
    <xf numFmtId="41" fontId="27" fillId="0" borderId="81" xfId="131" applyFont="1" applyBorder="1" applyAlignment="1" applyProtection="1">
      <alignment horizontal="left"/>
    </xf>
    <xf numFmtId="0" fontId="27" fillId="0" borderId="6" xfId="94" applyFont="1" applyBorder="1" applyAlignment="1" applyProtection="1">
      <alignment horizontal="left"/>
    </xf>
    <xf numFmtId="0" fontId="27" fillId="0" borderId="3" xfId="94" applyFont="1" applyBorder="1" applyAlignment="1" applyProtection="1">
      <alignment horizontal="left"/>
    </xf>
    <xf numFmtId="0" fontId="27" fillId="0" borderId="5" xfId="94" applyFont="1" applyBorder="1" applyAlignment="1" applyProtection="1">
      <alignment horizontal="left"/>
    </xf>
    <xf numFmtId="171" fontId="27" fillId="0" borderId="6" xfId="131" applyNumberFormat="1" applyFont="1" applyBorder="1" applyAlignment="1" applyProtection="1">
      <alignment horizontal="left"/>
    </xf>
    <xf numFmtId="0" fontId="27" fillId="0" borderId="39" xfId="94" applyFont="1" applyBorder="1" applyAlignment="1" applyProtection="1">
      <alignment horizontal="left"/>
    </xf>
    <xf numFmtId="0" fontId="27" fillId="0" borderId="52" xfId="94" applyFont="1" applyBorder="1" applyAlignment="1" applyProtection="1">
      <alignment horizontal="left"/>
    </xf>
    <xf numFmtId="41" fontId="27" fillId="0" borderId="38" xfId="131" applyFont="1" applyBorder="1" applyAlignment="1" applyProtection="1">
      <alignment horizontal="left"/>
    </xf>
    <xf numFmtId="41" fontId="27" fillId="0" borderId="33" xfId="131" applyFont="1" applyBorder="1"/>
    <xf numFmtId="41" fontId="27" fillId="0" borderId="40" xfId="131" applyFont="1" applyBorder="1"/>
    <xf numFmtId="41" fontId="27" fillId="0" borderId="78" xfId="131" applyFont="1" applyBorder="1"/>
    <xf numFmtId="1" fontId="29" fillId="0" borderId="0" xfId="94" applyNumberFormat="1" applyFont="1" applyBorder="1" applyAlignment="1">
      <alignment horizontal="left"/>
    </xf>
    <xf numFmtId="41" fontId="29" fillId="0" borderId="17" xfId="19" applyFont="1" applyBorder="1" applyAlignment="1" applyProtection="1">
      <alignment horizontal="center"/>
    </xf>
    <xf numFmtId="0" fontId="29" fillId="0" borderId="69" xfId="94" applyFont="1" applyBorder="1" applyAlignment="1" applyProtection="1">
      <alignment horizontal="center"/>
    </xf>
    <xf numFmtId="0" fontId="29" fillId="0" borderId="66" xfId="94" applyFont="1" applyBorder="1" applyAlignment="1" applyProtection="1">
      <alignment horizontal="center"/>
    </xf>
    <xf numFmtId="41" fontId="29" fillId="0" borderId="88" xfId="19" applyFont="1" applyBorder="1" applyAlignment="1" applyProtection="1">
      <alignment horizontal="center"/>
    </xf>
    <xf numFmtId="41" fontId="29" fillId="0" borderId="22" xfId="19" applyFont="1" applyBorder="1" applyAlignment="1" applyProtection="1">
      <alignment horizontal="center"/>
    </xf>
    <xf numFmtId="41" fontId="29" fillId="0" borderId="89" xfId="19" applyFont="1" applyBorder="1" applyAlignment="1" applyProtection="1">
      <alignment horizontal="center"/>
    </xf>
    <xf numFmtId="41" fontId="29" fillId="0" borderId="90" xfId="19" applyFont="1" applyBorder="1" applyAlignment="1" applyProtection="1">
      <alignment horizontal="center"/>
    </xf>
    <xf numFmtId="0" fontId="29" fillId="0" borderId="0" xfId="94" applyFont="1" applyBorder="1" applyAlignment="1">
      <alignment horizontal="centerContinuous"/>
    </xf>
    <xf numFmtId="0" fontId="28" fillId="0" borderId="0" xfId="94" applyFont="1" applyBorder="1" applyAlignment="1" applyProtection="1">
      <alignment horizontal="left"/>
    </xf>
    <xf numFmtId="41" fontId="29" fillId="0" borderId="28" xfId="369" applyFont="1" applyBorder="1" applyAlignment="1">
      <alignment horizontal="center"/>
    </xf>
    <xf numFmtId="41" fontId="29" fillId="0" borderId="69" xfId="369" applyFont="1" applyBorder="1"/>
    <xf numFmtId="41" fontId="29" fillId="0" borderId="30" xfId="369" applyFont="1" applyBorder="1"/>
    <xf numFmtId="41" fontId="29" fillId="0" borderId="22" xfId="369" applyFont="1" applyBorder="1"/>
    <xf numFmtId="41" fontId="26" fillId="0" borderId="0" xfId="369" applyFont="1" applyBorder="1" applyAlignment="1" applyProtection="1">
      <alignment horizontal="left"/>
    </xf>
    <xf numFmtId="41" fontId="29" fillId="0" borderId="0" xfId="369" applyFont="1"/>
    <xf numFmtId="41" fontId="29" fillId="0" borderId="0" xfId="369" applyFont="1" applyBorder="1" applyAlignment="1">
      <alignment horizontal="center" vertical="center"/>
    </xf>
    <xf numFmtId="0" fontId="26" fillId="0" borderId="67" xfId="94" applyFont="1" applyBorder="1" applyAlignment="1" applyProtection="1">
      <alignment horizontal="left"/>
    </xf>
    <xf numFmtId="0" fontId="26" fillId="0" borderId="91" xfId="94" applyFont="1" applyBorder="1"/>
    <xf numFmtId="0" fontId="26" fillId="0" borderId="92" xfId="94" applyFont="1" applyBorder="1"/>
    <xf numFmtId="41" fontId="36" fillId="0" borderId="62" xfId="369" applyFont="1" applyBorder="1" applyAlignment="1" applyProtection="1">
      <alignment horizontal="left"/>
    </xf>
    <xf numFmtId="41" fontId="29" fillId="0" borderId="62" xfId="369" applyFont="1" applyBorder="1"/>
    <xf numFmtId="41" fontId="29" fillId="0" borderId="64" xfId="369" applyFont="1" applyBorder="1"/>
    <xf numFmtId="41" fontId="29" fillId="0" borderId="23" xfId="369" applyFont="1" applyBorder="1"/>
    <xf numFmtId="41" fontId="29" fillId="0" borderId="0" xfId="94" applyNumberFormat="1" applyFont="1"/>
    <xf numFmtId="41" fontId="36" fillId="0" borderId="0" xfId="369" applyFont="1" applyBorder="1" applyAlignment="1" applyProtection="1">
      <alignment horizontal="left"/>
    </xf>
    <xf numFmtId="41" fontId="29" fillId="0" borderId="0" xfId="94" applyNumberFormat="1" applyFont="1" applyBorder="1"/>
    <xf numFmtId="0" fontId="29" fillId="0" borderId="31" xfId="94" applyFont="1" applyBorder="1"/>
    <xf numFmtId="41" fontId="36" fillId="0" borderId="39" xfId="369" applyFont="1" applyBorder="1" applyAlignment="1" applyProtection="1">
      <alignment horizontal="left"/>
    </xf>
    <xf numFmtId="41" fontId="29" fillId="0" borderId="39" xfId="369" applyFont="1" applyBorder="1"/>
    <xf numFmtId="41" fontId="29" fillId="0" borderId="48" xfId="369" applyFont="1" applyBorder="1"/>
    <xf numFmtId="0" fontId="29" fillId="0" borderId="47" xfId="94" applyFont="1" applyBorder="1"/>
    <xf numFmtId="41" fontId="29" fillId="0" borderId="41" xfId="369" applyFont="1" applyBorder="1"/>
    <xf numFmtId="0" fontId="36" fillId="0" borderId="0" xfId="94" applyFont="1"/>
    <xf numFmtId="41" fontId="36" fillId="0" borderId="64" xfId="369" applyFont="1" applyBorder="1"/>
    <xf numFmtId="41" fontId="36" fillId="0" borderId="48" xfId="369" applyFont="1" applyBorder="1"/>
    <xf numFmtId="0" fontId="1" fillId="6" borderId="0" xfId="372" applyFill="1"/>
    <xf numFmtId="0" fontId="1" fillId="0" borderId="0" xfId="372"/>
    <xf numFmtId="37" fontId="27" fillId="0" borderId="0" xfId="134" applyNumberFormat="1" applyFont="1" applyBorder="1" applyAlignment="1" applyProtection="1">
      <alignment horizontal="center"/>
    </xf>
    <xf numFmtId="0" fontId="29" fillId="0" borderId="0" xfId="71" applyFont="1" applyFill="1" applyBorder="1" applyAlignment="1">
      <alignment horizontal="center"/>
    </xf>
    <xf numFmtId="41" fontId="27" fillId="0" borderId="0" xfId="19" applyFont="1" applyBorder="1" applyAlignment="1" applyProtection="1">
      <alignment horizontal="center"/>
    </xf>
    <xf numFmtId="41" fontId="27" fillId="0" borderId="0" xfId="19" applyFont="1" applyBorder="1" applyAlignment="1">
      <alignment horizontal="center"/>
    </xf>
    <xf numFmtId="0" fontId="29" fillId="0" borderId="0" xfId="94" applyFont="1" applyBorder="1" applyAlignment="1">
      <alignment horizontal="center"/>
    </xf>
    <xf numFmtId="41" fontId="0" fillId="0" borderId="6" xfId="2" applyFont="1" applyFill="1" applyBorder="1" applyAlignment="1"/>
    <xf numFmtId="0" fontId="26" fillId="0" borderId="79" xfId="110" applyFont="1" applyBorder="1" applyAlignment="1">
      <alignment horizontal="center"/>
    </xf>
    <xf numFmtId="0" fontId="26" fillId="0" borderId="67" xfId="71" applyFont="1" applyFill="1" applyBorder="1" applyAlignment="1">
      <alignment horizontal="center"/>
    </xf>
    <xf numFmtId="0" fontId="27" fillId="0" borderId="51" xfId="94" applyFont="1" applyBorder="1" applyAlignment="1" applyProtection="1">
      <alignment horizontal="left"/>
    </xf>
    <xf numFmtId="0" fontId="27" fillId="0" borderId="0" xfId="94" applyFont="1"/>
    <xf numFmtId="41" fontId="26" fillId="0" borderId="67" xfId="369" applyFont="1" applyBorder="1" applyAlignment="1" applyProtection="1"/>
    <xf numFmtId="0" fontId="26" fillId="0" borderId="65" xfId="0" applyFont="1" applyBorder="1"/>
    <xf numFmtId="37" fontId="26" fillId="0" borderId="65" xfId="94" applyNumberFormat="1" applyFont="1" applyBorder="1" applyAlignment="1">
      <alignment horizontal="center"/>
    </xf>
    <xf numFmtId="41" fontId="29" fillId="0" borderId="27" xfId="369" applyFont="1" applyBorder="1" applyAlignment="1">
      <alignment horizontal="center" vertical="center"/>
    </xf>
    <xf numFmtId="0" fontId="26" fillId="0" borderId="65" xfId="0" applyFont="1" applyBorder="1" applyAlignment="1">
      <alignment horizontal="center"/>
    </xf>
    <xf numFmtId="0" fontId="26" fillId="0" borderId="29" xfId="0" applyFont="1" applyBorder="1"/>
    <xf numFmtId="0" fontId="9" fillId="0" borderId="65" xfId="0" applyFont="1" applyBorder="1"/>
    <xf numFmtId="0" fontId="9" fillId="0" borderId="29" xfId="0" applyFont="1" applyBorder="1"/>
    <xf numFmtId="0" fontId="26" fillId="0" borderId="77" xfId="110" applyFont="1" applyBorder="1"/>
    <xf numFmtId="43" fontId="26" fillId="0" borderId="30" xfId="143" applyFont="1" applyBorder="1" applyAlignment="1">
      <alignment horizontal="center"/>
    </xf>
    <xf numFmtId="41" fontId="26" fillId="0" borderId="0" xfId="19" applyFont="1" applyBorder="1" applyAlignment="1" applyProtection="1">
      <alignment horizontal="center"/>
    </xf>
    <xf numFmtId="0" fontId="26" fillId="0" borderId="0" xfId="94" applyFont="1" applyBorder="1"/>
    <xf numFmtId="37" fontId="27" fillId="0" borderId="0" xfId="134" applyNumberFormat="1" applyFont="1" applyBorder="1" applyAlignment="1" applyProtection="1">
      <alignment horizontal="center"/>
    </xf>
    <xf numFmtId="41" fontId="27" fillId="0" borderId="0" xfId="19" applyFont="1" applyBorder="1" applyAlignment="1">
      <alignment horizontal="center"/>
    </xf>
    <xf numFmtId="0" fontId="42" fillId="0" borderId="0" xfId="94" applyFont="1"/>
    <xf numFmtId="0" fontId="26" fillId="0" borderId="67" xfId="94" applyFont="1" applyBorder="1" applyAlignment="1">
      <alignment horizontal="center"/>
    </xf>
    <xf numFmtId="41" fontId="26" fillId="0" borderId="67" xfId="131" applyFont="1" applyBorder="1" applyAlignment="1">
      <alignment horizontal="center"/>
    </xf>
    <xf numFmtId="0" fontId="26" fillId="0" borderId="100" xfId="129" applyFont="1" applyBorder="1" applyAlignment="1" applyProtection="1">
      <alignment horizontal="center"/>
    </xf>
    <xf numFmtId="41" fontId="26" fillId="0" borderId="78" xfId="131" applyFont="1" applyBorder="1"/>
    <xf numFmtId="41" fontId="26" fillId="0" borderId="40" xfId="131" applyFont="1" applyBorder="1"/>
    <xf numFmtId="171" fontId="26" fillId="0" borderId="6" xfId="37" applyNumberFormat="1" applyFont="1" applyBorder="1" applyAlignment="1">
      <alignment horizontal="center"/>
    </xf>
    <xf numFmtId="41" fontId="26" fillId="0" borderId="3" xfId="131" applyNumberFormat="1" applyFont="1" applyBorder="1" applyAlignment="1">
      <alignment horizontal="center" vertical="center"/>
    </xf>
    <xf numFmtId="0" fontId="43" fillId="7" borderId="0" xfId="372" applyFont="1" applyFill="1"/>
    <xf numFmtId="0" fontId="43" fillId="6" borderId="0" xfId="372" applyFont="1" applyFill="1"/>
    <xf numFmtId="0" fontId="43" fillId="0" borderId="0" xfId="372" applyFont="1"/>
    <xf numFmtId="0" fontId="43" fillId="3" borderId="95" xfId="372" applyFont="1" applyFill="1" applyBorder="1"/>
    <xf numFmtId="0" fontId="43" fillId="3" borderId="81" xfId="372" applyFont="1" applyFill="1" applyBorder="1"/>
    <xf numFmtId="0" fontId="43" fillId="3" borderId="81" xfId="372" applyFont="1" applyFill="1" applyBorder="1" applyAlignment="1">
      <alignment horizontal="left"/>
    </xf>
    <xf numFmtId="0" fontId="43" fillId="3" borderId="96" xfId="372" applyFont="1" applyFill="1" applyBorder="1"/>
    <xf numFmtId="0" fontId="43" fillId="3" borderId="5" xfId="372" applyFont="1" applyFill="1" applyBorder="1"/>
    <xf numFmtId="0" fontId="43" fillId="3" borderId="6" xfId="372" applyFont="1" applyFill="1" applyBorder="1"/>
    <xf numFmtId="0" fontId="43" fillId="6" borderId="97" xfId="372" applyFont="1" applyFill="1" applyBorder="1"/>
    <xf numFmtId="0" fontId="43" fillId="6" borderId="6" xfId="372" applyFont="1" applyFill="1" applyBorder="1"/>
    <xf numFmtId="41" fontId="43" fillId="6" borderId="6" xfId="372" applyNumberFormat="1" applyFont="1" applyFill="1" applyBorder="1"/>
    <xf numFmtId="0" fontId="43" fillId="0" borderId="0" xfId="372" applyFont="1" applyBorder="1"/>
    <xf numFmtId="41" fontId="44" fillId="6" borderId="78" xfId="373" applyFont="1" applyFill="1" applyBorder="1"/>
    <xf numFmtId="41" fontId="44" fillId="0" borderId="5" xfId="373" applyFont="1" applyBorder="1"/>
    <xf numFmtId="41" fontId="43" fillId="0" borderId="6" xfId="372" applyNumberFormat="1" applyFont="1" applyBorder="1"/>
    <xf numFmtId="41" fontId="44" fillId="3" borderId="78" xfId="373" applyFont="1" applyFill="1" applyBorder="1"/>
    <xf numFmtId="0" fontId="43" fillId="6" borderId="98" xfId="372" applyFont="1" applyFill="1" applyBorder="1"/>
    <xf numFmtId="0" fontId="43" fillId="6" borderId="38" xfId="372" applyFont="1" applyFill="1" applyBorder="1"/>
    <xf numFmtId="173" fontId="43" fillId="6" borderId="38" xfId="372" applyNumberFormat="1" applyFont="1" applyFill="1" applyBorder="1"/>
    <xf numFmtId="0" fontId="43" fillId="0" borderId="37" xfId="372" applyFont="1" applyBorder="1"/>
    <xf numFmtId="41" fontId="44" fillId="6" borderId="99" xfId="373" applyFont="1" applyFill="1" applyBorder="1"/>
    <xf numFmtId="41" fontId="45" fillId="6" borderId="94" xfId="372" applyNumberFormat="1" applyFont="1" applyFill="1" applyBorder="1"/>
    <xf numFmtId="0" fontId="43" fillId="3" borderId="6" xfId="372" applyFont="1" applyFill="1" applyBorder="1" applyAlignment="1">
      <alignment horizontal="left"/>
    </xf>
    <xf numFmtId="41" fontId="44" fillId="6" borderId="6" xfId="373" applyFont="1" applyFill="1" applyBorder="1"/>
    <xf numFmtId="0" fontId="43" fillId="0" borderId="6" xfId="372" applyFont="1" applyBorder="1"/>
    <xf numFmtId="41" fontId="45" fillId="6" borderId="6" xfId="372" applyNumberFormat="1" applyFont="1" applyFill="1" applyBorder="1"/>
    <xf numFmtId="37" fontId="46" fillId="0" borderId="0" xfId="94" applyNumberFormat="1" applyFont="1" applyBorder="1" applyAlignment="1">
      <alignment horizontal="centerContinuous"/>
    </xf>
    <xf numFmtId="0" fontId="46" fillId="0" borderId="0" xfId="94" applyFont="1" applyBorder="1" applyAlignment="1">
      <alignment horizontal="centerContinuous"/>
    </xf>
    <xf numFmtId="0" fontId="46" fillId="0" borderId="0" xfId="94" applyFont="1" applyAlignment="1">
      <alignment horizontal="centerContinuous"/>
    </xf>
    <xf numFmtId="41" fontId="46" fillId="0" borderId="0" xfId="19" applyFont="1" applyAlignment="1">
      <alignment horizontal="centerContinuous"/>
    </xf>
    <xf numFmtId="37" fontId="47" fillId="0" borderId="0" xfId="94" applyNumberFormat="1" applyFont="1" applyBorder="1" applyAlignment="1">
      <alignment horizontal="centerContinuous"/>
    </xf>
    <xf numFmtId="0" fontId="47" fillId="0" borderId="0" xfId="94" applyFont="1"/>
    <xf numFmtId="0" fontId="7" fillId="0" borderId="1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26" fillId="0" borderId="42" xfId="94" applyFont="1" applyBorder="1" applyAlignment="1">
      <alignment horizontal="center" vertical="center"/>
    </xf>
    <xf numFmtId="0" fontId="26" fillId="0" borderId="69" xfId="94" applyFont="1" applyBorder="1" applyAlignment="1">
      <alignment horizontal="center" vertical="center"/>
    </xf>
    <xf numFmtId="0" fontId="26" fillId="0" borderId="72" xfId="94" applyFont="1" applyBorder="1" applyAlignment="1">
      <alignment horizontal="center" vertical="center"/>
    </xf>
    <xf numFmtId="41" fontId="29" fillId="0" borderId="54" xfId="19" applyFont="1" applyBorder="1" applyAlignment="1" applyProtection="1">
      <alignment horizontal="center"/>
    </xf>
    <xf numFmtId="41" fontId="29" fillId="0" borderId="55" xfId="19" applyFont="1" applyBorder="1" applyAlignment="1" applyProtection="1">
      <alignment horizontal="center"/>
    </xf>
    <xf numFmtId="41" fontId="29" fillId="0" borderId="93" xfId="19" applyFont="1" applyBorder="1" applyAlignment="1" applyProtection="1">
      <alignment horizontal="center"/>
    </xf>
    <xf numFmtId="41" fontId="27" fillId="0" borderId="0" xfId="19" applyFont="1" applyBorder="1" applyAlignment="1">
      <alignment horizontal="center"/>
    </xf>
    <xf numFmtId="0" fontId="26" fillId="0" borderId="0" xfId="94" applyFont="1" applyBorder="1"/>
    <xf numFmtId="37" fontId="27" fillId="0" borderId="0" xfId="134" applyNumberFormat="1" applyFont="1" applyBorder="1" applyAlignment="1" applyProtection="1">
      <alignment horizontal="center"/>
    </xf>
    <xf numFmtId="37" fontId="27" fillId="0" borderId="0" xfId="94" applyNumberFormat="1" applyFont="1" applyBorder="1" applyAlignment="1">
      <alignment horizontal="center"/>
    </xf>
    <xf numFmtId="37" fontId="26" fillId="0" borderId="0" xfId="94" applyNumberFormat="1" applyFont="1" applyBorder="1" applyAlignment="1">
      <alignment horizontal="center"/>
    </xf>
    <xf numFmtId="41" fontId="27" fillId="0" borderId="0" xfId="19" applyFont="1" applyBorder="1" applyAlignment="1" applyProtection="1">
      <alignment horizontal="center"/>
    </xf>
    <xf numFmtId="0" fontId="29" fillId="0" borderId="0" xfId="94" applyFont="1" applyBorder="1" applyAlignment="1">
      <alignment horizontal="center"/>
    </xf>
    <xf numFmtId="0" fontId="40" fillId="0" borderId="0" xfId="71" applyFont="1" applyFill="1" applyBorder="1" applyAlignment="1">
      <alignment horizontal="center"/>
    </xf>
    <xf numFmtId="0" fontId="41" fillId="0" borderId="0" xfId="71" applyFont="1" applyFill="1" applyBorder="1" applyAlignment="1">
      <alignment horizontal="center"/>
    </xf>
    <xf numFmtId="0" fontId="29" fillId="0" borderId="15" xfId="94" applyFont="1" applyBorder="1" applyAlignment="1">
      <alignment horizontal="center" vertical="center"/>
    </xf>
    <xf numFmtId="0" fontId="29" fillId="0" borderId="65" xfId="94" applyFont="1" applyBorder="1" applyAlignment="1">
      <alignment horizontal="center" vertical="center"/>
    </xf>
    <xf numFmtId="0" fontId="29" fillId="0" borderId="26" xfId="94" applyFont="1" applyBorder="1" applyAlignment="1">
      <alignment horizontal="center" vertical="center"/>
    </xf>
    <xf numFmtId="41" fontId="29" fillId="0" borderId="87" xfId="19" applyFont="1" applyBorder="1" applyAlignment="1" applyProtection="1">
      <alignment horizontal="center"/>
    </xf>
    <xf numFmtId="41" fontId="26" fillId="0" borderId="0" xfId="19" applyFont="1" applyBorder="1" applyAlignment="1" applyProtection="1">
      <alignment horizontal="center"/>
    </xf>
    <xf numFmtId="0" fontId="26" fillId="0" borderId="15" xfId="94" applyFont="1" applyBorder="1" applyAlignment="1" applyProtection="1">
      <alignment horizontal="center" vertical="center"/>
    </xf>
    <xf numFmtId="0" fontId="26" fillId="0" borderId="65" xfId="94" applyFont="1" applyBorder="1" applyAlignment="1" applyProtection="1">
      <alignment horizontal="center" vertical="center"/>
    </xf>
    <xf numFmtId="0" fontId="26" fillId="0" borderId="73" xfId="94" applyFont="1" applyBorder="1" applyAlignment="1" applyProtection="1">
      <alignment horizontal="center" vertical="center"/>
    </xf>
    <xf numFmtId="0" fontId="27" fillId="0" borderId="0" xfId="94" applyFont="1" applyAlignment="1">
      <alignment horizontal="center"/>
    </xf>
    <xf numFmtId="0" fontId="42" fillId="0" borderId="0" xfId="94" applyFont="1" applyAlignment="1">
      <alignment horizontal="center"/>
    </xf>
    <xf numFmtId="41" fontId="43" fillId="6" borderId="6" xfId="372" applyNumberFormat="1" applyFont="1" applyFill="1" applyBorder="1" applyAlignment="1">
      <alignment horizontal="center"/>
    </xf>
    <xf numFmtId="0" fontId="44" fillId="6" borderId="0" xfId="372" applyFont="1" applyFill="1"/>
  </cellXfs>
  <cellStyles count="374">
    <cellStyle name="Calc Currency (0)" xfId="4"/>
    <cellStyle name="Comma" xfId="143" builtinId="3"/>
    <cellStyle name="Comma [0]" xfId="144" builtinId="6"/>
    <cellStyle name="Comma [0] 10" xfId="5"/>
    <cellStyle name="Comma [0] 10 2" xfId="6"/>
    <cellStyle name="Comma [0] 10 2 2" xfId="2"/>
    <cellStyle name="Comma [0] 10 2 2 2" xfId="7"/>
    <cellStyle name="Comma [0] 10 2 2 2 2" xfId="137"/>
    <cellStyle name="Comma [0] 10 2 2 3" xfId="148"/>
    <cellStyle name="Comma [0] 10 2 2 4" xfId="369"/>
    <cellStyle name="Comma [0] 10 2 3" xfId="8"/>
    <cellStyle name="Comma [0] 10 2 3 2" xfId="150"/>
    <cellStyle name="Comma [0] 10 2 4" xfId="9"/>
    <cellStyle name="Comma [0] 10 2 5" xfId="132"/>
    <cellStyle name="Comma [0] 10 2 6" xfId="147"/>
    <cellStyle name="Comma [0] 10 2 7" xfId="368"/>
    <cellStyle name="Comma [0] 11" xfId="10"/>
    <cellStyle name="Comma [0] 11 2" xfId="11"/>
    <cellStyle name="Comma [0] 11 3" xfId="12"/>
    <cellStyle name="Comma [0] 11 4" xfId="131"/>
    <cellStyle name="Comma [0] 12" xfId="13"/>
    <cellStyle name="Comma [0] 13" xfId="14"/>
    <cellStyle name="Comma [0] 13 2" xfId="151"/>
    <cellStyle name="Comma [0] 14" xfId="15"/>
    <cellStyle name="Comma [0] 14 2" xfId="16"/>
    <cellStyle name="Comma [0] 15" xfId="373"/>
    <cellStyle name="Comma [0] 16" xfId="17"/>
    <cellStyle name="Comma [0] 2" xfId="18"/>
    <cellStyle name="Comma [0] 2 2" xfId="19"/>
    <cellStyle name="Comma [0] 2 2 2" xfId="20"/>
    <cellStyle name="Comma [0] 2 2 3" xfId="21"/>
    <cellStyle name="Comma [0] 2 2 4" xfId="140"/>
    <cellStyle name="Comma [0] 2 3" xfId="22"/>
    <cellStyle name="Comma [0] 2 3 2" xfId="138"/>
    <cellStyle name="Comma [0] 2 4" xfId="139"/>
    <cellStyle name="Comma [0] 3" xfId="23"/>
    <cellStyle name="Comma [0] 3 2" xfId="24"/>
    <cellStyle name="Comma [0] 3 2 2" xfId="25"/>
    <cellStyle name="Comma [0] 3 3" xfId="26"/>
    <cellStyle name="Comma [0] 3 3 2" xfId="27"/>
    <cellStyle name="Comma [0] 3 4" xfId="152"/>
    <cellStyle name="Comma [0] 4" xfId="28"/>
    <cellStyle name="Comma [0] 4 2" xfId="29"/>
    <cellStyle name="Comma [0] 4 3" xfId="30"/>
    <cellStyle name="Comma [0] 5" xfId="31"/>
    <cellStyle name="Comma [0] 5 2" xfId="32"/>
    <cellStyle name="Comma [0] 6" xfId="33"/>
    <cellStyle name="Comma [0] 7" xfId="34"/>
    <cellStyle name="Comma [0] 8" xfId="35"/>
    <cellStyle name="Comma [0] 9" xfId="36"/>
    <cellStyle name="Comma 10" xfId="145"/>
    <cellStyle name="Comma 11" xfId="153"/>
    <cellStyle name="Comma 12" xfId="371"/>
    <cellStyle name="Comma 15 2 2" xfId="154"/>
    <cellStyle name="Comma 2" xfId="3"/>
    <cellStyle name="Comma 2 2" xfId="37"/>
    <cellStyle name="Comma 2 2 2" xfId="38"/>
    <cellStyle name="Comma 2 3" xfId="39"/>
    <cellStyle name="Comma 3" xfId="40"/>
    <cellStyle name="Comma 3 2" xfId="41"/>
    <cellStyle name="Comma 3 2 2" xfId="42"/>
    <cellStyle name="Comma 3 3" xfId="43"/>
    <cellStyle name="Comma 4" xfId="44"/>
    <cellStyle name="Comma 5" xfId="45"/>
    <cellStyle name="Comma 6" xfId="46"/>
    <cellStyle name="Comma 6 2" xfId="47"/>
    <cellStyle name="Comma 7" xfId="48"/>
    <cellStyle name="Comma 8" xfId="49"/>
    <cellStyle name="Comma 8 2" xfId="50"/>
    <cellStyle name="Comma 8 3" xfId="51"/>
    <cellStyle name="Comma 9" xfId="52"/>
    <cellStyle name="Comma 9 2" xfId="155"/>
    <cellStyle name="Comma0" xfId="53"/>
    <cellStyle name="Copied" xfId="54"/>
    <cellStyle name="Currency0" xfId="55"/>
    <cellStyle name="Entered" xfId="56"/>
    <cellStyle name="F2" xfId="57"/>
    <cellStyle name="F3" xfId="58"/>
    <cellStyle name="F4" xfId="59"/>
    <cellStyle name="F5" xfId="60"/>
    <cellStyle name="F6" xfId="61"/>
    <cellStyle name="F7" xfId="62"/>
    <cellStyle name="F8" xfId="63"/>
    <cellStyle name="Grey" xfId="64"/>
    <cellStyle name="Header1" xfId="65"/>
    <cellStyle name="Header2" xfId="66"/>
    <cellStyle name="Input [yellow]" xfId="67"/>
    <cellStyle name="Normal" xfId="0" builtinId="0"/>
    <cellStyle name="Normal - Style1" xfId="68"/>
    <cellStyle name="Normal 10" xfId="69"/>
    <cellStyle name="Normal 10 2" xfId="156"/>
    <cellStyle name="Normal 100" xfId="157"/>
    <cellStyle name="Normal 101" xfId="158"/>
    <cellStyle name="Normal 102" xfId="159"/>
    <cellStyle name="Normal 103" xfId="160"/>
    <cellStyle name="Normal 104" xfId="161"/>
    <cellStyle name="Normal 105" xfId="162"/>
    <cellStyle name="Normal 106" xfId="163"/>
    <cellStyle name="Normal 107" xfId="164"/>
    <cellStyle name="Normal 108" xfId="165"/>
    <cellStyle name="Normal 109" xfId="166"/>
    <cellStyle name="Normal 11" xfId="70"/>
    <cellStyle name="Normal 11 2" xfId="71"/>
    <cellStyle name="Normal 11 2 2" xfId="72"/>
    <cellStyle name="Normal 11 2 2 2" xfId="73"/>
    <cellStyle name="Normal 11 2 2 2 2" xfId="74"/>
    <cellStyle name="Normal 11 2 2 2 3" xfId="167"/>
    <cellStyle name="Normal 11 2 2 3" xfId="75"/>
    <cellStyle name="Normal 11 2 3" xfId="76"/>
    <cellStyle name="Normal 11 2 3 2" xfId="77"/>
    <cellStyle name="Normal 11 3" xfId="78"/>
    <cellStyle name="Normal 110" xfId="168"/>
    <cellStyle name="Normal 111" xfId="169"/>
    <cellStyle name="Normal 112" xfId="170"/>
    <cellStyle name="Normal 113" xfId="171"/>
    <cellStyle name="Normal 114" xfId="172"/>
    <cellStyle name="Normal 115" xfId="173"/>
    <cellStyle name="Normal 116" xfId="174"/>
    <cellStyle name="Normal 117" xfId="175"/>
    <cellStyle name="Normal 118" xfId="176"/>
    <cellStyle name="Normal 119" xfId="177"/>
    <cellStyle name="Normal 12" xfId="79"/>
    <cellStyle name="Normal 120" xfId="178"/>
    <cellStyle name="Normal 121" xfId="179"/>
    <cellStyle name="Normal 122" xfId="180"/>
    <cellStyle name="Normal 123" xfId="181"/>
    <cellStyle name="Normal 124" xfId="182"/>
    <cellStyle name="Normal 125" xfId="183"/>
    <cellStyle name="Normal 126" xfId="184"/>
    <cellStyle name="Normal 127" xfId="185"/>
    <cellStyle name="Normal 128" xfId="186"/>
    <cellStyle name="Normal 129" xfId="187"/>
    <cellStyle name="Normal 13" xfId="80"/>
    <cellStyle name="Normal 130" xfId="188"/>
    <cellStyle name="Normal 131" xfId="189"/>
    <cellStyle name="Normal 132" xfId="190"/>
    <cellStyle name="Normal 133" xfId="191"/>
    <cellStyle name="Normal 134" xfId="192"/>
    <cellStyle name="Normal 135" xfId="193"/>
    <cellStyle name="Normal 136" xfId="194"/>
    <cellStyle name="Normal 137" xfId="195"/>
    <cellStyle name="Normal 138" xfId="196"/>
    <cellStyle name="Normal 139" xfId="197"/>
    <cellStyle name="Normal 14" xfId="81"/>
    <cellStyle name="Normal 140" xfId="198"/>
    <cellStyle name="Normal 141" xfId="199"/>
    <cellStyle name="Normal 142" xfId="200"/>
    <cellStyle name="Normal 143" xfId="201"/>
    <cellStyle name="Normal 144" xfId="202"/>
    <cellStyle name="Normal 145" xfId="203"/>
    <cellStyle name="Normal 146" xfId="204"/>
    <cellStyle name="Normal 147" xfId="205"/>
    <cellStyle name="Normal 148" xfId="206"/>
    <cellStyle name="Normal 149" xfId="207"/>
    <cellStyle name="Normal 15" xfId="82"/>
    <cellStyle name="Normal 15 2" xfId="83"/>
    <cellStyle name="Normal 15 2 2" xfId="1"/>
    <cellStyle name="Normal 15 2 2 2" xfId="84"/>
    <cellStyle name="Normal 15 2 2 2 2" xfId="141"/>
    <cellStyle name="Normal 15 2 2 3" xfId="128"/>
    <cellStyle name="Normal 15 2 3" xfId="85"/>
    <cellStyle name="Normal 15 2 4" xfId="149"/>
    <cellStyle name="Normal 15 2 5" xfId="208"/>
    <cellStyle name="Normal 15 2 6" xfId="370"/>
    <cellStyle name="Normal 15 3" xfId="367"/>
    <cellStyle name="Normal 150" xfId="209"/>
    <cellStyle name="Normal 151" xfId="210"/>
    <cellStyle name="Normal 152" xfId="211"/>
    <cellStyle name="Normal 153" xfId="212"/>
    <cellStyle name="Normal 154" xfId="213"/>
    <cellStyle name="Normal 155" xfId="214"/>
    <cellStyle name="Normal 156" xfId="215"/>
    <cellStyle name="Normal 157" xfId="216"/>
    <cellStyle name="Normal 158" xfId="217"/>
    <cellStyle name="Normal 159" xfId="218"/>
    <cellStyle name="Normal 16" xfId="86"/>
    <cellStyle name="Normal 16 2" xfId="87"/>
    <cellStyle name="Normal 16 3" xfId="88"/>
    <cellStyle name="Normal 16 4" xfId="133"/>
    <cellStyle name="Normal 160" xfId="219"/>
    <cellStyle name="Normal 161" xfId="220"/>
    <cellStyle name="Normal 162" xfId="221"/>
    <cellStyle name="Normal 163" xfId="222"/>
    <cellStyle name="Normal 164" xfId="223"/>
    <cellStyle name="Normal 165" xfId="224"/>
    <cellStyle name="Normal 166" xfId="225"/>
    <cellStyle name="Normal 167" xfId="226"/>
    <cellStyle name="Normal 168" xfId="227"/>
    <cellStyle name="Normal 169" xfId="228"/>
    <cellStyle name="Normal 17" xfId="89"/>
    <cellStyle name="Normal 170" xfId="229"/>
    <cellStyle name="Normal 171" xfId="230"/>
    <cellStyle name="Normal 172" xfId="231"/>
    <cellStyle name="Normal 173" xfId="232"/>
    <cellStyle name="Normal 174" xfId="233"/>
    <cellStyle name="Normal 175" xfId="234"/>
    <cellStyle name="Normal 176" xfId="235"/>
    <cellStyle name="Normal 177" xfId="236"/>
    <cellStyle name="Normal 178" xfId="237"/>
    <cellStyle name="Normal 179" xfId="238"/>
    <cellStyle name="Normal 18" xfId="90"/>
    <cellStyle name="Normal 180" xfId="239"/>
    <cellStyle name="Normal 181" xfId="240"/>
    <cellStyle name="Normal 182" xfId="241"/>
    <cellStyle name="Normal 183" xfId="242"/>
    <cellStyle name="Normal 184" xfId="243"/>
    <cellStyle name="Normal 185" xfId="244"/>
    <cellStyle name="Normal 186" xfId="245"/>
    <cellStyle name="Normal 187" xfId="246"/>
    <cellStyle name="Normal 188" xfId="247"/>
    <cellStyle name="Normal 189" xfId="248"/>
    <cellStyle name="Normal 19" xfId="91"/>
    <cellStyle name="Normal 190" xfId="249"/>
    <cellStyle name="Normal 191" xfId="250"/>
    <cellStyle name="Normal 192" xfId="251"/>
    <cellStyle name="Normal 193" xfId="252"/>
    <cellStyle name="Normal 194" xfId="253"/>
    <cellStyle name="Normal 195" xfId="254"/>
    <cellStyle name="Normal 196" xfId="255"/>
    <cellStyle name="Normal 197" xfId="256"/>
    <cellStyle name="Normal 198" xfId="257"/>
    <cellStyle name="Normal 199" xfId="258"/>
    <cellStyle name="Normal 2" xfId="92"/>
    <cellStyle name="Normal 2 2" xfId="93"/>
    <cellStyle name="Normal 2 2 2" xfId="94"/>
    <cellStyle name="Normal 2 2 3" xfId="136"/>
    <cellStyle name="Normal 2 3" xfId="95"/>
    <cellStyle name="Normal 2 3 2" xfId="259"/>
    <cellStyle name="Normal 2 3 2 2" xfId="260"/>
    <cellStyle name="Normal 2 4" xfId="96"/>
    <cellStyle name="Normal 2 5" xfId="97"/>
    <cellStyle name="Normal 2 6" xfId="98"/>
    <cellStyle name="Normal 2 7 2" xfId="261"/>
    <cellStyle name="Normal 20" xfId="99"/>
    <cellStyle name="Normal 200" xfId="262"/>
    <cellStyle name="Normal 201" xfId="263"/>
    <cellStyle name="Normal 202" xfId="264"/>
    <cellStyle name="Normal 203" xfId="265"/>
    <cellStyle name="Normal 204" xfId="266"/>
    <cellStyle name="Normal 205" xfId="267"/>
    <cellStyle name="Normal 206" xfId="268"/>
    <cellStyle name="Normal 207" xfId="269"/>
    <cellStyle name="Normal 208" xfId="270"/>
    <cellStyle name="Normal 209" xfId="271"/>
    <cellStyle name="Normal 21" xfId="100"/>
    <cellStyle name="Normal 210" xfId="272"/>
    <cellStyle name="Normal 211" xfId="273"/>
    <cellStyle name="Normal 212" xfId="274"/>
    <cellStyle name="Normal 213" xfId="275"/>
    <cellStyle name="Normal 214" xfId="276"/>
    <cellStyle name="Normal 215" xfId="277"/>
    <cellStyle name="Normal 216" xfId="278"/>
    <cellStyle name="Normal 217" xfId="279"/>
    <cellStyle name="Normal 218" xfId="280"/>
    <cellStyle name="Normal 219" xfId="281"/>
    <cellStyle name="Normal 22" xfId="101"/>
    <cellStyle name="Normal 22 2" xfId="102"/>
    <cellStyle name="Normal 220" xfId="282"/>
    <cellStyle name="Normal 221" xfId="283"/>
    <cellStyle name="Normal 222" xfId="284"/>
    <cellStyle name="Normal 223" xfId="285"/>
    <cellStyle name="Normal 224" xfId="286"/>
    <cellStyle name="Normal 225" xfId="287"/>
    <cellStyle name="Normal 226" xfId="288"/>
    <cellStyle name="Normal 227" xfId="289"/>
    <cellStyle name="Normal 228" xfId="290"/>
    <cellStyle name="Normal 229" xfId="291"/>
    <cellStyle name="Normal 23" xfId="103"/>
    <cellStyle name="Normal 23 2" xfId="104"/>
    <cellStyle name="Normal 230" xfId="372"/>
    <cellStyle name="Normal 231" xfId="292"/>
    <cellStyle name="Normal 24" xfId="105"/>
    <cellStyle name="Normal 25" xfId="130"/>
    <cellStyle name="Normal 26" xfId="146"/>
    <cellStyle name="Normal 27" xfId="293"/>
    <cellStyle name="Normal 28" xfId="294"/>
    <cellStyle name="Normal 29" xfId="295"/>
    <cellStyle name="Normal 3" xfId="106"/>
    <cellStyle name="Normal 3 2" xfId="107"/>
    <cellStyle name="Normal 3 3" xfId="296"/>
    <cellStyle name="Normal 30" xfId="297"/>
    <cellStyle name="Normal 31" xfId="298"/>
    <cellStyle name="Normal 32" xfId="299"/>
    <cellStyle name="Normal 33" xfId="300"/>
    <cellStyle name="Normal 34" xfId="301"/>
    <cellStyle name="Normal 35" xfId="302"/>
    <cellStyle name="Normal 36" xfId="303"/>
    <cellStyle name="Normal 37" xfId="304"/>
    <cellStyle name="Normal 38" xfId="305"/>
    <cellStyle name="Normal 39" xfId="306"/>
    <cellStyle name="Normal 4" xfId="108"/>
    <cellStyle name="Normal 4 2" xfId="109"/>
    <cellStyle name="Normal 4 2 2" xfId="110"/>
    <cellStyle name="Normal 4 2 2 2" xfId="111"/>
    <cellStyle name="Normal 4 2 2 2 2" xfId="112"/>
    <cellStyle name="Normal 4 2 2 2 3" xfId="113"/>
    <cellStyle name="Normal 4 2_rekap all" xfId="114"/>
    <cellStyle name="Normal 4 3" xfId="115"/>
    <cellStyle name="Normal 4 4" xfId="116"/>
    <cellStyle name="Normal 4 5" xfId="117"/>
    <cellStyle name="Normal 4 6" xfId="135"/>
    <cellStyle name="Normal 4_rekap all" xfId="118"/>
    <cellStyle name="Normal 40" xfId="307"/>
    <cellStyle name="Normal 41" xfId="308"/>
    <cellStyle name="Normal 42" xfId="309"/>
    <cellStyle name="Normal 43" xfId="310"/>
    <cellStyle name="Normal 44" xfId="311"/>
    <cellStyle name="Normal 45" xfId="312"/>
    <cellStyle name="Normal 46" xfId="313"/>
    <cellStyle name="Normal 47" xfId="314"/>
    <cellStyle name="Normal 48" xfId="315"/>
    <cellStyle name="Normal 49" xfId="316"/>
    <cellStyle name="Normal 5" xfId="119"/>
    <cellStyle name="Normal 50" xfId="317"/>
    <cellStyle name="Normal 51" xfId="318"/>
    <cellStyle name="Normal 52" xfId="319"/>
    <cellStyle name="Normal 53" xfId="320"/>
    <cellStyle name="Normal 54" xfId="321"/>
    <cellStyle name="Normal 55" xfId="322"/>
    <cellStyle name="Normal 56" xfId="323"/>
    <cellStyle name="Normal 57" xfId="324"/>
    <cellStyle name="Normal 58" xfId="325"/>
    <cellStyle name="Normal 59" xfId="326"/>
    <cellStyle name="Normal 6" xfId="120"/>
    <cellStyle name="Normal 60" xfId="327"/>
    <cellStyle name="Normal 61" xfId="328"/>
    <cellStyle name="Normal 62" xfId="329"/>
    <cellStyle name="Normal 63" xfId="330"/>
    <cellStyle name="Normal 64" xfId="331"/>
    <cellStyle name="Normal 65" xfId="332"/>
    <cellStyle name="Normal 66" xfId="333"/>
    <cellStyle name="Normal 67" xfId="334"/>
    <cellStyle name="Normal 68" xfId="335"/>
    <cellStyle name="Normal 69" xfId="336"/>
    <cellStyle name="Normal 7" xfId="121"/>
    <cellStyle name="Normal 70" xfId="337"/>
    <cellStyle name="Normal 71" xfId="338"/>
    <cellStyle name="Normal 72" xfId="339"/>
    <cellStyle name="Normal 73" xfId="340"/>
    <cellStyle name="Normal 74" xfId="341"/>
    <cellStyle name="Normal 75" xfId="342"/>
    <cellStyle name="Normal 76" xfId="343"/>
    <cellStyle name="Normal 77" xfId="344"/>
    <cellStyle name="Normal 78" xfId="345"/>
    <cellStyle name="Normal 79" xfId="346"/>
    <cellStyle name="Normal 8" xfId="122"/>
    <cellStyle name="Normal 80" xfId="347"/>
    <cellStyle name="Normal 81" xfId="348"/>
    <cellStyle name="Normal 82" xfId="349"/>
    <cellStyle name="Normal 83" xfId="350"/>
    <cellStyle name="Normal 84" xfId="351"/>
    <cellStyle name="Normal 85" xfId="352"/>
    <cellStyle name="Normal 86" xfId="353"/>
    <cellStyle name="Normal 87" xfId="354"/>
    <cellStyle name="Normal 88" xfId="355"/>
    <cellStyle name="Normal 89" xfId="356"/>
    <cellStyle name="Normal 9" xfId="123"/>
    <cellStyle name="Normal 90" xfId="357"/>
    <cellStyle name="Normal 91" xfId="358"/>
    <cellStyle name="Normal 92" xfId="359"/>
    <cellStyle name="Normal 93" xfId="360"/>
    <cellStyle name="Normal 94" xfId="361"/>
    <cellStyle name="Normal 95" xfId="362"/>
    <cellStyle name="Normal 96" xfId="363"/>
    <cellStyle name="Normal 97" xfId="364"/>
    <cellStyle name="Normal 98" xfId="365"/>
    <cellStyle name="Normal 99" xfId="366"/>
    <cellStyle name="Normal_Copy of RAB GH SGR 21  AI 2007 edit" xfId="134"/>
    <cellStyle name="Normal_RAB PEMASANGAN DAN MUTASI TRAFO" xfId="129"/>
    <cellStyle name="Percent [2]" xfId="124"/>
    <cellStyle name="Percent 2" xfId="125"/>
    <cellStyle name="Percent 3" xfId="142"/>
    <cellStyle name="RevList" xfId="126"/>
    <cellStyle name="Subtotal" xfId="1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dministrator\My%20Documents\KEPEGAWAIAN%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NCANA%20PLTU%20PLN%20BERAU\PLTU%20MALINAU\==PERENCANAAN%202009==\PROJECT%20RIMBA%20RAYA\grounding+citect\Lampiran%20SPK%20Pengada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80\RENDIST\FORMAT%20NEW%20RKAP%202011\AI%20DIST%202011%20Bera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urvey%20Sei%20Menggaris\Sei%20Simenggaris\RAB%20JARINGA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urvey%20Sei%20Menggaris\Sei%20Simenggaris\Sei%20Simenggaris\Sei%20Simenggar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nilai\upgrade\nl-upg-s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wi%20Priyantinico\Desktop\RKAP%202006\AI%20KALTIM%202006%208%20Maret%202006%20indors%20kpub%20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80\DWI%20H\LISDES\RAB%20GBR%20LUMBIS%20OGONG%20KAYAN%20HULU\Kayan%20Hulu\Documents%20and%20Settings\Dwi%20Priyantinico\Desktop\RKAP%202006\AI%20KALTIM%202006%208%20Maret%202006%20indors%20kpub%20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%20-%20PRK%20DIST%202008\Bahan%20Distribusi\LKAI%20Penajaman%20edit\A-Presentasi2004\2005formnewrev2\2005newformrev2\RKAP2005%20UNIT\TM1\RKAP%20Inves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80\RKAP%20-%20PRK%20DIST%202008\Bahan%20Distribusi\LKAI%20Penajaman%20edit\A-Presentasi2004\2005formnewrev2\2005newformrev2\RKAP2005%20UNIT\TM1\RKAP%20Investas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tribusi-3\c\My%20Documents\Gundule%20Sumarjo\Pnylggn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2.%20LISDES%20KALTIMRA\LISDES%20KALTIM%202013%20SD%202017\data%20lisdes\data%20pendukung_excercise_studi%20roadmap%20lisdes_Kaltim_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6.80\DWI%20H\LISDES\RAB%20GBR%20LUMBIS%20OGONG%20KAYAN%20HULU\Kayan%20Hulu\RENCANA%20PLTU%20PLN%20BERAU\PLTU%20MALINAU\==PERENCANAAN%202009==\PROJECT%20RIMBA%20RAYA\grounding+citect\Lampiran%20SPK%20Pengada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-PEG"/>
      <sheetName val="REK-PEG"/>
      <sheetName val="PEG1"/>
      <sheetName val="PEG2"/>
      <sheetName val="PEG3"/>
      <sheetName val="Peg4"/>
      <sheetName val="Peg6"/>
      <sheetName val="Peg7"/>
      <sheetName val="Peg8"/>
      <sheetName val="pesangon pensiun"/>
      <sheetName val="REK_PE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AMPIRAN"/>
      <sheetName val="Sheet1"/>
      <sheetName val="Sheet2"/>
      <sheetName val="Sheet3"/>
    </sheetNames>
    <sheetDataSet>
      <sheetData sheetId="0">
        <row r="2">
          <cell r="C2" t="str">
            <v>PT. PLN (PERSERO)</v>
          </cell>
        </row>
        <row r="3">
          <cell r="C3" t="str">
            <v>WILAYAH KALIMANTAN TIMUR</v>
          </cell>
        </row>
        <row r="4">
          <cell r="C4" t="str">
            <v>UNIT PENYALURAN DAN PENGATUR BEBAN KALTIM</v>
          </cell>
        </row>
        <row r="6">
          <cell r="B6" t="str">
            <v>LAMPIRAN SPK. PENGADAAN</v>
          </cell>
        </row>
        <row r="9">
          <cell r="B9" t="str">
            <v>Nomor</v>
          </cell>
          <cell r="E9" t="str">
            <v xml:space="preserve">: </v>
          </cell>
          <cell r="F9" t="str">
            <v>001</v>
          </cell>
          <cell r="G9" t="str">
            <v>.SPKP / 061 / UP2B / 2003</v>
          </cell>
        </row>
        <row r="10">
          <cell r="B10" t="str">
            <v>Tanggal</v>
          </cell>
          <cell r="E10" t="str">
            <v>:</v>
          </cell>
          <cell r="F10" t="str">
            <v>00  September  2003.</v>
          </cell>
        </row>
        <row r="11">
          <cell r="B11" t="str">
            <v>Sumber Dana</v>
          </cell>
          <cell r="E11" t="str">
            <v>:</v>
          </cell>
          <cell r="F11" t="str">
            <v>SKI No. DIST / NR / 01 / UP2B / 2003 / M</v>
          </cell>
        </row>
        <row r="15">
          <cell r="I15" t="str">
            <v>VOLUME</v>
          </cell>
          <cell r="K15" t="str">
            <v>HARGA</v>
          </cell>
          <cell r="L15" t="str">
            <v>JUMLAH</v>
          </cell>
        </row>
        <row r="16">
          <cell r="B16" t="str">
            <v>NO</v>
          </cell>
          <cell r="C16" t="str">
            <v>U R A I A N</v>
          </cell>
          <cell r="H16" t="str">
            <v>NORMALISASI</v>
          </cell>
          <cell r="I16" t="str">
            <v>Jumlah</v>
          </cell>
          <cell r="J16" t="str">
            <v>Satuan</v>
          </cell>
          <cell r="K16" t="str">
            <v>SATUAN</v>
          </cell>
          <cell r="L16" t="str">
            <v>HARGA</v>
          </cell>
        </row>
        <row r="50">
          <cell r="B50" t="str">
            <v/>
          </cell>
          <cell r="D50" t="str">
            <v/>
          </cell>
          <cell r="H50" t="str">
            <v/>
          </cell>
          <cell r="I50" t="str">
            <v/>
          </cell>
          <cell r="J50" t="str">
            <v>TOTAL</v>
          </cell>
          <cell r="L50">
            <v>148610000</v>
          </cell>
        </row>
        <row r="51">
          <cell r="B51" t="str">
            <v/>
          </cell>
          <cell r="D51" t="str">
            <v/>
          </cell>
          <cell r="H51" t="str">
            <v/>
          </cell>
          <cell r="I51" t="str">
            <v/>
          </cell>
          <cell r="J51" t="str">
            <v>DIBULATKAN</v>
          </cell>
          <cell r="L51">
            <v>148610000</v>
          </cell>
        </row>
        <row r="54">
          <cell r="D54" t="str">
            <v>Terbilang : Seratus Tujuh Puluh Juta Enam Ratus Sepuluh Ribu Rupiah,-</v>
          </cell>
        </row>
        <row r="56">
          <cell r="B56" t="str">
            <v/>
          </cell>
        </row>
        <row r="57">
          <cell r="C57" t="str">
            <v>PIHAK KEDUA</v>
          </cell>
          <cell r="J57" t="str">
            <v>PIHAK PERTAMA</v>
          </cell>
        </row>
        <row r="58">
          <cell r="C58" t="str">
            <v xml:space="preserve">DIREKTRIS, </v>
          </cell>
          <cell r="J58" t="str">
            <v>MANAJER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ambahan smd"/>
      <sheetName val="Sheet1"/>
      <sheetName val="FORM A12 (SMD)"/>
      <sheetName val="FORM A12 (BPP)"/>
      <sheetName val="FORM A12 (BRU)"/>
      <sheetName val="FORM A12 (BTG)"/>
      <sheetName val="Petunjuk"/>
      <sheetName val="Basket (2)"/>
      <sheetName val="Kamus"/>
      <sheetName val="Cover"/>
      <sheetName val="Rekapitulasi"/>
      <sheetName val="FORM A12"/>
      <sheetName val="Basket"/>
      <sheetName val="JTM"/>
      <sheetName val="JTR"/>
      <sheetName val="KWhmeter"/>
      <sheetName val="Gardu"/>
      <sheetName val="S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De-Dieselisasi"/>
      <sheetName val="EVAKUASI KIT MURAH"/>
      <sheetName val="SUSUT"/>
      <sheetName val="TRAFO SISIPAN"/>
      <sheetName val="MUTDAL"/>
      <sheetName val="ALAMAT EMAIL TIM PU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Nanggroe Aceh Darussalam</v>
          </cell>
        </row>
        <row r="3">
          <cell r="A3" t="str">
            <v>Sumatera Utara</v>
          </cell>
        </row>
        <row r="4">
          <cell r="A4" t="str">
            <v>Riau</v>
          </cell>
        </row>
        <row r="5">
          <cell r="A5" t="str">
            <v>Sumatera Barat</v>
          </cell>
        </row>
        <row r="6">
          <cell r="A6" t="str">
            <v>S2JB</v>
          </cell>
        </row>
        <row r="7">
          <cell r="A7" t="str">
            <v>Lampung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hit SUTM "/>
      <sheetName val="Rekap"/>
      <sheetName val="Long Apari"/>
      <sheetName val="Long Pahangai"/>
      <sheetName val="RAB"/>
      <sheetName val="SUTM"/>
      <sheetName val="TRAFO 50 "/>
      <sheetName val="TRAFO 100"/>
      <sheetName val="SUTR"/>
      <sheetName val="SR"/>
      <sheetName val="SUTR UB"/>
      <sheetName val="SKTM 100"/>
      <sheetName val="SKTM 50"/>
      <sheetName val="TOWER"/>
      <sheetName val="Analisa Transportasi"/>
    </sheetNames>
    <sheetDataSet>
      <sheetData sheetId="0" refreshError="1"/>
      <sheetData sheetId="1" refreshError="1">
        <row r="4">
          <cell r="C4">
            <v>3</v>
          </cell>
        </row>
        <row r="5">
          <cell r="C5">
            <v>1</v>
          </cell>
        </row>
      </sheetData>
      <sheetData sheetId="2" refreshError="1"/>
      <sheetData sheetId="3" refreshError="1"/>
      <sheetData sheetId="4" refreshError="1"/>
      <sheetData sheetId="5" refreshError="1">
        <row r="80">
          <cell r="P80">
            <v>28891</v>
          </cell>
        </row>
      </sheetData>
      <sheetData sheetId="6" refreshError="1"/>
      <sheetData sheetId="7" refreshError="1">
        <row r="56">
          <cell r="R56">
            <v>3391.8</v>
          </cell>
        </row>
      </sheetData>
      <sheetData sheetId="8" refreshError="1"/>
      <sheetData sheetId="9" refreshError="1"/>
      <sheetData sheetId="10" refreshError="1"/>
      <sheetData sheetId="11" refreshError="1">
        <row r="54">
          <cell r="I54">
            <v>173577250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TM"/>
      <sheetName val="SUTR"/>
      <sheetName val="RAB SUTM"/>
      <sheetName val="RAB SUTR"/>
      <sheetName val="RAB GARDU"/>
      <sheetName val="RAB SKTM"/>
      <sheetName val="RAB SR"/>
      <sheetName val="RAB"/>
      <sheetName val="Analisa Transport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2000</v>
          </cell>
        </row>
        <row r="4">
          <cell r="D4">
            <v>3500</v>
          </cell>
        </row>
        <row r="5">
          <cell r="D5">
            <v>10000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ILAI1"/>
      <sheetName val="khs"/>
      <sheetName val="khs-1"/>
      <sheetName val="xxxxxx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ANGG"/>
      <sheetName val="DISBR"/>
      <sheetName val="Rekapitulasi"/>
      <sheetName val="Basket"/>
      <sheetName val="JTM"/>
      <sheetName val="JTR"/>
      <sheetName val="Gardu"/>
      <sheetName val="SR"/>
      <sheetName val="KWhmeter"/>
      <sheetName val="FORM A1"/>
      <sheetName val="FORM A2"/>
      <sheetName val="NON RTN f A3"/>
      <sheetName val="NON RTN f A4"/>
      <sheetName val="PRIORITAS 1"/>
      <sheetName val="Sheet1"/>
      <sheetName val="UAI"/>
      <sheetName val="PRIORITAS 1 (2)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ANGG"/>
      <sheetName val="DISBR"/>
      <sheetName val="Rekapitulasi"/>
      <sheetName val="Basket"/>
      <sheetName val="JTM"/>
      <sheetName val="JTR"/>
      <sheetName val="Gardu"/>
      <sheetName val="SR"/>
      <sheetName val="KWhmeter"/>
      <sheetName val="FORM A1"/>
      <sheetName val="FORM A2"/>
      <sheetName val="NON RTN f A3"/>
      <sheetName val="NON RTN f A4"/>
      <sheetName val="PRIORITAS 1"/>
      <sheetName val="Sheet1"/>
      <sheetName val="UAI"/>
      <sheetName val="PRIORITAS 1 (2)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pril"/>
      <sheetName val="M e i"/>
      <sheetName val="Juni"/>
      <sheetName val="Juli"/>
      <sheetName val="Agustus"/>
      <sheetName val="September"/>
      <sheetName val="Oktober"/>
      <sheetName val="November"/>
      <sheetName val="Desember"/>
      <sheetName val="akumulasi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0</v>
          </cell>
          <cell r="B2">
            <v>104.4</v>
          </cell>
          <cell r="C2">
            <v>0.8134008570315544</v>
          </cell>
        </row>
        <row r="3">
          <cell r="A3">
            <v>6.9444444444444447E-4</v>
          </cell>
          <cell r="B3">
            <v>104.31166666666667</v>
          </cell>
          <cell r="C3">
            <v>0.81271263472276334</v>
          </cell>
        </row>
        <row r="4">
          <cell r="A4">
            <v>1.3888888888888889E-3</v>
          </cell>
          <cell r="B4">
            <v>104.22333333333333</v>
          </cell>
          <cell r="C4">
            <v>0.81202441241397216</v>
          </cell>
        </row>
        <row r="5">
          <cell r="A5">
            <v>2.0833333333333333E-3</v>
          </cell>
          <cell r="B5">
            <v>104.13499999999999</v>
          </cell>
          <cell r="C5">
            <v>0.8113361901051811</v>
          </cell>
        </row>
        <row r="6">
          <cell r="A6">
            <v>2.7777777777777779E-3</v>
          </cell>
          <cell r="B6">
            <v>104.04666666666665</v>
          </cell>
          <cell r="C6">
            <v>0.81064796779639003</v>
          </cell>
        </row>
        <row r="7">
          <cell r="A7">
            <v>3.4722222222222225E-3</v>
          </cell>
          <cell r="B7">
            <v>103.95833333333331</v>
          </cell>
          <cell r="C7">
            <v>0.80995974548759886</v>
          </cell>
        </row>
        <row r="8">
          <cell r="A8">
            <v>4.1666666666666666E-3</v>
          </cell>
          <cell r="B8">
            <v>103.86999999999998</v>
          </cell>
          <cell r="C8">
            <v>0.80927152317880779</v>
          </cell>
        </row>
        <row r="9">
          <cell r="A9">
            <v>4.8611111111111112E-3</v>
          </cell>
          <cell r="B9">
            <v>103.78166666666664</v>
          </cell>
          <cell r="C9">
            <v>0.80858330087001673</v>
          </cell>
        </row>
        <row r="10">
          <cell r="A10">
            <v>5.5555555555555558E-3</v>
          </cell>
          <cell r="B10">
            <v>103.6933333333333</v>
          </cell>
          <cell r="C10">
            <v>0.80789507856122555</v>
          </cell>
        </row>
        <row r="11">
          <cell r="A11">
            <v>6.2500000000000003E-3</v>
          </cell>
          <cell r="B11">
            <v>103.60499999999996</v>
          </cell>
          <cell r="C11">
            <v>0.80720685625243449</v>
          </cell>
        </row>
        <row r="12">
          <cell r="A12">
            <v>6.9444444444444449E-3</v>
          </cell>
          <cell r="B12">
            <v>103.51666666666662</v>
          </cell>
          <cell r="C12">
            <v>0.80651863394364343</v>
          </cell>
        </row>
        <row r="13">
          <cell r="A13">
            <v>7.6388888888888895E-3</v>
          </cell>
          <cell r="B13">
            <v>103.42833333333328</v>
          </cell>
          <cell r="C13">
            <v>0.80583041163485225</v>
          </cell>
        </row>
        <row r="14">
          <cell r="A14">
            <v>8.3333333333333332E-3</v>
          </cell>
          <cell r="B14">
            <v>103.33999999999995</v>
          </cell>
          <cell r="C14">
            <v>0.80514218932606119</v>
          </cell>
        </row>
        <row r="15">
          <cell r="A15">
            <v>9.0277777777777769E-3</v>
          </cell>
          <cell r="B15">
            <v>103.25166666666661</v>
          </cell>
          <cell r="C15">
            <v>0.80445396701727001</v>
          </cell>
        </row>
        <row r="16">
          <cell r="A16">
            <v>9.7222222222222206E-3</v>
          </cell>
          <cell r="B16">
            <v>103.16333333333327</v>
          </cell>
          <cell r="C16">
            <v>0.80376574470847895</v>
          </cell>
        </row>
        <row r="17">
          <cell r="A17">
            <v>1.0416666666666664E-2</v>
          </cell>
          <cell r="B17">
            <v>103.07499999999993</v>
          </cell>
          <cell r="C17">
            <v>0.80307752239968788</v>
          </cell>
        </row>
        <row r="18">
          <cell r="A18">
            <v>1.1111111111111108E-2</v>
          </cell>
          <cell r="B18">
            <v>102.98666666666659</v>
          </cell>
          <cell r="C18">
            <v>0.80238930009089671</v>
          </cell>
        </row>
        <row r="19">
          <cell r="A19">
            <v>1.1805555555555552E-2</v>
          </cell>
          <cell r="B19">
            <v>102.89833333333326</v>
          </cell>
          <cell r="C19">
            <v>0.80170107778210564</v>
          </cell>
        </row>
        <row r="20">
          <cell r="A20">
            <v>1.2499999999999995E-2</v>
          </cell>
          <cell r="B20">
            <v>102.80999999999992</v>
          </cell>
          <cell r="C20">
            <v>0.80101285547331458</v>
          </cell>
        </row>
        <row r="21">
          <cell r="A21">
            <v>1.3194444444444439E-2</v>
          </cell>
          <cell r="B21">
            <v>102.72166666666658</v>
          </cell>
          <cell r="C21">
            <v>0.8003246331645234</v>
          </cell>
        </row>
        <row r="22">
          <cell r="A22">
            <v>1.3888888888888883E-2</v>
          </cell>
          <cell r="B22">
            <v>102.63333333333324</v>
          </cell>
          <cell r="C22">
            <v>0.79963641085573234</v>
          </cell>
        </row>
        <row r="23">
          <cell r="A23">
            <v>1.4583333333333327E-2</v>
          </cell>
          <cell r="B23">
            <v>102.5449999999999</v>
          </cell>
          <cell r="C23">
            <v>0.79894818854694127</v>
          </cell>
        </row>
        <row r="24">
          <cell r="A24">
            <v>1.527777777777777E-2</v>
          </cell>
          <cell r="B24">
            <v>102.45666666666656</v>
          </cell>
          <cell r="C24">
            <v>0.7982599662381501</v>
          </cell>
        </row>
        <row r="25">
          <cell r="A25">
            <v>1.5972222222222214E-2</v>
          </cell>
          <cell r="B25">
            <v>102.36833333333323</v>
          </cell>
          <cell r="C25">
            <v>0.79757174392935903</v>
          </cell>
        </row>
        <row r="26">
          <cell r="A26">
            <v>1.6666666666666659E-2</v>
          </cell>
          <cell r="B26">
            <v>102.27999999999989</v>
          </cell>
          <cell r="C26">
            <v>0.79688352162056797</v>
          </cell>
        </row>
        <row r="27">
          <cell r="A27">
            <v>1.7361111111111105E-2</v>
          </cell>
          <cell r="B27">
            <v>102.19166666666655</v>
          </cell>
          <cell r="C27">
            <v>0.79619529931177679</v>
          </cell>
        </row>
        <row r="28">
          <cell r="A28">
            <v>1.805555555555555E-2</v>
          </cell>
          <cell r="B28">
            <v>102.10333333333321</v>
          </cell>
          <cell r="C28">
            <v>0.79550707700298573</v>
          </cell>
        </row>
        <row r="29">
          <cell r="A29">
            <v>1.8749999999999996E-2</v>
          </cell>
          <cell r="B29">
            <v>102.01499999999987</v>
          </cell>
          <cell r="C29">
            <v>0.79481885469419455</v>
          </cell>
        </row>
        <row r="30">
          <cell r="A30">
            <v>1.9444444444444441E-2</v>
          </cell>
          <cell r="B30">
            <v>101.92666666666653</v>
          </cell>
          <cell r="C30">
            <v>0.79413063238540349</v>
          </cell>
        </row>
        <row r="31">
          <cell r="A31">
            <v>2.0138888888888887E-2</v>
          </cell>
          <cell r="B31">
            <v>101.8383333333332</v>
          </cell>
          <cell r="C31">
            <v>0.79344241007661243</v>
          </cell>
        </row>
        <row r="32">
          <cell r="A32">
            <v>2.0833333333333332E-2</v>
          </cell>
          <cell r="B32">
            <v>101.74999999999986</v>
          </cell>
          <cell r="C32">
            <v>0.79275418776782125</v>
          </cell>
        </row>
        <row r="33">
          <cell r="A33">
            <v>2.1527777777777778E-2</v>
          </cell>
          <cell r="B33">
            <v>101.66166666666652</v>
          </cell>
          <cell r="C33">
            <v>0.79206596545903019</v>
          </cell>
        </row>
        <row r="34">
          <cell r="A34">
            <v>2.2222222222222223E-2</v>
          </cell>
          <cell r="B34">
            <v>101.57333333333318</v>
          </cell>
          <cell r="C34">
            <v>0.79137774315023912</v>
          </cell>
        </row>
        <row r="35">
          <cell r="A35">
            <v>2.2916666666666669E-2</v>
          </cell>
          <cell r="B35">
            <v>101.48499999999984</v>
          </cell>
          <cell r="C35">
            <v>0.79068952084144795</v>
          </cell>
        </row>
        <row r="36">
          <cell r="A36">
            <v>2.3611111111111114E-2</v>
          </cell>
          <cell r="B36">
            <v>101.3966666666665</v>
          </cell>
          <cell r="C36">
            <v>0.79000129853265688</v>
          </cell>
        </row>
        <row r="37">
          <cell r="A37">
            <v>2.4305555555555559E-2</v>
          </cell>
          <cell r="B37">
            <v>101.30833333333317</v>
          </cell>
          <cell r="C37">
            <v>0.78931307622386582</v>
          </cell>
        </row>
        <row r="38">
          <cell r="A38">
            <v>2.5000000000000005E-2</v>
          </cell>
          <cell r="B38">
            <v>101.21999999999983</v>
          </cell>
          <cell r="C38">
            <v>0.78862485391507464</v>
          </cell>
        </row>
        <row r="39">
          <cell r="A39">
            <v>2.569444444444445E-2</v>
          </cell>
          <cell r="B39">
            <v>101.13166666666649</v>
          </cell>
          <cell r="C39">
            <v>0.78793663160628358</v>
          </cell>
        </row>
        <row r="40">
          <cell r="A40">
            <v>2.6388888888888896E-2</v>
          </cell>
          <cell r="B40">
            <v>101.04333333333315</v>
          </cell>
          <cell r="C40">
            <v>0.7872484092974924</v>
          </cell>
        </row>
        <row r="41">
          <cell r="A41">
            <v>2.7083333333333341E-2</v>
          </cell>
          <cell r="B41">
            <v>100.95499999999981</v>
          </cell>
          <cell r="C41">
            <v>0.78656018698870134</v>
          </cell>
        </row>
        <row r="42">
          <cell r="A42">
            <v>2.7777777777777787E-2</v>
          </cell>
          <cell r="B42">
            <v>100.86666666666648</v>
          </cell>
          <cell r="C42">
            <v>0.78587196467991027</v>
          </cell>
        </row>
        <row r="43">
          <cell r="A43">
            <v>2.8472222222222232E-2</v>
          </cell>
          <cell r="B43">
            <v>100.77833333333314</v>
          </cell>
          <cell r="C43">
            <v>0.7851837423711191</v>
          </cell>
        </row>
        <row r="44">
          <cell r="A44">
            <v>2.9166666666666678E-2</v>
          </cell>
          <cell r="B44">
            <v>100.6899999999998</v>
          </cell>
          <cell r="C44">
            <v>0.78449552006232803</v>
          </cell>
        </row>
        <row r="45">
          <cell r="A45">
            <v>2.9861111111111123E-2</v>
          </cell>
          <cell r="B45">
            <v>100.60166666666646</v>
          </cell>
          <cell r="C45">
            <v>0.78380729775353697</v>
          </cell>
        </row>
        <row r="46">
          <cell r="A46">
            <v>3.0555555555555568E-2</v>
          </cell>
          <cell r="B46">
            <v>100.51333333333312</v>
          </cell>
          <cell r="C46">
            <v>0.78311907544474579</v>
          </cell>
        </row>
        <row r="47">
          <cell r="A47">
            <v>3.1250000000000014E-2</v>
          </cell>
          <cell r="B47">
            <v>100.42499999999978</v>
          </cell>
          <cell r="C47">
            <v>0.78243085313595473</v>
          </cell>
        </row>
        <row r="48">
          <cell r="A48">
            <v>3.1944444444444456E-2</v>
          </cell>
          <cell r="B48">
            <v>100.33666666666645</v>
          </cell>
          <cell r="C48">
            <v>0.78174263082716366</v>
          </cell>
        </row>
        <row r="49">
          <cell r="A49">
            <v>3.2638888888888898E-2</v>
          </cell>
          <cell r="B49">
            <v>100.24833333333311</v>
          </cell>
          <cell r="C49">
            <v>0.78105440851837249</v>
          </cell>
        </row>
        <row r="50">
          <cell r="A50">
            <v>3.333333333333334E-2</v>
          </cell>
          <cell r="B50">
            <v>100.15999999999977</v>
          </cell>
          <cell r="C50">
            <v>0.78036618620958143</v>
          </cell>
        </row>
        <row r="51">
          <cell r="A51">
            <v>3.4027777777777782E-2</v>
          </cell>
          <cell r="B51">
            <v>100.07166666666643</v>
          </cell>
          <cell r="C51">
            <v>0.77967796390079025</v>
          </cell>
        </row>
        <row r="52">
          <cell r="A52">
            <v>3.4722222222222224E-2</v>
          </cell>
          <cell r="B52">
            <v>99.983333333333093</v>
          </cell>
          <cell r="C52">
            <v>0.77898974159199919</v>
          </cell>
        </row>
        <row r="53">
          <cell r="A53">
            <v>3.5416666666666666E-2</v>
          </cell>
          <cell r="B53">
            <v>99.894999999999754</v>
          </cell>
          <cell r="C53">
            <v>0.77830151928320812</v>
          </cell>
        </row>
        <row r="54">
          <cell r="A54">
            <v>3.6111111111111108E-2</v>
          </cell>
          <cell r="B54">
            <v>99.806666666666416</v>
          </cell>
          <cell r="C54">
            <v>0.77761329697441695</v>
          </cell>
        </row>
        <row r="55">
          <cell r="A55">
            <v>3.680555555555555E-2</v>
          </cell>
          <cell r="B55">
            <v>99.718333333333078</v>
          </cell>
          <cell r="C55">
            <v>0.77692507466562588</v>
          </cell>
        </row>
        <row r="56">
          <cell r="A56">
            <v>3.7499999999999992E-2</v>
          </cell>
          <cell r="B56">
            <v>99.62999999999974</v>
          </cell>
          <cell r="C56">
            <v>0.77623685235683482</v>
          </cell>
        </row>
        <row r="57">
          <cell r="A57">
            <v>3.8194444444444434E-2</v>
          </cell>
          <cell r="B57">
            <v>99.541666666666401</v>
          </cell>
          <cell r="C57">
            <v>0.77554863004804364</v>
          </cell>
        </row>
        <row r="58">
          <cell r="A58">
            <v>3.8888888888888876E-2</v>
          </cell>
          <cell r="B58">
            <v>99.453333333333063</v>
          </cell>
          <cell r="C58">
            <v>0.77486040773925258</v>
          </cell>
        </row>
        <row r="59">
          <cell r="A59">
            <v>3.9583333333333318E-2</v>
          </cell>
          <cell r="B59">
            <v>99.364999999999725</v>
          </cell>
          <cell r="C59">
            <v>0.77417218543046151</v>
          </cell>
        </row>
        <row r="60">
          <cell r="A60">
            <v>4.027777777777776E-2</v>
          </cell>
          <cell r="B60">
            <v>99.276666666666387</v>
          </cell>
          <cell r="C60">
            <v>0.77348396312167034</v>
          </cell>
        </row>
        <row r="61">
          <cell r="A61">
            <v>4.0972222222222202E-2</v>
          </cell>
          <cell r="B61">
            <v>99.188333333333048</v>
          </cell>
          <cell r="C61">
            <v>0.77279574081287927</v>
          </cell>
        </row>
        <row r="62">
          <cell r="A62">
            <v>4.1666666666666644E-2</v>
          </cell>
          <cell r="B62">
            <v>99.1</v>
          </cell>
          <cell r="C62">
            <v>0.77210751850409032</v>
          </cell>
        </row>
        <row r="63">
          <cell r="A63">
            <v>4.2361111111111086E-2</v>
          </cell>
          <cell r="B63">
            <v>99.089999999999989</v>
          </cell>
          <cell r="C63">
            <v>0.77202960654460451</v>
          </cell>
        </row>
        <row r="64">
          <cell r="A64">
            <v>4.3055555555555527E-2</v>
          </cell>
          <cell r="B64">
            <v>99.079999999999984</v>
          </cell>
          <cell r="C64">
            <v>0.7719516945851187</v>
          </cell>
        </row>
        <row r="65">
          <cell r="A65">
            <v>4.3749999999999969E-2</v>
          </cell>
          <cell r="B65">
            <v>99.069999999999979</v>
          </cell>
          <cell r="C65">
            <v>0.77187378262563289</v>
          </cell>
        </row>
        <row r="66">
          <cell r="A66">
            <v>4.4444444444444411E-2</v>
          </cell>
          <cell r="B66">
            <v>99.059999999999974</v>
          </cell>
          <cell r="C66">
            <v>0.77179587066614708</v>
          </cell>
        </row>
        <row r="67">
          <cell r="A67">
            <v>4.5138888888888853E-2</v>
          </cell>
          <cell r="B67">
            <v>99.049999999999969</v>
          </cell>
          <cell r="C67">
            <v>0.77171795870666127</v>
          </cell>
        </row>
        <row r="68">
          <cell r="A68">
            <v>4.5833333333333295E-2</v>
          </cell>
          <cell r="B68">
            <v>99.039999999999964</v>
          </cell>
          <cell r="C68">
            <v>0.77164004674717546</v>
          </cell>
        </row>
        <row r="69">
          <cell r="A69">
            <v>4.6527777777777737E-2</v>
          </cell>
          <cell r="B69">
            <v>99.029999999999959</v>
          </cell>
          <cell r="C69">
            <v>0.77156213478768965</v>
          </cell>
        </row>
        <row r="70">
          <cell r="A70">
            <v>4.7222222222222179E-2</v>
          </cell>
          <cell r="B70">
            <v>99.019999999999953</v>
          </cell>
          <cell r="C70">
            <v>0.77148422282820384</v>
          </cell>
        </row>
        <row r="71">
          <cell r="A71">
            <v>4.7916666666666621E-2</v>
          </cell>
          <cell r="B71">
            <v>99.009999999999948</v>
          </cell>
          <cell r="C71">
            <v>0.77140631086871803</v>
          </cell>
        </row>
        <row r="72">
          <cell r="A72">
            <v>4.8611111111111063E-2</v>
          </cell>
          <cell r="B72">
            <v>98.999999999999943</v>
          </cell>
          <cell r="C72">
            <v>0.7713283989092321</v>
          </cell>
        </row>
        <row r="73">
          <cell r="A73">
            <v>4.9305555555555505E-2</v>
          </cell>
          <cell r="B73">
            <v>98.989999999999938</v>
          </cell>
          <cell r="C73">
            <v>0.77125048694974629</v>
          </cell>
        </row>
        <row r="74">
          <cell r="A74">
            <v>4.9999999999999947E-2</v>
          </cell>
          <cell r="B74">
            <v>98.979999999999933</v>
          </cell>
          <cell r="C74">
            <v>0.77117257499026048</v>
          </cell>
        </row>
        <row r="75">
          <cell r="A75">
            <v>5.0694444444444389E-2</v>
          </cell>
          <cell r="B75">
            <v>98.969999999999928</v>
          </cell>
          <cell r="C75">
            <v>0.77109466303077467</v>
          </cell>
        </row>
        <row r="76">
          <cell r="A76">
            <v>5.1388888888888831E-2</v>
          </cell>
          <cell r="B76">
            <v>98.959999999999923</v>
          </cell>
          <cell r="C76">
            <v>0.77101675107128886</v>
          </cell>
        </row>
        <row r="77">
          <cell r="A77">
            <v>5.2083333333333273E-2</v>
          </cell>
          <cell r="B77">
            <v>98.949999999999918</v>
          </cell>
          <cell r="C77">
            <v>0.77093883911180305</v>
          </cell>
        </row>
        <row r="78">
          <cell r="A78">
            <v>5.2777777777777715E-2</v>
          </cell>
          <cell r="B78">
            <v>98.939999999999912</v>
          </cell>
          <cell r="C78">
            <v>0.77086092715231724</v>
          </cell>
        </row>
        <row r="79">
          <cell r="A79">
            <v>5.3472222222222157E-2</v>
          </cell>
          <cell r="B79">
            <v>98.929999999999907</v>
          </cell>
          <cell r="C79">
            <v>0.77078301519283143</v>
          </cell>
        </row>
        <row r="80">
          <cell r="A80">
            <v>5.4166666666666599E-2</v>
          </cell>
          <cell r="B80">
            <v>98.919999999999902</v>
          </cell>
          <cell r="C80">
            <v>0.77070510323334562</v>
          </cell>
        </row>
        <row r="81">
          <cell r="A81">
            <v>5.4861111111111041E-2</v>
          </cell>
          <cell r="B81">
            <v>98.909999999999897</v>
          </cell>
          <cell r="C81">
            <v>0.77062719127385981</v>
          </cell>
        </row>
        <row r="82">
          <cell r="A82">
            <v>5.5555555555555483E-2</v>
          </cell>
          <cell r="B82">
            <v>98.899999999999892</v>
          </cell>
          <cell r="C82">
            <v>0.770549279314374</v>
          </cell>
        </row>
        <row r="83">
          <cell r="A83">
            <v>5.6249999999999925E-2</v>
          </cell>
          <cell r="B83">
            <v>98.889999999999887</v>
          </cell>
          <cell r="C83">
            <v>0.77047136735488808</v>
          </cell>
        </row>
        <row r="84">
          <cell r="A84">
            <v>5.6944444444444367E-2</v>
          </cell>
          <cell r="B84">
            <v>98.879999999999882</v>
          </cell>
          <cell r="C84">
            <v>0.77039345539540227</v>
          </cell>
        </row>
        <row r="85">
          <cell r="A85">
            <v>5.7638888888888809E-2</v>
          </cell>
          <cell r="B85">
            <v>98.869999999999877</v>
          </cell>
          <cell r="C85">
            <v>0.77031554343591646</v>
          </cell>
        </row>
        <row r="86">
          <cell r="A86">
            <v>5.8333333333333251E-2</v>
          </cell>
          <cell r="B86">
            <v>98.859999999999872</v>
          </cell>
          <cell r="C86">
            <v>0.77023763147643065</v>
          </cell>
        </row>
        <row r="87">
          <cell r="A87">
            <v>5.9027777777777693E-2</v>
          </cell>
          <cell r="B87">
            <v>98.849999999999866</v>
          </cell>
          <cell r="C87">
            <v>0.77015971951694484</v>
          </cell>
        </row>
        <row r="88">
          <cell r="A88">
            <v>5.9722222222222135E-2</v>
          </cell>
          <cell r="B88">
            <v>98.839999999999861</v>
          </cell>
          <cell r="C88">
            <v>0.77008180755745903</v>
          </cell>
        </row>
        <row r="89">
          <cell r="A89">
            <v>6.0416666666666577E-2</v>
          </cell>
          <cell r="B89">
            <v>98.829999999999856</v>
          </cell>
          <cell r="C89">
            <v>0.77000389559797322</v>
          </cell>
        </row>
        <row r="90">
          <cell r="A90">
            <v>6.1111111111111019E-2</v>
          </cell>
          <cell r="B90">
            <v>98.819999999999851</v>
          </cell>
          <cell r="C90">
            <v>0.76992598363848741</v>
          </cell>
        </row>
        <row r="91">
          <cell r="A91">
            <v>6.1805555555555461E-2</v>
          </cell>
          <cell r="B91">
            <v>98.809999999999846</v>
          </cell>
          <cell r="C91">
            <v>0.7698480716790016</v>
          </cell>
        </row>
        <row r="92">
          <cell r="A92">
            <v>6.2499999999999903E-2</v>
          </cell>
          <cell r="B92">
            <v>98.799999999999841</v>
          </cell>
          <cell r="C92">
            <v>0.76977015971951579</v>
          </cell>
        </row>
        <row r="93">
          <cell r="A93">
            <v>6.3194444444444345E-2</v>
          </cell>
          <cell r="B93">
            <v>98.789999999999836</v>
          </cell>
          <cell r="C93">
            <v>0.76969224776002987</v>
          </cell>
        </row>
        <row r="94">
          <cell r="A94">
            <v>6.3888888888888787E-2</v>
          </cell>
          <cell r="B94">
            <v>98.779999999999831</v>
          </cell>
          <cell r="C94">
            <v>0.76961433580054406</v>
          </cell>
        </row>
        <row r="95">
          <cell r="A95">
            <v>6.4583333333333229E-2</v>
          </cell>
          <cell r="B95">
            <v>98.769999999999825</v>
          </cell>
          <cell r="C95">
            <v>0.76953642384105825</v>
          </cell>
        </row>
        <row r="96">
          <cell r="A96">
            <v>6.5277777777777671E-2</v>
          </cell>
          <cell r="B96">
            <v>98.75999999999982</v>
          </cell>
          <cell r="C96">
            <v>0.76945851188157244</v>
          </cell>
        </row>
        <row r="97">
          <cell r="A97">
            <v>6.5972222222222113E-2</v>
          </cell>
          <cell r="B97">
            <v>98.749999999999815</v>
          </cell>
          <cell r="C97">
            <v>0.76938059992208663</v>
          </cell>
        </row>
        <row r="98">
          <cell r="A98">
            <v>6.6666666666666555E-2</v>
          </cell>
          <cell r="B98">
            <v>98.73999999999981</v>
          </cell>
          <cell r="C98">
            <v>0.76930268796260082</v>
          </cell>
        </row>
        <row r="99">
          <cell r="A99">
            <v>6.7361111111110997E-2</v>
          </cell>
          <cell r="B99">
            <v>98.729999999999805</v>
          </cell>
          <cell r="C99">
            <v>0.76922477600311501</v>
          </cell>
        </row>
        <row r="100">
          <cell r="A100">
            <v>6.8055555555555439E-2</v>
          </cell>
          <cell r="B100">
            <v>98.7199999999998</v>
          </cell>
          <cell r="C100">
            <v>0.7691468640436292</v>
          </cell>
        </row>
        <row r="101">
          <cell r="A101">
            <v>6.8749999999999881E-2</v>
          </cell>
          <cell r="B101">
            <v>98.709999999999795</v>
          </cell>
          <cell r="C101">
            <v>0.76906895208414339</v>
          </cell>
        </row>
        <row r="102">
          <cell r="A102">
            <v>6.9444444444444323E-2</v>
          </cell>
          <cell r="B102">
            <v>98.69999999999979</v>
          </cell>
          <cell r="C102">
            <v>0.76899104012465758</v>
          </cell>
        </row>
        <row r="103">
          <cell r="A103">
            <v>7.0138888888888765E-2</v>
          </cell>
          <cell r="B103">
            <v>98.689999999999785</v>
          </cell>
          <cell r="C103">
            <v>0.76891312816517166</v>
          </cell>
        </row>
        <row r="104">
          <cell r="A104">
            <v>7.0833333333333207E-2</v>
          </cell>
          <cell r="B104">
            <v>98.679999999999779</v>
          </cell>
          <cell r="C104">
            <v>0.76883521620568585</v>
          </cell>
        </row>
        <row r="105">
          <cell r="A105">
            <v>7.1527777777777649E-2</v>
          </cell>
          <cell r="B105">
            <v>98.669999999999774</v>
          </cell>
          <cell r="C105">
            <v>0.76875730424620004</v>
          </cell>
        </row>
        <row r="106">
          <cell r="A106">
            <v>7.2222222222222091E-2</v>
          </cell>
          <cell r="B106">
            <v>98.659999999999769</v>
          </cell>
          <cell r="C106">
            <v>0.76867939228671422</v>
          </cell>
        </row>
        <row r="107">
          <cell r="A107">
            <v>7.2916666666666533E-2</v>
          </cell>
          <cell r="B107">
            <v>98.649999999999764</v>
          </cell>
          <cell r="C107">
            <v>0.76860148032722841</v>
          </cell>
        </row>
        <row r="108">
          <cell r="A108">
            <v>7.3611111111110974E-2</v>
          </cell>
          <cell r="B108">
            <v>98.639999999999759</v>
          </cell>
          <cell r="C108">
            <v>0.7685235683677426</v>
          </cell>
        </row>
        <row r="109">
          <cell r="A109">
            <v>7.4305555555555416E-2</v>
          </cell>
          <cell r="B109">
            <v>98.629999999999754</v>
          </cell>
          <cell r="C109">
            <v>0.76844565640825679</v>
          </cell>
        </row>
        <row r="110">
          <cell r="A110">
            <v>7.4999999999999858E-2</v>
          </cell>
          <cell r="B110">
            <v>98.619999999999749</v>
          </cell>
          <cell r="C110">
            <v>0.76836774444877098</v>
          </cell>
        </row>
        <row r="111">
          <cell r="A111">
            <v>7.56944444444443E-2</v>
          </cell>
          <cell r="B111">
            <v>98.609999999999744</v>
          </cell>
          <cell r="C111">
            <v>0.76828983248928517</v>
          </cell>
        </row>
        <row r="112">
          <cell r="A112">
            <v>7.6388888888888742E-2</v>
          </cell>
          <cell r="B112">
            <v>98.599999999999739</v>
          </cell>
          <cell r="C112">
            <v>0.76821192052979936</v>
          </cell>
        </row>
        <row r="113">
          <cell r="A113">
            <v>7.7083333333333184E-2</v>
          </cell>
          <cell r="B113">
            <v>98.589999999999733</v>
          </cell>
          <cell r="C113">
            <v>0.76813400857031355</v>
          </cell>
        </row>
        <row r="114">
          <cell r="A114">
            <v>7.7777777777777626E-2</v>
          </cell>
          <cell r="B114">
            <v>98.579999999999728</v>
          </cell>
          <cell r="C114">
            <v>0.76805609661082763</v>
          </cell>
        </row>
        <row r="115">
          <cell r="A115">
            <v>7.8472222222222068E-2</v>
          </cell>
          <cell r="B115">
            <v>98.569999999999723</v>
          </cell>
          <cell r="C115">
            <v>0.76797818465134182</v>
          </cell>
        </row>
        <row r="116">
          <cell r="A116">
            <v>7.916666666666651E-2</v>
          </cell>
          <cell r="B116">
            <v>98.559999999999718</v>
          </cell>
          <cell r="C116">
            <v>0.76790027269185601</v>
          </cell>
        </row>
        <row r="117">
          <cell r="A117">
            <v>7.9861111111110952E-2</v>
          </cell>
          <cell r="B117">
            <v>98.549999999999713</v>
          </cell>
          <cell r="C117">
            <v>0.7678223607323702</v>
          </cell>
        </row>
        <row r="118">
          <cell r="A118">
            <v>8.0555555555555394E-2</v>
          </cell>
          <cell r="B118">
            <v>98.539999999999708</v>
          </cell>
          <cell r="C118">
            <v>0.76774444877288439</v>
          </cell>
        </row>
        <row r="119">
          <cell r="A119">
            <v>8.1249999999999836E-2</v>
          </cell>
          <cell r="B119">
            <v>98.529999999999703</v>
          </cell>
          <cell r="C119">
            <v>0.76766653681339858</v>
          </cell>
        </row>
        <row r="120">
          <cell r="A120">
            <v>8.1944444444444278E-2</v>
          </cell>
          <cell r="B120">
            <v>98.519999999999698</v>
          </cell>
          <cell r="C120">
            <v>0.76758862485391277</v>
          </cell>
        </row>
        <row r="121">
          <cell r="A121">
            <v>8.263888888888872E-2</v>
          </cell>
          <cell r="B121">
            <v>98.509999999999692</v>
          </cell>
          <cell r="C121">
            <v>0.76751071289442696</v>
          </cell>
        </row>
        <row r="122">
          <cell r="A122">
            <v>8.3333333333333162E-2</v>
          </cell>
          <cell r="B122">
            <v>98.5</v>
          </cell>
          <cell r="C122">
            <v>0.76743280093494359</v>
          </cell>
        </row>
        <row r="123">
          <cell r="A123">
            <v>8.4027777777777604E-2</v>
          </cell>
          <cell r="B123">
            <v>98.448333333333338</v>
          </cell>
          <cell r="C123">
            <v>0.76703025581093376</v>
          </cell>
        </row>
        <row r="124">
          <cell r="A124">
            <v>8.4722222222222046E-2</v>
          </cell>
          <cell r="B124">
            <v>98.396666666666675</v>
          </cell>
          <cell r="C124">
            <v>0.76662771068692392</v>
          </cell>
        </row>
        <row r="125">
          <cell r="A125">
            <v>8.5416666666666488E-2</v>
          </cell>
          <cell r="B125">
            <v>98.345000000000013</v>
          </cell>
          <cell r="C125">
            <v>0.76622516556291409</v>
          </cell>
        </row>
        <row r="126">
          <cell r="A126">
            <v>8.611111111111093E-2</v>
          </cell>
          <cell r="B126">
            <v>98.293333333333351</v>
          </cell>
          <cell r="C126">
            <v>0.76582262043890426</v>
          </cell>
        </row>
        <row r="127">
          <cell r="A127">
            <v>8.6805555555555372E-2</v>
          </cell>
          <cell r="B127">
            <v>98.241666666666688</v>
          </cell>
          <cell r="C127">
            <v>0.76542007531489442</v>
          </cell>
        </row>
        <row r="128">
          <cell r="A128">
            <v>8.7499999999999814E-2</v>
          </cell>
          <cell r="B128">
            <v>98.190000000000026</v>
          </cell>
          <cell r="C128">
            <v>0.76501753019088459</v>
          </cell>
        </row>
        <row r="129">
          <cell r="A129">
            <v>8.8194444444444256E-2</v>
          </cell>
          <cell r="B129">
            <v>98.138333333333364</v>
          </cell>
          <cell r="C129">
            <v>0.76461498506687475</v>
          </cell>
        </row>
        <row r="130">
          <cell r="A130">
            <v>8.8888888888888698E-2</v>
          </cell>
          <cell r="B130">
            <v>98.086666666666702</v>
          </cell>
          <cell r="C130">
            <v>0.76421243994286492</v>
          </cell>
        </row>
        <row r="131">
          <cell r="A131">
            <v>8.958333333333314E-2</v>
          </cell>
          <cell r="B131">
            <v>98.035000000000039</v>
          </cell>
          <cell r="C131">
            <v>0.76380989481885508</v>
          </cell>
        </row>
        <row r="132">
          <cell r="A132">
            <v>9.0277777777777582E-2</v>
          </cell>
          <cell r="B132">
            <v>97.983333333333377</v>
          </cell>
          <cell r="C132">
            <v>0.76340734969484525</v>
          </cell>
        </row>
        <row r="133">
          <cell r="A133">
            <v>9.0972222222222024E-2</v>
          </cell>
          <cell r="B133">
            <v>97.931666666666715</v>
          </cell>
          <cell r="C133">
            <v>0.76300480457083542</v>
          </cell>
        </row>
        <row r="134">
          <cell r="A134">
            <v>9.1666666666666466E-2</v>
          </cell>
          <cell r="B134">
            <v>97.880000000000052</v>
          </cell>
          <cell r="C134">
            <v>0.76260225944682558</v>
          </cell>
        </row>
        <row r="135">
          <cell r="A135">
            <v>9.2361111111110908E-2</v>
          </cell>
          <cell r="B135">
            <v>97.82833333333339</v>
          </cell>
          <cell r="C135">
            <v>0.76219971432281575</v>
          </cell>
        </row>
        <row r="136">
          <cell r="A136">
            <v>9.305555555555535E-2</v>
          </cell>
          <cell r="B136">
            <v>97.776666666666728</v>
          </cell>
          <cell r="C136">
            <v>0.76179716919880591</v>
          </cell>
        </row>
        <row r="137">
          <cell r="A137">
            <v>9.3749999999999792E-2</v>
          </cell>
          <cell r="B137">
            <v>97.725000000000065</v>
          </cell>
          <cell r="C137">
            <v>0.76139462407479608</v>
          </cell>
        </row>
        <row r="138">
          <cell r="A138">
            <v>9.4444444444444234E-2</v>
          </cell>
          <cell r="B138">
            <v>97.673333333333403</v>
          </cell>
          <cell r="C138">
            <v>0.76099207895078624</v>
          </cell>
        </row>
        <row r="139">
          <cell r="A139">
            <v>9.5138888888888676E-2</v>
          </cell>
          <cell r="B139">
            <v>97.621666666666741</v>
          </cell>
          <cell r="C139">
            <v>0.76058953382677641</v>
          </cell>
        </row>
        <row r="140">
          <cell r="A140">
            <v>9.5833333333333118E-2</v>
          </cell>
          <cell r="B140">
            <v>97.570000000000078</v>
          </cell>
          <cell r="C140">
            <v>0.76018698870276646</v>
          </cell>
        </row>
        <row r="141">
          <cell r="A141">
            <v>9.652777777777756E-2</v>
          </cell>
          <cell r="B141">
            <v>97.518333333333416</v>
          </cell>
          <cell r="C141">
            <v>0.75978444357875663</v>
          </cell>
        </row>
        <row r="142">
          <cell r="A142">
            <v>9.7222222222222002E-2</v>
          </cell>
          <cell r="B142">
            <v>97.466666666666754</v>
          </cell>
          <cell r="C142">
            <v>0.7593818984547468</v>
          </cell>
        </row>
        <row r="143">
          <cell r="A143">
            <v>9.7916666666666444E-2</v>
          </cell>
          <cell r="B143">
            <v>97.415000000000092</v>
          </cell>
          <cell r="C143">
            <v>0.75897935333073696</v>
          </cell>
        </row>
        <row r="144">
          <cell r="A144">
            <v>9.8611111111110886E-2</v>
          </cell>
          <cell r="B144">
            <v>97.363333333333429</v>
          </cell>
          <cell r="C144">
            <v>0.75857680820672713</v>
          </cell>
        </row>
        <row r="145">
          <cell r="A145">
            <v>9.9305555555555328E-2</v>
          </cell>
          <cell r="B145">
            <v>97.311666666666767</v>
          </cell>
          <cell r="C145">
            <v>0.75817426308271729</v>
          </cell>
        </row>
        <row r="146">
          <cell r="A146">
            <v>9.999999999999977E-2</v>
          </cell>
          <cell r="B146">
            <v>97.260000000000105</v>
          </cell>
          <cell r="C146">
            <v>0.75777171795870746</v>
          </cell>
        </row>
        <row r="147">
          <cell r="A147">
            <v>0.10069444444444421</v>
          </cell>
          <cell r="B147">
            <v>97.208333333333442</v>
          </cell>
          <cell r="C147">
            <v>0.75736917283469762</v>
          </cell>
        </row>
        <row r="148">
          <cell r="A148">
            <v>0.10138888888888865</v>
          </cell>
          <cell r="B148">
            <v>97.15666666666678</v>
          </cell>
          <cell r="C148">
            <v>0.75696662771068779</v>
          </cell>
        </row>
        <row r="149">
          <cell r="A149">
            <v>0.1020833333333331</v>
          </cell>
          <cell r="B149">
            <v>97.105000000000118</v>
          </cell>
          <cell r="C149">
            <v>0.75656408258667796</v>
          </cell>
        </row>
        <row r="150">
          <cell r="A150">
            <v>0.10277777777777754</v>
          </cell>
          <cell r="B150">
            <v>97.053333333333455</v>
          </cell>
          <cell r="C150">
            <v>0.75616153746266812</v>
          </cell>
        </row>
        <row r="151">
          <cell r="A151">
            <v>0.10347222222222198</v>
          </cell>
          <cell r="B151">
            <v>97.001666666666793</v>
          </cell>
          <cell r="C151">
            <v>0.75575899233865829</v>
          </cell>
        </row>
        <row r="152">
          <cell r="A152">
            <v>0.10416666666666642</v>
          </cell>
          <cell r="B152">
            <v>96.950000000000131</v>
          </cell>
          <cell r="C152">
            <v>0.75535644721464845</v>
          </cell>
        </row>
        <row r="153">
          <cell r="A153">
            <v>0.10486111111111086</v>
          </cell>
          <cell r="B153">
            <v>96.898333333333468</v>
          </cell>
          <cell r="C153">
            <v>0.75495390209063862</v>
          </cell>
        </row>
        <row r="154">
          <cell r="A154">
            <v>0.10555555555555531</v>
          </cell>
          <cell r="B154">
            <v>96.846666666666806</v>
          </cell>
          <cell r="C154">
            <v>0.75455135696662878</v>
          </cell>
        </row>
        <row r="155">
          <cell r="A155">
            <v>0.10624999999999975</v>
          </cell>
          <cell r="B155">
            <v>96.795000000000144</v>
          </cell>
          <cell r="C155">
            <v>0.75414881184261895</v>
          </cell>
        </row>
        <row r="156">
          <cell r="A156">
            <v>0.10694444444444419</v>
          </cell>
          <cell r="B156">
            <v>96.743333333333482</v>
          </cell>
          <cell r="C156">
            <v>0.75374626671860911</v>
          </cell>
        </row>
        <row r="157">
          <cell r="A157">
            <v>0.10763888888888863</v>
          </cell>
          <cell r="B157">
            <v>96.691666666666819</v>
          </cell>
          <cell r="C157">
            <v>0.75334372159459928</v>
          </cell>
        </row>
        <row r="158">
          <cell r="A158">
            <v>0.10833333333333307</v>
          </cell>
          <cell r="B158">
            <v>96.640000000000157</v>
          </cell>
          <cell r="C158">
            <v>0.75294117647058945</v>
          </cell>
        </row>
        <row r="159">
          <cell r="A159">
            <v>0.10902777777777752</v>
          </cell>
          <cell r="B159">
            <v>96.588333333333495</v>
          </cell>
          <cell r="C159">
            <v>0.75253863134657961</v>
          </cell>
        </row>
        <row r="160">
          <cell r="A160">
            <v>0.10972222222222196</v>
          </cell>
          <cell r="B160">
            <v>96.536666666666832</v>
          </cell>
          <cell r="C160">
            <v>0.75213608622256978</v>
          </cell>
        </row>
        <row r="161">
          <cell r="A161">
            <v>0.1104166666666664</v>
          </cell>
          <cell r="B161">
            <v>96.48500000000017</v>
          </cell>
          <cell r="C161">
            <v>0.75173354109855994</v>
          </cell>
        </row>
        <row r="162">
          <cell r="A162">
            <v>0.11111111111111084</v>
          </cell>
          <cell r="B162">
            <v>96.433333333333508</v>
          </cell>
          <cell r="C162">
            <v>0.75133099597455011</v>
          </cell>
        </row>
        <row r="163">
          <cell r="A163">
            <v>0.11180555555555528</v>
          </cell>
          <cell r="B163">
            <v>96.381666666666845</v>
          </cell>
          <cell r="C163">
            <v>0.75092845085054027</v>
          </cell>
        </row>
        <row r="164">
          <cell r="A164">
            <v>0.11249999999999973</v>
          </cell>
          <cell r="B164">
            <v>96.330000000000183</v>
          </cell>
          <cell r="C164">
            <v>0.75052590572653044</v>
          </cell>
        </row>
        <row r="165">
          <cell r="A165">
            <v>0.11319444444444417</v>
          </cell>
          <cell r="B165">
            <v>96.278333333333521</v>
          </cell>
          <cell r="C165">
            <v>0.75012336060252061</v>
          </cell>
        </row>
        <row r="166">
          <cell r="A166">
            <v>0.11388888888888861</v>
          </cell>
          <cell r="B166">
            <v>96.226666666666858</v>
          </cell>
          <cell r="C166">
            <v>0.74972081547851077</v>
          </cell>
        </row>
        <row r="167">
          <cell r="A167">
            <v>0.11458333333333305</v>
          </cell>
          <cell r="B167">
            <v>96.175000000000196</v>
          </cell>
          <cell r="C167">
            <v>0.74931827035450094</v>
          </cell>
        </row>
        <row r="168">
          <cell r="A168">
            <v>0.11527777777777749</v>
          </cell>
          <cell r="B168">
            <v>96.123333333333534</v>
          </cell>
          <cell r="C168">
            <v>0.7489157252304911</v>
          </cell>
        </row>
        <row r="169">
          <cell r="A169">
            <v>0.11597222222222194</v>
          </cell>
          <cell r="B169">
            <v>96.071666666666871</v>
          </cell>
          <cell r="C169">
            <v>0.74851318010648127</v>
          </cell>
        </row>
        <row r="170">
          <cell r="A170">
            <v>0.11666666666666638</v>
          </cell>
          <cell r="B170">
            <v>96.020000000000209</v>
          </cell>
          <cell r="C170">
            <v>0.74811063498247143</v>
          </cell>
        </row>
        <row r="171">
          <cell r="A171">
            <v>0.11736111111111082</v>
          </cell>
          <cell r="B171">
            <v>95.968333333333547</v>
          </cell>
          <cell r="C171">
            <v>0.7477080898584616</v>
          </cell>
        </row>
        <row r="172">
          <cell r="A172">
            <v>0.11805555555555526</v>
          </cell>
          <cell r="B172">
            <v>95.916666666666885</v>
          </cell>
          <cell r="C172">
            <v>0.74730554473445177</v>
          </cell>
        </row>
        <row r="173">
          <cell r="A173">
            <v>0.1187499999999997</v>
          </cell>
          <cell r="B173">
            <v>95.865000000000222</v>
          </cell>
          <cell r="C173">
            <v>0.74690299961044193</v>
          </cell>
        </row>
        <row r="174">
          <cell r="A174">
            <v>0.11944444444444414</v>
          </cell>
          <cell r="B174">
            <v>95.81333333333356</v>
          </cell>
          <cell r="C174">
            <v>0.7465004544864321</v>
          </cell>
        </row>
        <row r="175">
          <cell r="A175">
            <v>0.12013888888888859</v>
          </cell>
          <cell r="B175">
            <v>95.761666666666898</v>
          </cell>
          <cell r="C175">
            <v>0.74609790936242226</v>
          </cell>
        </row>
        <row r="176">
          <cell r="A176">
            <v>0.12083333333333303</v>
          </cell>
          <cell r="B176">
            <v>95.710000000000235</v>
          </cell>
          <cell r="C176">
            <v>0.74569536423841243</v>
          </cell>
        </row>
        <row r="177">
          <cell r="A177">
            <v>0.12152777777777747</v>
          </cell>
          <cell r="B177">
            <v>95.658333333333573</v>
          </cell>
          <cell r="C177">
            <v>0.74529281911440259</v>
          </cell>
        </row>
        <row r="178">
          <cell r="A178">
            <v>0.12222222222222191</v>
          </cell>
          <cell r="B178">
            <v>95.606666666666911</v>
          </cell>
          <cell r="C178">
            <v>0.74489027399039276</v>
          </cell>
        </row>
        <row r="179">
          <cell r="A179">
            <v>0.12291666666666635</v>
          </cell>
          <cell r="B179">
            <v>95.555000000000248</v>
          </cell>
          <cell r="C179">
            <v>0.74448772886638293</v>
          </cell>
        </row>
        <row r="180">
          <cell r="A180">
            <v>0.1236111111111108</v>
          </cell>
          <cell r="B180">
            <v>95.503333333333586</v>
          </cell>
          <cell r="C180">
            <v>0.74408518374237309</v>
          </cell>
        </row>
        <row r="181">
          <cell r="A181">
            <v>0.12430555555555524</v>
          </cell>
          <cell r="B181">
            <v>95.451666666666924</v>
          </cell>
          <cell r="C181">
            <v>0.74368263861836326</v>
          </cell>
        </row>
        <row r="182">
          <cell r="A182">
            <v>0.12499999999999968</v>
          </cell>
          <cell r="B182">
            <v>95.4</v>
          </cell>
          <cell r="C182">
            <v>0.74328009349435142</v>
          </cell>
        </row>
        <row r="183">
          <cell r="A183">
            <v>0.12569444444444414</v>
          </cell>
          <cell r="B183">
            <v>95.376666666666665</v>
          </cell>
          <cell r="C183">
            <v>0.7430982989222179</v>
          </cell>
        </row>
        <row r="184">
          <cell r="A184">
            <v>0.12638888888888858</v>
          </cell>
          <cell r="B184">
            <v>95.353333333333325</v>
          </cell>
          <cell r="C184">
            <v>0.74291650435008438</v>
          </cell>
        </row>
        <row r="185">
          <cell r="A185">
            <v>0.12708333333333302</v>
          </cell>
          <cell r="B185">
            <v>95.329999999999984</v>
          </cell>
          <cell r="C185">
            <v>0.74273470977795086</v>
          </cell>
        </row>
        <row r="186">
          <cell r="A186">
            <v>0.12777777777777746</v>
          </cell>
          <cell r="B186">
            <v>95.306666666666644</v>
          </cell>
          <cell r="C186">
            <v>0.74255291520581723</v>
          </cell>
        </row>
        <row r="187">
          <cell r="A187">
            <v>0.1284722222222219</v>
          </cell>
          <cell r="B187">
            <v>95.283333333333303</v>
          </cell>
          <cell r="C187">
            <v>0.74237112063368371</v>
          </cell>
        </row>
        <row r="188">
          <cell r="A188">
            <v>0.12916666666666635</v>
          </cell>
          <cell r="B188">
            <v>95.259999999999962</v>
          </cell>
          <cell r="C188">
            <v>0.74218932606155019</v>
          </cell>
        </row>
        <row r="189">
          <cell r="A189">
            <v>0.12986111111111079</v>
          </cell>
          <cell r="B189">
            <v>95.236666666666622</v>
          </cell>
          <cell r="C189">
            <v>0.74200753148941667</v>
          </cell>
        </row>
        <row r="190">
          <cell r="A190">
            <v>0.13055555555555523</v>
          </cell>
          <cell r="B190">
            <v>95.213333333333281</v>
          </cell>
          <cell r="C190">
            <v>0.74182573691728315</v>
          </cell>
        </row>
        <row r="191">
          <cell r="A191">
            <v>0.13124999999999967</v>
          </cell>
          <cell r="B191">
            <v>95.189999999999941</v>
          </cell>
          <cell r="C191">
            <v>0.74164394234514952</v>
          </cell>
        </row>
        <row r="192">
          <cell r="A192">
            <v>0.13194444444444411</v>
          </cell>
          <cell r="B192">
            <v>95.1666666666666</v>
          </cell>
          <cell r="C192">
            <v>0.741462147773016</v>
          </cell>
        </row>
        <row r="193">
          <cell r="A193">
            <v>0.13263888888888856</v>
          </cell>
          <cell r="B193">
            <v>95.14333333333326</v>
          </cell>
          <cell r="C193">
            <v>0.74128035320088248</v>
          </cell>
        </row>
        <row r="194">
          <cell r="A194">
            <v>0.133333333333333</v>
          </cell>
          <cell r="B194">
            <v>95.119999999999919</v>
          </cell>
          <cell r="C194">
            <v>0.74109855862874896</v>
          </cell>
        </row>
        <row r="195">
          <cell r="A195">
            <v>0.13402777777777744</v>
          </cell>
          <cell r="B195">
            <v>95.096666666666579</v>
          </cell>
          <cell r="C195">
            <v>0.74091676405661533</v>
          </cell>
        </row>
        <row r="196">
          <cell r="A196">
            <v>0.13472222222222188</v>
          </cell>
          <cell r="B196">
            <v>95.073333333333238</v>
          </cell>
          <cell r="C196">
            <v>0.74073496948448181</v>
          </cell>
        </row>
        <row r="197">
          <cell r="A197">
            <v>0.13541666666666632</v>
          </cell>
          <cell r="B197">
            <v>95.049999999999898</v>
          </cell>
          <cell r="C197">
            <v>0.74055317491234829</v>
          </cell>
        </row>
        <row r="198">
          <cell r="A198">
            <v>0.13611111111111077</v>
          </cell>
          <cell r="B198">
            <v>95.026666666666557</v>
          </cell>
          <cell r="C198">
            <v>0.74037138034021477</v>
          </cell>
        </row>
        <row r="199">
          <cell r="A199">
            <v>0.13680555555555521</v>
          </cell>
          <cell r="B199">
            <v>95.003333333333217</v>
          </cell>
          <cell r="C199">
            <v>0.74018958576808114</v>
          </cell>
        </row>
        <row r="200">
          <cell r="A200">
            <v>0.13749999999999965</v>
          </cell>
          <cell r="B200">
            <v>94.979999999999876</v>
          </cell>
          <cell r="C200">
            <v>0.74000779119594762</v>
          </cell>
        </row>
        <row r="201">
          <cell r="A201">
            <v>0.13819444444444409</v>
          </cell>
          <cell r="B201">
            <v>94.956666666666536</v>
          </cell>
          <cell r="C201">
            <v>0.7398259966238141</v>
          </cell>
        </row>
        <row r="202">
          <cell r="A202">
            <v>0.13888888888888853</v>
          </cell>
          <cell r="B202">
            <v>94.933333333333195</v>
          </cell>
          <cell r="C202">
            <v>0.73964420205168058</v>
          </cell>
        </row>
        <row r="203">
          <cell r="A203">
            <v>0.13958333333333298</v>
          </cell>
          <cell r="B203">
            <v>94.909999999999854</v>
          </cell>
          <cell r="C203">
            <v>0.73946240747954706</v>
          </cell>
        </row>
        <row r="204">
          <cell r="A204">
            <v>0.14027777777777742</v>
          </cell>
          <cell r="B204">
            <v>94.886666666666514</v>
          </cell>
          <cell r="C204">
            <v>0.73928061290741343</v>
          </cell>
        </row>
        <row r="205">
          <cell r="A205">
            <v>0.14097222222222186</v>
          </cell>
          <cell r="B205">
            <v>94.863333333333173</v>
          </cell>
          <cell r="C205">
            <v>0.73909881833527991</v>
          </cell>
        </row>
        <row r="206">
          <cell r="A206">
            <v>0.1416666666666663</v>
          </cell>
          <cell r="B206">
            <v>94.839999999999833</v>
          </cell>
          <cell r="C206">
            <v>0.73891702376314639</v>
          </cell>
        </row>
        <row r="207">
          <cell r="A207">
            <v>0.14236111111111074</v>
          </cell>
          <cell r="B207">
            <v>94.816666666666492</v>
          </cell>
          <cell r="C207">
            <v>0.73873522919101287</v>
          </cell>
        </row>
        <row r="208">
          <cell r="A208">
            <v>0.14305555555555519</v>
          </cell>
          <cell r="B208">
            <v>94.793333333333152</v>
          </cell>
          <cell r="C208">
            <v>0.73855343461887923</v>
          </cell>
        </row>
        <row r="209">
          <cell r="A209">
            <v>0.14374999999999963</v>
          </cell>
          <cell r="B209">
            <v>94.769999999999811</v>
          </cell>
          <cell r="C209">
            <v>0.73837164004674571</v>
          </cell>
        </row>
        <row r="210">
          <cell r="A210">
            <v>0.14444444444444407</v>
          </cell>
          <cell r="B210">
            <v>94.746666666666471</v>
          </cell>
          <cell r="C210">
            <v>0.73818984547461219</v>
          </cell>
        </row>
        <row r="211">
          <cell r="A211">
            <v>0.14513888888888851</v>
          </cell>
          <cell r="B211">
            <v>94.72333333333313</v>
          </cell>
          <cell r="C211">
            <v>0.73800805090247867</v>
          </cell>
        </row>
        <row r="212">
          <cell r="A212">
            <v>0.14583333333333295</v>
          </cell>
          <cell r="B212">
            <v>94.69999999999979</v>
          </cell>
          <cell r="C212">
            <v>0.73782625633034515</v>
          </cell>
        </row>
        <row r="213">
          <cell r="A213">
            <v>0.1465277777777774</v>
          </cell>
          <cell r="B213">
            <v>94.676666666666449</v>
          </cell>
          <cell r="C213">
            <v>0.73764446175821152</v>
          </cell>
        </row>
        <row r="214">
          <cell r="A214">
            <v>0.14722222222222184</v>
          </cell>
          <cell r="B214">
            <v>94.653333333333109</v>
          </cell>
          <cell r="C214">
            <v>0.737462667186078</v>
          </cell>
        </row>
        <row r="215">
          <cell r="A215">
            <v>0.14791666666666628</v>
          </cell>
          <cell r="B215">
            <v>94.629999999999768</v>
          </cell>
          <cell r="C215">
            <v>0.73728087261394448</v>
          </cell>
        </row>
        <row r="216">
          <cell r="A216">
            <v>0.14861111111111072</v>
          </cell>
          <cell r="B216">
            <v>94.606666666666428</v>
          </cell>
          <cell r="C216">
            <v>0.73709907804181096</v>
          </cell>
        </row>
        <row r="217">
          <cell r="A217">
            <v>0.14930555555555516</v>
          </cell>
          <cell r="B217">
            <v>94.583333333333087</v>
          </cell>
          <cell r="C217">
            <v>0.73691728346967733</v>
          </cell>
        </row>
        <row r="218">
          <cell r="A218">
            <v>0.14999999999999961</v>
          </cell>
          <cell r="B218">
            <v>94.559999999999746</v>
          </cell>
          <cell r="C218">
            <v>0.73673548889754381</v>
          </cell>
        </row>
        <row r="219">
          <cell r="A219">
            <v>0.15069444444444405</v>
          </cell>
          <cell r="B219">
            <v>94.536666666666406</v>
          </cell>
          <cell r="C219">
            <v>0.73655369432541029</v>
          </cell>
        </row>
        <row r="220">
          <cell r="A220">
            <v>0.15138888888888849</v>
          </cell>
          <cell r="B220">
            <v>94.513333333333065</v>
          </cell>
          <cell r="C220">
            <v>0.73637189975327677</v>
          </cell>
        </row>
        <row r="221">
          <cell r="A221">
            <v>0.15208333333333293</v>
          </cell>
          <cell r="B221">
            <v>94.489999999999725</v>
          </cell>
          <cell r="C221">
            <v>0.73619010518114314</v>
          </cell>
        </row>
        <row r="222">
          <cell r="A222">
            <v>0.15277777777777737</v>
          </cell>
          <cell r="B222">
            <v>94.466666666666384</v>
          </cell>
          <cell r="C222">
            <v>0.73600831060900962</v>
          </cell>
        </row>
        <row r="223">
          <cell r="A223">
            <v>0.15347222222222182</v>
          </cell>
          <cell r="B223">
            <v>94.443333333333044</v>
          </cell>
          <cell r="C223">
            <v>0.7358265160368761</v>
          </cell>
        </row>
        <row r="224">
          <cell r="A224">
            <v>0.15416666666666626</v>
          </cell>
          <cell r="B224">
            <v>94.419999999999703</v>
          </cell>
          <cell r="C224">
            <v>0.73564472146474258</v>
          </cell>
        </row>
        <row r="225">
          <cell r="A225">
            <v>0.1548611111111107</v>
          </cell>
          <cell r="B225">
            <v>94.396666666666363</v>
          </cell>
          <cell r="C225">
            <v>0.73546292689260906</v>
          </cell>
        </row>
        <row r="226">
          <cell r="A226">
            <v>0.15555555555555514</v>
          </cell>
          <cell r="B226">
            <v>94.373333333333022</v>
          </cell>
          <cell r="C226">
            <v>0.73528113232047543</v>
          </cell>
        </row>
        <row r="227">
          <cell r="A227">
            <v>0.15624999999999958</v>
          </cell>
          <cell r="B227">
            <v>94.349999999999682</v>
          </cell>
          <cell r="C227">
            <v>0.73509933774834191</v>
          </cell>
        </row>
        <row r="228">
          <cell r="A228">
            <v>0.15694444444444403</v>
          </cell>
          <cell r="B228">
            <v>94.326666666666341</v>
          </cell>
          <cell r="C228">
            <v>0.73491754317620839</v>
          </cell>
        </row>
        <row r="229">
          <cell r="A229">
            <v>0.15763888888888847</v>
          </cell>
          <cell r="B229">
            <v>94.303333333333001</v>
          </cell>
          <cell r="C229">
            <v>0.73473574860407487</v>
          </cell>
        </row>
        <row r="230">
          <cell r="A230">
            <v>0.15833333333333291</v>
          </cell>
          <cell r="B230">
            <v>94.27999999999966</v>
          </cell>
          <cell r="C230">
            <v>0.73455395403194124</v>
          </cell>
        </row>
        <row r="231">
          <cell r="A231">
            <v>0.15902777777777735</v>
          </cell>
          <cell r="B231">
            <v>94.25666666666632</v>
          </cell>
          <cell r="C231">
            <v>0.73437215945980772</v>
          </cell>
        </row>
        <row r="232">
          <cell r="A232">
            <v>0.15972222222222179</v>
          </cell>
          <cell r="B232">
            <v>94.233333333332979</v>
          </cell>
          <cell r="C232">
            <v>0.7341903648876742</v>
          </cell>
        </row>
        <row r="233">
          <cell r="A233">
            <v>0.16041666666666624</v>
          </cell>
          <cell r="B233">
            <v>94.209999999999638</v>
          </cell>
          <cell r="C233">
            <v>0.73400857031554068</v>
          </cell>
        </row>
        <row r="234">
          <cell r="A234">
            <v>0.16111111111111068</v>
          </cell>
          <cell r="B234">
            <v>94.186666666666298</v>
          </cell>
          <cell r="C234">
            <v>0.73382677574340716</v>
          </cell>
        </row>
        <row r="235">
          <cell r="A235">
            <v>0.16180555555555512</v>
          </cell>
          <cell r="B235">
            <v>94.163333333332957</v>
          </cell>
          <cell r="C235">
            <v>0.73364498117127352</v>
          </cell>
        </row>
        <row r="236">
          <cell r="A236">
            <v>0.16249999999999956</v>
          </cell>
          <cell r="B236">
            <v>94.139999999999617</v>
          </cell>
          <cell r="C236">
            <v>0.73346318659914</v>
          </cell>
        </row>
        <row r="237">
          <cell r="A237">
            <v>0.163194444444444</v>
          </cell>
          <cell r="B237">
            <v>94.116666666666276</v>
          </cell>
          <cell r="C237">
            <v>0.73328139202700648</v>
          </cell>
        </row>
        <row r="238">
          <cell r="A238">
            <v>0.16388888888888845</v>
          </cell>
          <cell r="B238">
            <v>94.093333333332936</v>
          </cell>
          <cell r="C238">
            <v>0.73309959745487296</v>
          </cell>
        </row>
        <row r="239">
          <cell r="A239">
            <v>0.16458333333333289</v>
          </cell>
          <cell r="B239">
            <v>94.069999999999595</v>
          </cell>
          <cell r="C239">
            <v>0.73291780288273933</v>
          </cell>
        </row>
        <row r="240">
          <cell r="A240">
            <v>0.16527777777777733</v>
          </cell>
          <cell r="B240">
            <v>94.046666666666255</v>
          </cell>
          <cell r="C240">
            <v>0.73273600831060581</v>
          </cell>
        </row>
        <row r="241">
          <cell r="A241">
            <v>0.16597222222222177</v>
          </cell>
          <cell r="B241">
            <v>94.023333333332914</v>
          </cell>
          <cell r="C241">
            <v>0.73255421373847229</v>
          </cell>
        </row>
        <row r="242">
          <cell r="A242">
            <v>0.16666666666666621</v>
          </cell>
          <cell r="B242">
            <v>94</v>
          </cell>
          <cell r="C242">
            <v>0.7323724191663421</v>
          </cell>
        </row>
        <row r="243">
          <cell r="A243">
            <v>0.16736111111111066</v>
          </cell>
          <cell r="B243">
            <v>93.998333333333335</v>
          </cell>
          <cell r="C243">
            <v>0.7323594338397611</v>
          </cell>
        </row>
        <row r="244">
          <cell r="A244">
            <v>0.1680555555555551</v>
          </cell>
          <cell r="B244">
            <v>93.99666666666667</v>
          </cell>
          <cell r="C244">
            <v>0.7323464485131802</v>
          </cell>
        </row>
        <row r="245">
          <cell r="A245">
            <v>0.16874999999999954</v>
          </cell>
          <cell r="B245">
            <v>93.995000000000005</v>
          </cell>
          <cell r="C245">
            <v>0.7323334631865992</v>
          </cell>
        </row>
        <row r="246">
          <cell r="A246">
            <v>0.16944444444444398</v>
          </cell>
          <cell r="B246">
            <v>93.993333333333339</v>
          </cell>
          <cell r="C246">
            <v>0.7323204778600183</v>
          </cell>
        </row>
        <row r="247">
          <cell r="A247">
            <v>0.17013888888888842</v>
          </cell>
          <cell r="B247">
            <v>93.991666666666674</v>
          </cell>
          <cell r="C247">
            <v>0.7323074925334373</v>
          </cell>
        </row>
        <row r="248">
          <cell r="A248">
            <v>0.17083333333333287</v>
          </cell>
          <cell r="B248">
            <v>93.990000000000009</v>
          </cell>
          <cell r="C248">
            <v>0.7322945072068564</v>
          </cell>
        </row>
        <row r="249">
          <cell r="A249">
            <v>0.17152777777777731</v>
          </cell>
          <cell r="B249">
            <v>93.988333333333344</v>
          </cell>
          <cell r="C249">
            <v>0.7322815218802754</v>
          </cell>
        </row>
        <row r="250">
          <cell r="A250">
            <v>0.17222222222222175</v>
          </cell>
          <cell r="B250">
            <v>93.986666666666679</v>
          </cell>
          <cell r="C250">
            <v>0.7322685365536945</v>
          </cell>
        </row>
        <row r="251">
          <cell r="A251">
            <v>0.17291666666666619</v>
          </cell>
          <cell r="B251">
            <v>93.985000000000014</v>
          </cell>
          <cell r="C251">
            <v>0.7322555512271135</v>
          </cell>
        </row>
        <row r="252">
          <cell r="A252">
            <v>0.17361111111111063</v>
          </cell>
          <cell r="B252">
            <v>93.983333333333348</v>
          </cell>
          <cell r="C252">
            <v>0.73224256590053249</v>
          </cell>
        </row>
        <row r="253">
          <cell r="A253">
            <v>0.17430555555555508</v>
          </cell>
          <cell r="B253">
            <v>93.981666666666683</v>
          </cell>
          <cell r="C253">
            <v>0.7322295805739516</v>
          </cell>
        </row>
        <row r="254">
          <cell r="A254">
            <v>0.17499999999999952</v>
          </cell>
          <cell r="B254">
            <v>93.980000000000018</v>
          </cell>
          <cell r="C254">
            <v>0.73221659524737059</v>
          </cell>
        </row>
        <row r="255">
          <cell r="A255">
            <v>0.17569444444444396</v>
          </cell>
          <cell r="B255">
            <v>93.978333333333353</v>
          </cell>
          <cell r="C255">
            <v>0.7322036099207897</v>
          </cell>
        </row>
        <row r="256">
          <cell r="A256">
            <v>0.1763888888888884</v>
          </cell>
          <cell r="B256">
            <v>93.976666666666688</v>
          </cell>
          <cell r="C256">
            <v>0.73219062459420869</v>
          </cell>
        </row>
        <row r="257">
          <cell r="A257">
            <v>0.17708333333333284</v>
          </cell>
          <cell r="B257">
            <v>93.975000000000023</v>
          </cell>
          <cell r="C257">
            <v>0.7321776392676278</v>
          </cell>
        </row>
        <row r="258">
          <cell r="A258">
            <v>0.17777777777777728</v>
          </cell>
          <cell r="B258">
            <v>93.973333333333358</v>
          </cell>
          <cell r="C258">
            <v>0.73216465394104679</v>
          </cell>
        </row>
        <row r="259">
          <cell r="A259">
            <v>0.17847222222222173</v>
          </cell>
          <cell r="B259">
            <v>93.971666666666692</v>
          </cell>
          <cell r="C259">
            <v>0.7321516686144659</v>
          </cell>
        </row>
        <row r="260">
          <cell r="A260">
            <v>0.17916666666666617</v>
          </cell>
          <cell r="B260">
            <v>93.970000000000027</v>
          </cell>
          <cell r="C260">
            <v>0.73213868328788489</v>
          </cell>
        </row>
        <row r="261">
          <cell r="A261">
            <v>0.17986111111111061</v>
          </cell>
          <cell r="B261">
            <v>93.968333333333362</v>
          </cell>
          <cell r="C261">
            <v>0.732125697961304</v>
          </cell>
        </row>
        <row r="262">
          <cell r="A262">
            <v>0.18055555555555505</v>
          </cell>
          <cell r="B262">
            <v>93.966666666666697</v>
          </cell>
          <cell r="C262">
            <v>0.732112712634723</v>
          </cell>
        </row>
        <row r="263">
          <cell r="A263">
            <v>0.18124999999999949</v>
          </cell>
          <cell r="B263">
            <v>93.965000000000032</v>
          </cell>
          <cell r="C263">
            <v>0.7320997273081421</v>
          </cell>
        </row>
        <row r="264">
          <cell r="A264">
            <v>0.18194444444444394</v>
          </cell>
          <cell r="B264">
            <v>93.963333333333367</v>
          </cell>
          <cell r="C264">
            <v>0.7320867419815611</v>
          </cell>
        </row>
        <row r="265">
          <cell r="A265">
            <v>0.18263888888888838</v>
          </cell>
          <cell r="B265">
            <v>93.961666666666702</v>
          </cell>
          <cell r="C265">
            <v>0.7320737566549802</v>
          </cell>
        </row>
        <row r="266">
          <cell r="A266">
            <v>0.18333333333333282</v>
          </cell>
          <cell r="B266">
            <v>93.960000000000036</v>
          </cell>
          <cell r="C266">
            <v>0.7320607713283992</v>
          </cell>
        </row>
        <row r="267">
          <cell r="A267">
            <v>0.18402777777777726</v>
          </cell>
          <cell r="B267">
            <v>93.958333333333371</v>
          </cell>
          <cell r="C267">
            <v>0.7320477860018183</v>
          </cell>
        </row>
        <row r="268">
          <cell r="A268">
            <v>0.1847222222222217</v>
          </cell>
          <cell r="B268">
            <v>93.956666666666706</v>
          </cell>
          <cell r="C268">
            <v>0.7320348006752373</v>
          </cell>
        </row>
        <row r="269">
          <cell r="A269">
            <v>0.18541666666666615</v>
          </cell>
          <cell r="B269">
            <v>93.955000000000041</v>
          </cell>
          <cell r="C269">
            <v>0.7320218153486564</v>
          </cell>
        </row>
        <row r="270">
          <cell r="A270">
            <v>0.18611111111111059</v>
          </cell>
          <cell r="B270">
            <v>93.953333333333376</v>
          </cell>
          <cell r="C270">
            <v>0.7320088300220754</v>
          </cell>
        </row>
        <row r="271">
          <cell r="A271">
            <v>0.18680555555555503</v>
          </cell>
          <cell r="B271">
            <v>93.951666666666711</v>
          </cell>
          <cell r="C271">
            <v>0.7319958446954945</v>
          </cell>
        </row>
        <row r="272">
          <cell r="A272">
            <v>0.18749999999999947</v>
          </cell>
          <cell r="B272">
            <v>93.950000000000045</v>
          </cell>
          <cell r="C272">
            <v>0.7319828593689135</v>
          </cell>
        </row>
        <row r="273">
          <cell r="A273">
            <v>0.18819444444444391</v>
          </cell>
          <cell r="B273">
            <v>93.94833333333338</v>
          </cell>
          <cell r="C273">
            <v>0.7319698740423326</v>
          </cell>
        </row>
        <row r="274">
          <cell r="A274">
            <v>0.18888888888888836</v>
          </cell>
          <cell r="B274">
            <v>93.946666666666715</v>
          </cell>
          <cell r="C274">
            <v>0.7319568887157516</v>
          </cell>
        </row>
        <row r="275">
          <cell r="A275">
            <v>0.1895833333333328</v>
          </cell>
          <cell r="B275">
            <v>93.94500000000005</v>
          </cell>
          <cell r="C275">
            <v>0.7319439033891707</v>
          </cell>
        </row>
        <row r="276">
          <cell r="A276">
            <v>0.19027777777777724</v>
          </cell>
          <cell r="B276">
            <v>93.943333333333385</v>
          </cell>
          <cell r="C276">
            <v>0.7319309180625897</v>
          </cell>
        </row>
        <row r="277">
          <cell r="A277">
            <v>0.19097222222222168</v>
          </cell>
          <cell r="B277">
            <v>93.94166666666672</v>
          </cell>
          <cell r="C277">
            <v>0.7319179327360088</v>
          </cell>
        </row>
        <row r="278">
          <cell r="A278">
            <v>0.19166666666666612</v>
          </cell>
          <cell r="B278">
            <v>93.940000000000055</v>
          </cell>
          <cell r="C278">
            <v>0.7319049474094278</v>
          </cell>
        </row>
        <row r="279">
          <cell r="A279">
            <v>0.19236111111111057</v>
          </cell>
          <cell r="B279">
            <v>93.938333333333389</v>
          </cell>
          <cell r="C279">
            <v>0.7318919620828469</v>
          </cell>
        </row>
        <row r="280">
          <cell r="A280">
            <v>0.19305555555555501</v>
          </cell>
          <cell r="B280">
            <v>93.936666666666724</v>
          </cell>
          <cell r="C280">
            <v>0.7318789767562659</v>
          </cell>
        </row>
        <row r="281">
          <cell r="A281">
            <v>0.19374999999999945</v>
          </cell>
          <cell r="B281">
            <v>93.935000000000059</v>
          </cell>
          <cell r="C281">
            <v>0.731865991429685</v>
          </cell>
        </row>
        <row r="282">
          <cell r="A282">
            <v>0.19444444444444389</v>
          </cell>
          <cell r="B282">
            <v>93.933333333333394</v>
          </cell>
          <cell r="C282">
            <v>0.731853006103104</v>
          </cell>
        </row>
        <row r="283">
          <cell r="A283">
            <v>0.19513888888888833</v>
          </cell>
          <cell r="B283">
            <v>93.931666666666729</v>
          </cell>
          <cell r="C283">
            <v>0.73184002077652299</v>
          </cell>
        </row>
        <row r="284">
          <cell r="A284">
            <v>0.19583333333333278</v>
          </cell>
          <cell r="B284">
            <v>93.930000000000064</v>
          </cell>
          <cell r="C284">
            <v>0.7318270354499421</v>
          </cell>
        </row>
        <row r="285">
          <cell r="A285">
            <v>0.19652777777777722</v>
          </cell>
          <cell r="B285">
            <v>93.928333333333399</v>
          </cell>
          <cell r="C285">
            <v>0.73181405012336109</v>
          </cell>
        </row>
        <row r="286">
          <cell r="A286">
            <v>0.19722222222222166</v>
          </cell>
          <cell r="B286">
            <v>93.926666666666733</v>
          </cell>
          <cell r="C286">
            <v>0.7318010647967802</v>
          </cell>
        </row>
        <row r="287">
          <cell r="A287">
            <v>0.1979166666666661</v>
          </cell>
          <cell r="B287">
            <v>93.925000000000068</v>
          </cell>
          <cell r="C287">
            <v>0.73178807947019919</v>
          </cell>
        </row>
        <row r="288">
          <cell r="A288">
            <v>0.19861111111111054</v>
          </cell>
          <cell r="B288">
            <v>93.923333333333403</v>
          </cell>
          <cell r="C288">
            <v>0.7317750941436183</v>
          </cell>
        </row>
        <row r="289">
          <cell r="A289">
            <v>0.19930555555555499</v>
          </cell>
          <cell r="B289">
            <v>93.921666666666738</v>
          </cell>
          <cell r="C289">
            <v>0.73176210881703729</v>
          </cell>
        </row>
        <row r="290">
          <cell r="A290">
            <v>0.19999999999999943</v>
          </cell>
          <cell r="B290">
            <v>93.920000000000073</v>
          </cell>
          <cell r="C290">
            <v>0.7317491234904564</v>
          </cell>
        </row>
        <row r="291">
          <cell r="A291">
            <v>0.20069444444444387</v>
          </cell>
          <cell r="B291">
            <v>93.918333333333408</v>
          </cell>
          <cell r="C291">
            <v>0.73173613816387539</v>
          </cell>
        </row>
        <row r="292">
          <cell r="A292">
            <v>0.20138888888888831</v>
          </cell>
          <cell r="B292">
            <v>93.916666666666742</v>
          </cell>
          <cell r="C292">
            <v>0.7317231528372945</v>
          </cell>
        </row>
        <row r="293">
          <cell r="A293">
            <v>0.20208333333333275</v>
          </cell>
          <cell r="B293">
            <v>93.915000000000077</v>
          </cell>
          <cell r="C293">
            <v>0.73171016751071349</v>
          </cell>
        </row>
        <row r="294">
          <cell r="A294">
            <v>0.2027777777777772</v>
          </cell>
          <cell r="B294">
            <v>93.913333333333412</v>
          </cell>
          <cell r="C294">
            <v>0.7316971821841326</v>
          </cell>
        </row>
        <row r="295">
          <cell r="A295">
            <v>0.20347222222222164</v>
          </cell>
          <cell r="B295">
            <v>93.911666666666747</v>
          </cell>
          <cell r="C295">
            <v>0.73168419685755159</v>
          </cell>
        </row>
        <row r="296">
          <cell r="A296">
            <v>0.20416666666666608</v>
          </cell>
          <cell r="B296">
            <v>93.910000000000082</v>
          </cell>
          <cell r="C296">
            <v>0.7316712115309707</v>
          </cell>
        </row>
        <row r="297">
          <cell r="A297">
            <v>0.20486111111111052</v>
          </cell>
          <cell r="B297">
            <v>93.908333333333417</v>
          </cell>
          <cell r="C297">
            <v>0.73165822620438969</v>
          </cell>
        </row>
        <row r="298">
          <cell r="A298">
            <v>0.20555555555555496</v>
          </cell>
          <cell r="B298">
            <v>93.906666666666752</v>
          </cell>
          <cell r="C298">
            <v>0.7316452408778088</v>
          </cell>
        </row>
        <row r="299">
          <cell r="A299">
            <v>0.20624999999999941</v>
          </cell>
          <cell r="B299">
            <v>93.905000000000086</v>
          </cell>
          <cell r="C299">
            <v>0.73163225555122779</v>
          </cell>
        </row>
        <row r="300">
          <cell r="A300">
            <v>0.20694444444444385</v>
          </cell>
          <cell r="B300">
            <v>93.903333333333421</v>
          </cell>
          <cell r="C300">
            <v>0.7316192702246469</v>
          </cell>
        </row>
        <row r="301">
          <cell r="A301">
            <v>0.20763888888888829</v>
          </cell>
          <cell r="B301">
            <v>93.901666666666756</v>
          </cell>
          <cell r="C301">
            <v>0.7316062848980659</v>
          </cell>
        </row>
        <row r="302">
          <cell r="A302">
            <v>0.20833333333333273</v>
          </cell>
          <cell r="B302">
            <v>93.9</v>
          </cell>
          <cell r="C302">
            <v>0.73159329957148433</v>
          </cell>
        </row>
        <row r="303">
          <cell r="A303">
            <v>0.20902777777777717</v>
          </cell>
          <cell r="B303">
            <v>93.968333333333334</v>
          </cell>
          <cell r="C303">
            <v>0.73212569796130378</v>
          </cell>
        </row>
        <row r="304">
          <cell r="A304">
            <v>0.20972222222222162</v>
          </cell>
          <cell r="B304">
            <v>94.036666666666662</v>
          </cell>
          <cell r="C304">
            <v>0.73265809635112322</v>
          </cell>
        </row>
        <row r="305">
          <cell r="A305">
            <v>0.21041666666666606</v>
          </cell>
          <cell r="B305">
            <v>94.10499999999999</v>
          </cell>
          <cell r="C305">
            <v>0.73319049474094267</v>
          </cell>
        </row>
        <row r="306">
          <cell r="A306">
            <v>0.2111111111111105</v>
          </cell>
          <cell r="B306">
            <v>94.173333333333318</v>
          </cell>
          <cell r="C306">
            <v>0.73372289313076211</v>
          </cell>
        </row>
        <row r="307">
          <cell r="A307">
            <v>0.21180555555555494</v>
          </cell>
          <cell r="B307">
            <v>94.241666666666646</v>
          </cell>
          <cell r="C307">
            <v>0.73425529152058167</v>
          </cell>
        </row>
        <row r="308">
          <cell r="A308">
            <v>0.21249999999999938</v>
          </cell>
          <cell r="B308">
            <v>94.309999999999974</v>
          </cell>
          <cell r="C308">
            <v>0.73478768991040111</v>
          </cell>
        </row>
        <row r="309">
          <cell r="A309">
            <v>0.21319444444444383</v>
          </cell>
          <cell r="B309">
            <v>94.378333333333302</v>
          </cell>
          <cell r="C309">
            <v>0.73532008830022055</v>
          </cell>
        </row>
        <row r="310">
          <cell r="A310">
            <v>0.21388888888888827</v>
          </cell>
          <cell r="B310">
            <v>94.44666666666663</v>
          </cell>
          <cell r="C310">
            <v>0.73585248669004</v>
          </cell>
        </row>
        <row r="311">
          <cell r="A311">
            <v>0.21458333333333271</v>
          </cell>
          <cell r="B311">
            <v>94.514999999999958</v>
          </cell>
          <cell r="C311">
            <v>0.73638488507985944</v>
          </cell>
        </row>
        <row r="312">
          <cell r="A312">
            <v>0.21527777777777715</v>
          </cell>
          <cell r="B312">
            <v>94.583333333333286</v>
          </cell>
          <cell r="C312">
            <v>0.73691728346967889</v>
          </cell>
        </row>
        <row r="313">
          <cell r="A313">
            <v>0.21597222222222159</v>
          </cell>
          <cell r="B313">
            <v>94.651666666666614</v>
          </cell>
          <cell r="C313">
            <v>0.73744968185949844</v>
          </cell>
        </row>
        <row r="314">
          <cell r="A314">
            <v>0.21666666666666604</v>
          </cell>
          <cell r="B314">
            <v>94.719999999999942</v>
          </cell>
          <cell r="C314">
            <v>0.73798208024931788</v>
          </cell>
        </row>
        <row r="315">
          <cell r="A315">
            <v>0.21736111111111048</v>
          </cell>
          <cell r="B315">
            <v>94.78833333333327</v>
          </cell>
          <cell r="C315">
            <v>0.73851447863913733</v>
          </cell>
        </row>
        <row r="316">
          <cell r="A316">
            <v>0.21805555555555492</v>
          </cell>
          <cell r="B316">
            <v>94.856666666666598</v>
          </cell>
          <cell r="C316">
            <v>0.73904687702895677</v>
          </cell>
        </row>
        <row r="317">
          <cell r="A317">
            <v>0.21874999999999936</v>
          </cell>
          <cell r="B317">
            <v>94.924999999999926</v>
          </cell>
          <cell r="C317">
            <v>0.73957927541877622</v>
          </cell>
        </row>
        <row r="318">
          <cell r="A318">
            <v>0.2194444444444438</v>
          </cell>
          <cell r="B318">
            <v>94.993333333333254</v>
          </cell>
          <cell r="C318">
            <v>0.74011167380859566</v>
          </cell>
        </row>
        <row r="319">
          <cell r="A319">
            <v>0.22013888888888825</v>
          </cell>
          <cell r="B319">
            <v>95.061666666666582</v>
          </cell>
          <cell r="C319">
            <v>0.74064407219841522</v>
          </cell>
        </row>
        <row r="320">
          <cell r="A320">
            <v>0.22083333333333269</v>
          </cell>
          <cell r="B320">
            <v>95.12999999999991</v>
          </cell>
          <cell r="C320">
            <v>0.74117647058823466</v>
          </cell>
        </row>
        <row r="321">
          <cell r="A321">
            <v>0.22152777777777713</v>
          </cell>
          <cell r="B321">
            <v>95.198333333333238</v>
          </cell>
          <cell r="C321">
            <v>0.7417088689780541</v>
          </cell>
        </row>
        <row r="322">
          <cell r="A322">
            <v>0.22222222222222157</v>
          </cell>
          <cell r="B322">
            <v>95.266666666666566</v>
          </cell>
          <cell r="C322">
            <v>0.74224126736787355</v>
          </cell>
        </row>
        <row r="323">
          <cell r="A323">
            <v>0.22291666666666601</v>
          </cell>
          <cell r="B323">
            <v>95.334999999999894</v>
          </cell>
          <cell r="C323">
            <v>0.74277366575769299</v>
          </cell>
        </row>
        <row r="324">
          <cell r="A324">
            <v>0.22361111111111046</v>
          </cell>
          <cell r="B324">
            <v>95.403333333333222</v>
          </cell>
          <cell r="C324">
            <v>0.74330606414751244</v>
          </cell>
        </row>
        <row r="325">
          <cell r="A325">
            <v>0.2243055555555549</v>
          </cell>
          <cell r="B325">
            <v>95.47166666666655</v>
          </cell>
          <cell r="C325">
            <v>0.74383846253733199</v>
          </cell>
        </row>
        <row r="326">
          <cell r="A326">
            <v>0.22499999999999934</v>
          </cell>
          <cell r="B326">
            <v>95.539999999999878</v>
          </cell>
          <cell r="C326">
            <v>0.74437086092715143</v>
          </cell>
        </row>
        <row r="327">
          <cell r="A327">
            <v>0.22569444444444378</v>
          </cell>
          <cell r="B327">
            <v>95.608333333333206</v>
          </cell>
          <cell r="C327">
            <v>0.74490325931697088</v>
          </cell>
        </row>
        <row r="328">
          <cell r="A328">
            <v>0.22638888888888822</v>
          </cell>
          <cell r="B328">
            <v>95.676666666666534</v>
          </cell>
          <cell r="C328">
            <v>0.74543565770679032</v>
          </cell>
        </row>
        <row r="329">
          <cell r="A329">
            <v>0.22708333333333267</v>
          </cell>
          <cell r="B329">
            <v>95.744999999999862</v>
          </cell>
          <cell r="C329">
            <v>0.74596805609660977</v>
          </cell>
        </row>
        <row r="330">
          <cell r="A330">
            <v>0.22777777777777711</v>
          </cell>
          <cell r="B330">
            <v>95.81333333333319</v>
          </cell>
          <cell r="C330">
            <v>0.74650045448642921</v>
          </cell>
        </row>
        <row r="331">
          <cell r="A331">
            <v>0.22847222222222155</v>
          </cell>
          <cell r="B331">
            <v>95.881666666666518</v>
          </cell>
          <cell r="C331">
            <v>0.74703285287624877</v>
          </cell>
        </row>
        <row r="332">
          <cell r="A332">
            <v>0.22916666666666599</v>
          </cell>
          <cell r="B332">
            <v>95.949999999999847</v>
          </cell>
          <cell r="C332">
            <v>0.74756525126606821</v>
          </cell>
        </row>
        <row r="333">
          <cell r="A333">
            <v>0.22986111111111043</v>
          </cell>
          <cell r="B333">
            <v>96.018333333333175</v>
          </cell>
          <cell r="C333">
            <v>0.74809764965588765</v>
          </cell>
        </row>
        <row r="334">
          <cell r="A334">
            <v>0.23055555555555488</v>
          </cell>
          <cell r="B334">
            <v>96.086666666666503</v>
          </cell>
          <cell r="C334">
            <v>0.7486300480457071</v>
          </cell>
        </row>
        <row r="335">
          <cell r="A335">
            <v>0.23124999999999932</v>
          </cell>
          <cell r="B335">
            <v>96.154999999999831</v>
          </cell>
          <cell r="C335">
            <v>0.74916244643552654</v>
          </cell>
        </row>
        <row r="336">
          <cell r="A336">
            <v>0.23194444444444376</v>
          </cell>
          <cell r="B336">
            <v>96.223333333333159</v>
          </cell>
          <cell r="C336">
            <v>0.74969484482534599</v>
          </cell>
        </row>
        <row r="337">
          <cell r="A337">
            <v>0.2326388888888882</v>
          </cell>
          <cell r="B337">
            <v>96.291666666666487</v>
          </cell>
          <cell r="C337">
            <v>0.75022724321516554</v>
          </cell>
        </row>
        <row r="338">
          <cell r="A338">
            <v>0.23333333333333264</v>
          </cell>
          <cell r="B338">
            <v>96.359999999999815</v>
          </cell>
          <cell r="C338">
            <v>0.75075964160498498</v>
          </cell>
        </row>
        <row r="339">
          <cell r="A339">
            <v>0.23402777777777709</v>
          </cell>
          <cell r="B339">
            <v>96.428333333333143</v>
          </cell>
          <cell r="C339">
            <v>0.75129203999480443</v>
          </cell>
        </row>
        <row r="340">
          <cell r="A340">
            <v>0.23472222222222153</v>
          </cell>
          <cell r="B340">
            <v>96.496666666666471</v>
          </cell>
          <cell r="C340">
            <v>0.75182443838462387</v>
          </cell>
        </row>
        <row r="341">
          <cell r="A341">
            <v>0.23541666666666597</v>
          </cell>
          <cell r="B341">
            <v>96.564999999999799</v>
          </cell>
          <cell r="C341">
            <v>0.75235683677444332</v>
          </cell>
        </row>
        <row r="342">
          <cell r="A342">
            <v>0.23611111111111041</v>
          </cell>
          <cell r="B342">
            <v>96.633333333333127</v>
          </cell>
          <cell r="C342">
            <v>0.75288923516426276</v>
          </cell>
        </row>
        <row r="343">
          <cell r="A343">
            <v>0.23680555555555485</v>
          </cell>
          <cell r="B343">
            <v>96.701666666666455</v>
          </cell>
          <cell r="C343">
            <v>0.75342163355408232</v>
          </cell>
        </row>
        <row r="344">
          <cell r="A344">
            <v>0.2374999999999993</v>
          </cell>
          <cell r="B344">
            <v>96.769999999999783</v>
          </cell>
          <cell r="C344">
            <v>0.75395403194390176</v>
          </cell>
        </row>
        <row r="345">
          <cell r="A345">
            <v>0.23819444444444374</v>
          </cell>
          <cell r="B345">
            <v>96.838333333333111</v>
          </cell>
          <cell r="C345">
            <v>0.7544864303337212</v>
          </cell>
        </row>
        <row r="346">
          <cell r="A346">
            <v>0.23888888888888818</v>
          </cell>
          <cell r="B346">
            <v>96.906666666666439</v>
          </cell>
          <cell r="C346">
            <v>0.75501882872354065</v>
          </cell>
        </row>
        <row r="347">
          <cell r="A347">
            <v>0.23958333333333262</v>
          </cell>
          <cell r="B347">
            <v>96.974999999999767</v>
          </cell>
          <cell r="C347">
            <v>0.75555122711336009</v>
          </cell>
        </row>
        <row r="348">
          <cell r="A348">
            <v>0.24027777777777706</v>
          </cell>
          <cell r="B348">
            <v>97.043333333333095</v>
          </cell>
          <cell r="C348">
            <v>0.75608362550317953</v>
          </cell>
        </row>
        <row r="349">
          <cell r="A349">
            <v>0.2409722222222215</v>
          </cell>
          <cell r="B349">
            <v>97.111666666666423</v>
          </cell>
          <cell r="C349">
            <v>0.75661602389299909</v>
          </cell>
        </row>
        <row r="350">
          <cell r="A350">
            <v>0.24166666666666595</v>
          </cell>
          <cell r="B350">
            <v>97.179999999999751</v>
          </cell>
          <cell r="C350">
            <v>0.75714842228281853</v>
          </cell>
        </row>
        <row r="351">
          <cell r="A351">
            <v>0.24236111111111039</v>
          </cell>
          <cell r="B351">
            <v>97.248333333333079</v>
          </cell>
          <cell r="C351">
            <v>0.75768082067263798</v>
          </cell>
        </row>
        <row r="352">
          <cell r="A352">
            <v>0.24305555555555483</v>
          </cell>
          <cell r="B352">
            <v>97.316666666666407</v>
          </cell>
          <cell r="C352">
            <v>0.75821321906245742</v>
          </cell>
        </row>
        <row r="353">
          <cell r="A353">
            <v>0.24374999999999927</v>
          </cell>
          <cell r="B353">
            <v>97.384999999999735</v>
          </cell>
          <cell r="C353">
            <v>0.75874561745227687</v>
          </cell>
        </row>
        <row r="354">
          <cell r="A354">
            <v>0.24444444444444371</v>
          </cell>
          <cell r="B354">
            <v>97.453333333333063</v>
          </cell>
          <cell r="C354">
            <v>0.75927801584209631</v>
          </cell>
        </row>
        <row r="355">
          <cell r="A355">
            <v>0.24513888888888816</v>
          </cell>
          <cell r="B355">
            <v>97.521666666666391</v>
          </cell>
          <cell r="C355">
            <v>0.75981041423191586</v>
          </cell>
        </row>
        <row r="356">
          <cell r="A356">
            <v>0.2458333333333326</v>
          </cell>
          <cell r="B356">
            <v>97.589999999999719</v>
          </cell>
          <cell r="C356">
            <v>0.76034281262173531</v>
          </cell>
        </row>
        <row r="357">
          <cell r="A357">
            <v>0.24652777777777704</v>
          </cell>
          <cell r="B357">
            <v>97.658333333333047</v>
          </cell>
          <cell r="C357">
            <v>0.76087521101155475</v>
          </cell>
        </row>
        <row r="358">
          <cell r="A358">
            <v>0.24722222222222148</v>
          </cell>
          <cell r="B358">
            <v>97.726666666666375</v>
          </cell>
          <cell r="C358">
            <v>0.7614076094013742</v>
          </cell>
        </row>
        <row r="359">
          <cell r="A359">
            <v>0.24791666666666592</v>
          </cell>
          <cell r="B359">
            <v>97.794999999999703</v>
          </cell>
          <cell r="C359">
            <v>0.76194000779119364</v>
          </cell>
        </row>
        <row r="360">
          <cell r="A360">
            <v>0.24861111111111037</v>
          </cell>
          <cell r="B360">
            <v>97.863333333333031</v>
          </cell>
          <cell r="C360">
            <v>0.76247240618101308</v>
          </cell>
        </row>
        <row r="361">
          <cell r="A361">
            <v>0.24930555555555481</v>
          </cell>
          <cell r="B361">
            <v>97.931666666666359</v>
          </cell>
          <cell r="C361">
            <v>0.76300480457083264</v>
          </cell>
        </row>
        <row r="362">
          <cell r="A362">
            <v>0.24999999999999925</v>
          </cell>
          <cell r="B362">
            <v>98</v>
          </cell>
          <cell r="C362">
            <v>0.76353720296065453</v>
          </cell>
        </row>
        <row r="363">
          <cell r="A363">
            <v>0.25069444444444372</v>
          </cell>
          <cell r="B363">
            <v>97.913333333333327</v>
          </cell>
          <cell r="C363">
            <v>0.76286196597844436</v>
          </cell>
        </row>
        <row r="364">
          <cell r="A364">
            <v>0.25138888888888816</v>
          </cell>
          <cell r="B364">
            <v>97.826666666666654</v>
          </cell>
          <cell r="C364">
            <v>0.76218672899623419</v>
          </cell>
        </row>
        <row r="365">
          <cell r="A365">
            <v>0.2520833333333326</v>
          </cell>
          <cell r="B365">
            <v>97.739999999999981</v>
          </cell>
          <cell r="C365">
            <v>0.76151149201402402</v>
          </cell>
        </row>
        <row r="366">
          <cell r="A366">
            <v>0.25277777777777705</v>
          </cell>
          <cell r="B366">
            <v>97.653333333333308</v>
          </cell>
          <cell r="C366">
            <v>0.76083625503181385</v>
          </cell>
        </row>
        <row r="367">
          <cell r="A367">
            <v>0.25347222222222149</v>
          </cell>
          <cell r="B367">
            <v>97.566666666666634</v>
          </cell>
          <cell r="C367">
            <v>0.76016101804960368</v>
          </cell>
        </row>
        <row r="368">
          <cell r="A368">
            <v>0.25416666666666593</v>
          </cell>
          <cell r="B368">
            <v>97.479999999999961</v>
          </cell>
          <cell r="C368">
            <v>0.75948578106739362</v>
          </cell>
        </row>
        <row r="369">
          <cell r="A369">
            <v>0.25486111111111037</v>
          </cell>
          <cell r="B369">
            <v>97.393333333333288</v>
          </cell>
          <cell r="C369">
            <v>0.75881054408518345</v>
          </cell>
        </row>
        <row r="370">
          <cell r="A370">
            <v>0.25555555555555481</v>
          </cell>
          <cell r="B370">
            <v>97.306666666666615</v>
          </cell>
          <cell r="C370">
            <v>0.75813530710297328</v>
          </cell>
        </row>
        <row r="371">
          <cell r="A371">
            <v>0.25624999999999926</v>
          </cell>
          <cell r="B371">
            <v>97.219999999999942</v>
          </cell>
          <cell r="C371">
            <v>0.75746007012076311</v>
          </cell>
        </row>
        <row r="372">
          <cell r="A372">
            <v>0.2569444444444437</v>
          </cell>
          <cell r="B372">
            <v>97.133333333333269</v>
          </cell>
          <cell r="C372">
            <v>0.75678483313855294</v>
          </cell>
        </row>
        <row r="373">
          <cell r="A373">
            <v>0.25763888888888814</v>
          </cell>
          <cell r="B373">
            <v>97.046666666666596</v>
          </cell>
          <cell r="C373">
            <v>0.75610959615634277</v>
          </cell>
        </row>
        <row r="374">
          <cell r="A374">
            <v>0.25833333333333258</v>
          </cell>
          <cell r="B374">
            <v>96.959999999999923</v>
          </cell>
          <cell r="C374">
            <v>0.75543435917413271</v>
          </cell>
        </row>
        <row r="375">
          <cell r="A375">
            <v>0.25902777777777702</v>
          </cell>
          <cell r="B375">
            <v>96.87333333333325</v>
          </cell>
          <cell r="C375">
            <v>0.75475912219192254</v>
          </cell>
        </row>
        <row r="376">
          <cell r="A376">
            <v>0.25972222222222147</v>
          </cell>
          <cell r="B376">
            <v>96.786666666666576</v>
          </cell>
          <cell r="C376">
            <v>0.75408388520971237</v>
          </cell>
        </row>
        <row r="377">
          <cell r="A377">
            <v>0.26041666666666591</v>
          </cell>
          <cell r="B377">
            <v>96.699999999999903</v>
          </cell>
          <cell r="C377">
            <v>0.7534086482275022</v>
          </cell>
        </row>
        <row r="378">
          <cell r="A378">
            <v>0.26111111111111035</v>
          </cell>
          <cell r="B378">
            <v>96.61333333333323</v>
          </cell>
          <cell r="C378">
            <v>0.75273341124529203</v>
          </cell>
        </row>
        <row r="379">
          <cell r="A379">
            <v>0.26180555555555479</v>
          </cell>
          <cell r="B379">
            <v>96.526666666666557</v>
          </cell>
          <cell r="C379">
            <v>0.75205817426308186</v>
          </cell>
        </row>
        <row r="380">
          <cell r="A380">
            <v>0.26249999999999923</v>
          </cell>
          <cell r="B380">
            <v>96.439999999999884</v>
          </cell>
          <cell r="C380">
            <v>0.7513829372808718</v>
          </cell>
        </row>
        <row r="381">
          <cell r="A381">
            <v>0.26319444444444368</v>
          </cell>
          <cell r="B381">
            <v>96.353333333333211</v>
          </cell>
          <cell r="C381">
            <v>0.75070770029866163</v>
          </cell>
        </row>
        <row r="382">
          <cell r="A382">
            <v>0.26388888888888812</v>
          </cell>
          <cell r="B382">
            <v>96.266666666666538</v>
          </cell>
          <cell r="C382">
            <v>0.75003246331645146</v>
          </cell>
        </row>
        <row r="383">
          <cell r="A383">
            <v>0.26458333333333256</v>
          </cell>
          <cell r="B383">
            <v>96.179999999999865</v>
          </cell>
          <cell r="C383">
            <v>0.74935722633424129</v>
          </cell>
        </row>
        <row r="384">
          <cell r="A384">
            <v>0.265277777777777</v>
          </cell>
          <cell r="B384">
            <v>96.093333333333192</v>
          </cell>
          <cell r="C384">
            <v>0.74868198935203112</v>
          </cell>
        </row>
        <row r="385">
          <cell r="A385">
            <v>0.26597222222222144</v>
          </cell>
          <cell r="B385">
            <v>96.006666666666518</v>
          </cell>
          <cell r="C385">
            <v>0.74800675236982095</v>
          </cell>
        </row>
        <row r="386">
          <cell r="A386">
            <v>0.26666666666666589</v>
          </cell>
          <cell r="B386">
            <v>95.919999999999845</v>
          </cell>
          <cell r="C386">
            <v>0.74733151538761078</v>
          </cell>
        </row>
        <row r="387">
          <cell r="A387">
            <v>0.26736111111111033</v>
          </cell>
          <cell r="B387">
            <v>95.833333333333172</v>
          </cell>
          <cell r="C387">
            <v>0.74665627840540072</v>
          </cell>
        </row>
        <row r="388">
          <cell r="A388">
            <v>0.26805555555555477</v>
          </cell>
          <cell r="B388">
            <v>95.746666666666499</v>
          </cell>
          <cell r="C388">
            <v>0.74598104142319055</v>
          </cell>
        </row>
        <row r="389">
          <cell r="A389">
            <v>0.26874999999999921</v>
          </cell>
          <cell r="B389">
            <v>95.659999999999826</v>
          </cell>
          <cell r="C389">
            <v>0.74530580444098038</v>
          </cell>
        </row>
        <row r="390">
          <cell r="A390">
            <v>0.26944444444444365</v>
          </cell>
          <cell r="B390">
            <v>95.573333333333153</v>
          </cell>
          <cell r="C390">
            <v>0.74463056745877021</v>
          </cell>
        </row>
        <row r="391">
          <cell r="A391">
            <v>0.2701388888888881</v>
          </cell>
          <cell r="B391">
            <v>95.48666666666648</v>
          </cell>
          <cell r="C391">
            <v>0.74395533047656004</v>
          </cell>
        </row>
        <row r="392">
          <cell r="A392">
            <v>0.27083333333333254</v>
          </cell>
          <cell r="B392">
            <v>95.399999999999807</v>
          </cell>
          <cell r="C392">
            <v>0.74328009349434987</v>
          </cell>
        </row>
        <row r="393">
          <cell r="A393">
            <v>0.27152777777777698</v>
          </cell>
          <cell r="B393">
            <v>95.313333333333134</v>
          </cell>
          <cell r="C393">
            <v>0.74260485651213981</v>
          </cell>
        </row>
        <row r="394">
          <cell r="A394">
            <v>0.27222222222222142</v>
          </cell>
          <cell r="B394">
            <v>95.226666666666461</v>
          </cell>
          <cell r="C394">
            <v>0.74192961952992964</v>
          </cell>
        </row>
        <row r="395">
          <cell r="A395">
            <v>0.27291666666666586</v>
          </cell>
          <cell r="B395">
            <v>95.139999999999787</v>
          </cell>
          <cell r="C395">
            <v>0.74125438254771947</v>
          </cell>
        </row>
        <row r="396">
          <cell r="A396">
            <v>0.27361111111111031</v>
          </cell>
          <cell r="B396">
            <v>95.053333333333114</v>
          </cell>
          <cell r="C396">
            <v>0.7405791455655093</v>
          </cell>
        </row>
        <row r="397">
          <cell r="A397">
            <v>0.27430555555555475</v>
          </cell>
          <cell r="B397">
            <v>94.966666666666441</v>
          </cell>
          <cell r="C397">
            <v>0.73990390858329913</v>
          </cell>
        </row>
        <row r="398">
          <cell r="A398">
            <v>0.27499999999999919</v>
          </cell>
          <cell r="B398">
            <v>94.879999999999768</v>
          </cell>
          <cell r="C398">
            <v>0.73922867160108896</v>
          </cell>
        </row>
        <row r="399">
          <cell r="A399">
            <v>0.27569444444444363</v>
          </cell>
          <cell r="B399">
            <v>94.793333333333095</v>
          </cell>
          <cell r="C399">
            <v>0.73855343461887879</v>
          </cell>
        </row>
        <row r="400">
          <cell r="A400">
            <v>0.27638888888888807</v>
          </cell>
          <cell r="B400">
            <v>94.706666666666422</v>
          </cell>
          <cell r="C400">
            <v>0.73787819763666873</v>
          </cell>
        </row>
        <row r="401">
          <cell r="A401">
            <v>0.27708333333333252</v>
          </cell>
          <cell r="B401">
            <v>94.619999999999749</v>
          </cell>
          <cell r="C401">
            <v>0.73720296065445856</v>
          </cell>
        </row>
        <row r="402">
          <cell r="A402">
            <v>0.27777777777777696</v>
          </cell>
          <cell r="B402">
            <v>94.533333333333076</v>
          </cell>
          <cell r="C402">
            <v>0.73652772367224839</v>
          </cell>
        </row>
        <row r="403">
          <cell r="A403">
            <v>0.2784722222222214</v>
          </cell>
          <cell r="B403">
            <v>94.446666666666403</v>
          </cell>
          <cell r="C403">
            <v>0.73585248669003822</v>
          </cell>
        </row>
        <row r="404">
          <cell r="A404">
            <v>0.27916666666666584</v>
          </cell>
          <cell r="B404">
            <v>94.359999999999729</v>
          </cell>
          <cell r="C404">
            <v>0.73517724970782805</v>
          </cell>
        </row>
        <row r="405">
          <cell r="A405">
            <v>0.27986111111111028</v>
          </cell>
          <cell r="B405">
            <v>94.273333333333056</v>
          </cell>
          <cell r="C405">
            <v>0.73450201272561788</v>
          </cell>
        </row>
        <row r="406">
          <cell r="A406">
            <v>0.28055555555555473</v>
          </cell>
          <cell r="B406">
            <v>94.186666666666383</v>
          </cell>
          <cell r="C406">
            <v>0.73382677574340782</v>
          </cell>
        </row>
        <row r="407">
          <cell r="A407">
            <v>0.28124999999999917</v>
          </cell>
          <cell r="B407">
            <v>94.09999999999971</v>
          </cell>
          <cell r="C407">
            <v>0.73315153876119765</v>
          </cell>
        </row>
        <row r="408">
          <cell r="A408">
            <v>0.28194444444444361</v>
          </cell>
          <cell r="B408">
            <v>94.013333333333037</v>
          </cell>
          <cell r="C408">
            <v>0.73247630177898748</v>
          </cell>
        </row>
        <row r="409">
          <cell r="A409">
            <v>0.28263888888888805</v>
          </cell>
          <cell r="B409">
            <v>93.926666666666364</v>
          </cell>
          <cell r="C409">
            <v>0.73180106479677731</v>
          </cell>
        </row>
        <row r="410">
          <cell r="A410">
            <v>0.28333333333333249</v>
          </cell>
          <cell r="B410">
            <v>93.839999999999691</v>
          </cell>
          <cell r="C410">
            <v>0.73112582781456714</v>
          </cell>
        </row>
        <row r="411">
          <cell r="A411">
            <v>0.28402777777777694</v>
          </cell>
          <cell r="B411">
            <v>93.753333333333018</v>
          </cell>
          <cell r="C411">
            <v>0.73045059083235697</v>
          </cell>
        </row>
        <row r="412">
          <cell r="A412">
            <v>0.28472222222222138</v>
          </cell>
          <cell r="B412">
            <v>93.666666666666345</v>
          </cell>
          <cell r="C412">
            <v>0.7297753538501468</v>
          </cell>
        </row>
        <row r="413">
          <cell r="A413">
            <v>0.28541666666666582</v>
          </cell>
          <cell r="B413">
            <v>93.579999999999671</v>
          </cell>
          <cell r="C413">
            <v>0.72910011686793674</v>
          </cell>
        </row>
        <row r="414">
          <cell r="A414">
            <v>0.28611111111111026</v>
          </cell>
          <cell r="B414">
            <v>93.493333333332998</v>
          </cell>
          <cell r="C414">
            <v>0.72842487988572657</v>
          </cell>
        </row>
        <row r="415">
          <cell r="A415">
            <v>0.2868055555555547</v>
          </cell>
          <cell r="B415">
            <v>93.406666666666325</v>
          </cell>
          <cell r="C415">
            <v>0.7277496429035164</v>
          </cell>
        </row>
        <row r="416">
          <cell r="A416">
            <v>0.28749999999999915</v>
          </cell>
          <cell r="B416">
            <v>93.319999999999652</v>
          </cell>
          <cell r="C416">
            <v>0.72707440592130623</v>
          </cell>
        </row>
        <row r="417">
          <cell r="A417">
            <v>0.28819444444444359</v>
          </cell>
          <cell r="B417">
            <v>93.233333333332979</v>
          </cell>
          <cell r="C417">
            <v>0.72639916893909606</v>
          </cell>
        </row>
        <row r="418">
          <cell r="A418">
            <v>0.28888888888888803</v>
          </cell>
          <cell r="B418">
            <v>93.146666666666306</v>
          </cell>
          <cell r="C418">
            <v>0.72572393195688589</v>
          </cell>
        </row>
        <row r="419">
          <cell r="A419">
            <v>0.28958333333333247</v>
          </cell>
          <cell r="B419">
            <v>93.059999999999633</v>
          </cell>
          <cell r="C419">
            <v>0.72504869497467583</v>
          </cell>
        </row>
        <row r="420">
          <cell r="A420">
            <v>0.29027777777777691</v>
          </cell>
          <cell r="B420">
            <v>92.97333333333296</v>
          </cell>
          <cell r="C420">
            <v>0.72437345799246566</v>
          </cell>
        </row>
        <row r="421">
          <cell r="A421">
            <v>0.29097222222222136</v>
          </cell>
          <cell r="B421">
            <v>92.886666666666287</v>
          </cell>
          <cell r="C421">
            <v>0.72369822101025549</v>
          </cell>
        </row>
        <row r="422">
          <cell r="A422">
            <v>0.2916666666666658</v>
          </cell>
          <cell r="B422">
            <v>92.8</v>
          </cell>
          <cell r="C422">
            <v>0.72302298402804832</v>
          </cell>
        </row>
        <row r="423">
          <cell r="A423">
            <v>0.29236111111111024</v>
          </cell>
          <cell r="B423">
            <v>92.84</v>
          </cell>
          <cell r="C423">
            <v>0.72333463186599145</v>
          </cell>
        </row>
        <row r="424">
          <cell r="A424">
            <v>0.29305555555555468</v>
          </cell>
          <cell r="B424">
            <v>92.88000000000001</v>
          </cell>
          <cell r="C424">
            <v>0.72364627970393469</v>
          </cell>
        </row>
        <row r="425">
          <cell r="A425">
            <v>0.29374999999999912</v>
          </cell>
          <cell r="B425">
            <v>92.920000000000016</v>
          </cell>
          <cell r="C425">
            <v>0.72395792754187782</v>
          </cell>
        </row>
        <row r="426">
          <cell r="A426">
            <v>0.29444444444444356</v>
          </cell>
          <cell r="B426">
            <v>92.960000000000022</v>
          </cell>
          <cell r="C426">
            <v>0.72426957537982106</v>
          </cell>
        </row>
        <row r="427">
          <cell r="A427">
            <v>0.29513888888888801</v>
          </cell>
          <cell r="B427">
            <v>93.000000000000028</v>
          </cell>
          <cell r="C427">
            <v>0.72458122321776419</v>
          </cell>
        </row>
        <row r="428">
          <cell r="A428">
            <v>0.29583333333333245</v>
          </cell>
          <cell r="B428">
            <v>93.040000000000035</v>
          </cell>
          <cell r="C428">
            <v>0.72489287105570732</v>
          </cell>
        </row>
        <row r="429">
          <cell r="A429">
            <v>0.29652777777777689</v>
          </cell>
          <cell r="B429">
            <v>93.080000000000041</v>
          </cell>
          <cell r="C429">
            <v>0.72520451889365056</v>
          </cell>
        </row>
        <row r="430">
          <cell r="A430">
            <v>0.29722222222222133</v>
          </cell>
          <cell r="B430">
            <v>93.120000000000047</v>
          </cell>
          <cell r="C430">
            <v>0.72551616673159369</v>
          </cell>
        </row>
        <row r="431">
          <cell r="A431">
            <v>0.29791666666666577</v>
          </cell>
          <cell r="B431">
            <v>93.160000000000053</v>
          </cell>
          <cell r="C431">
            <v>0.72582781456953682</v>
          </cell>
        </row>
        <row r="432">
          <cell r="A432">
            <v>0.29861111111111022</v>
          </cell>
          <cell r="B432">
            <v>93.20000000000006</v>
          </cell>
          <cell r="C432">
            <v>0.72613946240748006</v>
          </cell>
        </row>
        <row r="433">
          <cell r="A433">
            <v>0.29930555555555466</v>
          </cell>
          <cell r="B433">
            <v>93.240000000000066</v>
          </cell>
          <cell r="C433">
            <v>0.72645111024542319</v>
          </cell>
        </row>
        <row r="434">
          <cell r="A434">
            <v>0.2999999999999991</v>
          </cell>
          <cell r="B434">
            <v>93.280000000000072</v>
          </cell>
          <cell r="C434">
            <v>0.72676275808336643</v>
          </cell>
        </row>
        <row r="435">
          <cell r="A435">
            <v>0.30069444444444354</v>
          </cell>
          <cell r="B435">
            <v>93.320000000000078</v>
          </cell>
          <cell r="C435">
            <v>0.72707440592130956</v>
          </cell>
        </row>
        <row r="436">
          <cell r="A436">
            <v>0.30138888888888798</v>
          </cell>
          <cell r="B436">
            <v>93.360000000000085</v>
          </cell>
          <cell r="C436">
            <v>0.72738605375925269</v>
          </cell>
        </row>
        <row r="437">
          <cell r="A437">
            <v>0.30208333333333243</v>
          </cell>
          <cell r="B437">
            <v>93.400000000000091</v>
          </cell>
          <cell r="C437">
            <v>0.72769770159719593</v>
          </cell>
        </row>
        <row r="438">
          <cell r="A438">
            <v>0.30277777777777687</v>
          </cell>
          <cell r="B438">
            <v>93.440000000000097</v>
          </cell>
          <cell r="C438">
            <v>0.72800934943513906</v>
          </cell>
        </row>
        <row r="439">
          <cell r="A439">
            <v>0.30347222222222131</v>
          </cell>
          <cell r="B439">
            <v>93.480000000000103</v>
          </cell>
          <cell r="C439">
            <v>0.7283209972730823</v>
          </cell>
        </row>
        <row r="440">
          <cell r="A440">
            <v>0.30416666666666575</v>
          </cell>
          <cell r="B440">
            <v>93.52000000000011</v>
          </cell>
          <cell r="C440">
            <v>0.72863264511102543</v>
          </cell>
        </row>
        <row r="441">
          <cell r="A441">
            <v>0.30486111111111019</v>
          </cell>
          <cell r="B441">
            <v>93.560000000000116</v>
          </cell>
          <cell r="C441">
            <v>0.72894429294896856</v>
          </cell>
        </row>
        <row r="442">
          <cell r="A442">
            <v>0.30555555555555464</v>
          </cell>
          <cell r="B442">
            <v>93.600000000000122</v>
          </cell>
          <cell r="C442">
            <v>0.7292559407869118</v>
          </cell>
        </row>
        <row r="443">
          <cell r="A443">
            <v>0.30624999999999908</v>
          </cell>
          <cell r="B443">
            <v>93.640000000000128</v>
          </cell>
          <cell r="C443">
            <v>0.72956758862485493</v>
          </cell>
        </row>
        <row r="444">
          <cell r="A444">
            <v>0.30694444444444352</v>
          </cell>
          <cell r="B444">
            <v>93.680000000000135</v>
          </cell>
          <cell r="C444">
            <v>0.72987923646279818</v>
          </cell>
        </row>
        <row r="445">
          <cell r="A445">
            <v>0.30763888888888796</v>
          </cell>
          <cell r="B445">
            <v>93.720000000000141</v>
          </cell>
          <cell r="C445">
            <v>0.73019088430074131</v>
          </cell>
        </row>
        <row r="446">
          <cell r="A446">
            <v>0.3083333333333324</v>
          </cell>
          <cell r="B446">
            <v>93.760000000000147</v>
          </cell>
          <cell r="C446">
            <v>0.73050253213868444</v>
          </cell>
        </row>
        <row r="447">
          <cell r="A447">
            <v>0.30902777777777685</v>
          </cell>
          <cell r="B447">
            <v>93.800000000000153</v>
          </cell>
          <cell r="C447">
            <v>0.73081417997662768</v>
          </cell>
        </row>
        <row r="448">
          <cell r="A448">
            <v>0.30972222222222129</v>
          </cell>
          <cell r="B448">
            <v>93.84000000000016</v>
          </cell>
          <cell r="C448">
            <v>0.73112582781457081</v>
          </cell>
        </row>
        <row r="449">
          <cell r="A449">
            <v>0.31041666666666573</v>
          </cell>
          <cell r="B449">
            <v>93.880000000000166</v>
          </cell>
          <cell r="C449">
            <v>0.73143747565251394</v>
          </cell>
        </row>
        <row r="450">
          <cell r="A450">
            <v>0.31111111111111017</v>
          </cell>
          <cell r="B450">
            <v>93.920000000000172</v>
          </cell>
          <cell r="C450">
            <v>0.73174912349045718</v>
          </cell>
        </row>
        <row r="451">
          <cell r="A451">
            <v>0.31180555555555461</v>
          </cell>
          <cell r="B451">
            <v>93.960000000000178</v>
          </cell>
          <cell r="C451">
            <v>0.73206077132840031</v>
          </cell>
        </row>
        <row r="452">
          <cell r="A452">
            <v>0.31249999999999906</v>
          </cell>
          <cell r="B452">
            <v>94.000000000000185</v>
          </cell>
          <cell r="C452">
            <v>0.73237241916634355</v>
          </cell>
        </row>
        <row r="453">
          <cell r="A453">
            <v>0.3131944444444435</v>
          </cell>
          <cell r="B453">
            <v>94.040000000000191</v>
          </cell>
          <cell r="C453">
            <v>0.73268406700428668</v>
          </cell>
        </row>
        <row r="454">
          <cell r="A454">
            <v>0.31388888888888794</v>
          </cell>
          <cell r="B454">
            <v>94.080000000000197</v>
          </cell>
          <cell r="C454">
            <v>0.73299571484222981</v>
          </cell>
        </row>
        <row r="455">
          <cell r="A455">
            <v>0.31458333333333238</v>
          </cell>
          <cell r="B455">
            <v>94.120000000000203</v>
          </cell>
          <cell r="C455">
            <v>0.73330736268017305</v>
          </cell>
        </row>
        <row r="456">
          <cell r="A456">
            <v>0.31527777777777682</v>
          </cell>
          <cell r="B456">
            <v>94.16000000000021</v>
          </cell>
          <cell r="C456">
            <v>0.73361901051811618</v>
          </cell>
        </row>
        <row r="457">
          <cell r="A457">
            <v>0.31597222222222127</v>
          </cell>
          <cell r="B457">
            <v>94.200000000000216</v>
          </cell>
          <cell r="C457">
            <v>0.73393065835605942</v>
          </cell>
        </row>
        <row r="458">
          <cell r="A458">
            <v>0.31666666666666571</v>
          </cell>
          <cell r="B458">
            <v>94.240000000000222</v>
          </cell>
          <cell r="C458">
            <v>0.73424230619400255</v>
          </cell>
        </row>
        <row r="459">
          <cell r="A459">
            <v>0.31736111111111015</v>
          </cell>
          <cell r="B459">
            <v>94.280000000000229</v>
          </cell>
          <cell r="C459">
            <v>0.73455395403194568</v>
          </cell>
        </row>
        <row r="460">
          <cell r="A460">
            <v>0.31805555555555459</v>
          </cell>
          <cell r="B460">
            <v>94.320000000000235</v>
          </cell>
          <cell r="C460">
            <v>0.73486560186988892</v>
          </cell>
        </row>
        <row r="461">
          <cell r="A461">
            <v>0.31874999999999903</v>
          </cell>
          <cell r="B461">
            <v>94.360000000000241</v>
          </cell>
          <cell r="C461">
            <v>0.73517724970783205</v>
          </cell>
        </row>
        <row r="462">
          <cell r="A462">
            <v>0.31944444444444348</v>
          </cell>
          <cell r="B462">
            <v>94.400000000000247</v>
          </cell>
          <cell r="C462">
            <v>0.73548889754577529</v>
          </cell>
        </row>
        <row r="463">
          <cell r="A463">
            <v>0.32013888888888792</v>
          </cell>
          <cell r="B463">
            <v>94.440000000000254</v>
          </cell>
          <cell r="C463">
            <v>0.73580054538371842</v>
          </cell>
        </row>
        <row r="464">
          <cell r="A464">
            <v>0.32083333333333236</v>
          </cell>
          <cell r="B464">
            <v>94.48000000000026</v>
          </cell>
          <cell r="C464">
            <v>0.73611219322166155</v>
          </cell>
        </row>
        <row r="465">
          <cell r="A465">
            <v>0.3215277777777768</v>
          </cell>
          <cell r="B465">
            <v>94.520000000000266</v>
          </cell>
          <cell r="C465">
            <v>0.73642384105960479</v>
          </cell>
        </row>
        <row r="466">
          <cell r="A466">
            <v>0.32222222222222124</v>
          </cell>
          <cell r="B466">
            <v>94.560000000000272</v>
          </cell>
          <cell r="C466">
            <v>0.73673548889754792</v>
          </cell>
        </row>
        <row r="467">
          <cell r="A467">
            <v>0.32291666666666569</v>
          </cell>
          <cell r="B467">
            <v>94.600000000000279</v>
          </cell>
          <cell r="C467">
            <v>0.73704713673549105</v>
          </cell>
        </row>
        <row r="468">
          <cell r="A468">
            <v>0.32361111111111013</v>
          </cell>
          <cell r="B468">
            <v>94.640000000000285</v>
          </cell>
          <cell r="C468">
            <v>0.73735878457343429</v>
          </cell>
        </row>
        <row r="469">
          <cell r="A469">
            <v>0.32430555555555457</v>
          </cell>
          <cell r="B469">
            <v>94.680000000000291</v>
          </cell>
          <cell r="C469">
            <v>0.73767043241137742</v>
          </cell>
        </row>
        <row r="470">
          <cell r="A470">
            <v>0.32499999999999901</v>
          </cell>
          <cell r="B470">
            <v>94.720000000000297</v>
          </cell>
          <cell r="C470">
            <v>0.73798208024932066</v>
          </cell>
        </row>
        <row r="471">
          <cell r="A471">
            <v>0.32569444444444345</v>
          </cell>
          <cell r="B471">
            <v>94.760000000000304</v>
          </cell>
          <cell r="C471">
            <v>0.73829372808726379</v>
          </cell>
        </row>
        <row r="472">
          <cell r="A472">
            <v>0.3263888888888879</v>
          </cell>
          <cell r="B472">
            <v>94.80000000000031</v>
          </cell>
          <cell r="C472">
            <v>0.73860537592520692</v>
          </cell>
        </row>
        <row r="473">
          <cell r="A473">
            <v>0.32708333333333234</v>
          </cell>
          <cell r="B473">
            <v>94.840000000000316</v>
          </cell>
          <cell r="C473">
            <v>0.73891702376315016</v>
          </cell>
        </row>
        <row r="474">
          <cell r="A474">
            <v>0.32777777777777678</v>
          </cell>
          <cell r="B474">
            <v>94.880000000000322</v>
          </cell>
          <cell r="C474">
            <v>0.73922867160109329</v>
          </cell>
        </row>
        <row r="475">
          <cell r="A475">
            <v>0.32847222222222122</v>
          </cell>
          <cell r="B475">
            <v>94.920000000000329</v>
          </cell>
          <cell r="C475">
            <v>0.73954031943903653</v>
          </cell>
        </row>
        <row r="476">
          <cell r="A476">
            <v>0.32916666666666566</v>
          </cell>
          <cell r="B476">
            <v>94.960000000000335</v>
          </cell>
          <cell r="C476">
            <v>0.73985196727697966</v>
          </cell>
        </row>
        <row r="477">
          <cell r="A477">
            <v>0.32986111111111011</v>
          </cell>
          <cell r="B477">
            <v>95.000000000000341</v>
          </cell>
          <cell r="C477">
            <v>0.74016361511492279</v>
          </cell>
        </row>
        <row r="478">
          <cell r="A478">
            <v>0.33055555555555455</v>
          </cell>
          <cell r="B478">
            <v>95.040000000000347</v>
          </cell>
          <cell r="C478">
            <v>0.74047526295286603</v>
          </cell>
        </row>
        <row r="479">
          <cell r="A479">
            <v>0.33124999999999899</v>
          </cell>
          <cell r="B479">
            <v>95.080000000000354</v>
          </cell>
          <cell r="C479">
            <v>0.74078691079080916</v>
          </cell>
        </row>
        <row r="480">
          <cell r="A480">
            <v>0.33194444444444343</v>
          </cell>
          <cell r="B480">
            <v>95.12000000000036</v>
          </cell>
          <cell r="C480">
            <v>0.7410985586287524</v>
          </cell>
        </row>
        <row r="481">
          <cell r="A481">
            <v>0.33263888888888787</v>
          </cell>
          <cell r="B481">
            <v>95.160000000000366</v>
          </cell>
          <cell r="C481">
            <v>0.74141020646669553</v>
          </cell>
        </row>
        <row r="482">
          <cell r="A482">
            <v>0.33333333333333232</v>
          </cell>
          <cell r="B482">
            <v>95.2</v>
          </cell>
          <cell r="C482">
            <v>0.74172185430463577</v>
          </cell>
        </row>
        <row r="483">
          <cell r="A483">
            <v>0.33402777777777676</v>
          </cell>
          <cell r="B483">
            <v>95.296666666666667</v>
          </cell>
          <cell r="C483">
            <v>0.74247500324633164</v>
          </cell>
        </row>
        <row r="484">
          <cell r="A484">
            <v>0.3347222222222212</v>
          </cell>
          <cell r="B484">
            <v>95.393333333333331</v>
          </cell>
          <cell r="C484">
            <v>0.74322815218802751</v>
          </cell>
        </row>
        <row r="485">
          <cell r="A485">
            <v>0.33541666666666564</v>
          </cell>
          <cell r="B485">
            <v>95.49</v>
          </cell>
          <cell r="C485">
            <v>0.74398130112972338</v>
          </cell>
        </row>
        <row r="486">
          <cell r="A486">
            <v>0.33611111111111008</v>
          </cell>
          <cell r="B486">
            <v>95.586666666666659</v>
          </cell>
          <cell r="C486">
            <v>0.74473445007141925</v>
          </cell>
        </row>
        <row r="487">
          <cell r="A487">
            <v>0.33680555555555453</v>
          </cell>
          <cell r="B487">
            <v>95.683333333333323</v>
          </cell>
          <cell r="C487">
            <v>0.74548759901311512</v>
          </cell>
        </row>
        <row r="488">
          <cell r="A488">
            <v>0.33749999999999897</v>
          </cell>
          <cell r="B488">
            <v>95.779999999999987</v>
          </cell>
          <cell r="C488">
            <v>0.74624074795481099</v>
          </cell>
        </row>
        <row r="489">
          <cell r="A489">
            <v>0.33819444444444341</v>
          </cell>
          <cell r="B489">
            <v>95.876666666666651</v>
          </cell>
          <cell r="C489">
            <v>0.74699389689650686</v>
          </cell>
        </row>
        <row r="490">
          <cell r="A490">
            <v>0.33888888888888785</v>
          </cell>
          <cell r="B490">
            <v>95.973333333333315</v>
          </cell>
          <cell r="C490">
            <v>0.74774704583820273</v>
          </cell>
        </row>
        <row r="491">
          <cell r="A491">
            <v>0.33958333333333229</v>
          </cell>
          <cell r="B491">
            <v>96.069999999999979</v>
          </cell>
          <cell r="C491">
            <v>0.7485001947798986</v>
          </cell>
        </row>
        <row r="492">
          <cell r="A492">
            <v>0.34027777777777674</v>
          </cell>
          <cell r="B492">
            <v>96.166666666666643</v>
          </cell>
          <cell r="C492">
            <v>0.74925334372159447</v>
          </cell>
        </row>
        <row r="493">
          <cell r="A493">
            <v>0.34097222222222118</v>
          </cell>
          <cell r="B493">
            <v>96.263333333333307</v>
          </cell>
          <cell r="C493">
            <v>0.75000649266329034</v>
          </cell>
        </row>
        <row r="494">
          <cell r="A494">
            <v>0.34166666666666562</v>
          </cell>
          <cell r="B494">
            <v>96.359999999999971</v>
          </cell>
          <cell r="C494">
            <v>0.75075964160498621</v>
          </cell>
        </row>
        <row r="495">
          <cell r="A495">
            <v>0.34236111111111006</v>
          </cell>
          <cell r="B495">
            <v>96.456666666666635</v>
          </cell>
          <cell r="C495">
            <v>0.75151279054668207</v>
          </cell>
        </row>
        <row r="496">
          <cell r="A496">
            <v>0.3430555555555545</v>
          </cell>
          <cell r="B496">
            <v>96.553333333333299</v>
          </cell>
          <cell r="C496">
            <v>0.75226593948837794</v>
          </cell>
        </row>
        <row r="497">
          <cell r="A497">
            <v>0.34374999999999895</v>
          </cell>
          <cell r="B497">
            <v>96.649999999999963</v>
          </cell>
          <cell r="C497">
            <v>0.75301908843007381</v>
          </cell>
        </row>
        <row r="498">
          <cell r="A498">
            <v>0.34444444444444339</v>
          </cell>
          <cell r="B498">
            <v>96.746666666666627</v>
          </cell>
          <cell r="C498">
            <v>0.75377223737176957</v>
          </cell>
        </row>
        <row r="499">
          <cell r="A499">
            <v>0.34513888888888783</v>
          </cell>
          <cell r="B499">
            <v>96.843333333333291</v>
          </cell>
          <cell r="C499">
            <v>0.75452538631346544</v>
          </cell>
        </row>
        <row r="500">
          <cell r="A500">
            <v>0.34583333333333227</v>
          </cell>
          <cell r="B500">
            <v>96.939999999999955</v>
          </cell>
          <cell r="C500">
            <v>0.75527853525516131</v>
          </cell>
        </row>
        <row r="501">
          <cell r="A501">
            <v>0.34652777777777671</v>
          </cell>
          <cell r="B501">
            <v>97.036666666666619</v>
          </cell>
          <cell r="C501">
            <v>0.75603168419685718</v>
          </cell>
        </row>
        <row r="502">
          <cell r="A502">
            <v>0.34722222222222116</v>
          </cell>
          <cell r="B502">
            <v>97.133333333333283</v>
          </cell>
          <cell r="C502">
            <v>0.75678483313855305</v>
          </cell>
        </row>
        <row r="503">
          <cell r="A503">
            <v>0.3479166666666656</v>
          </cell>
          <cell r="B503">
            <v>97.229999999999947</v>
          </cell>
          <cell r="C503">
            <v>0.75753798208024892</v>
          </cell>
        </row>
        <row r="504">
          <cell r="A504">
            <v>0.34861111111111004</v>
          </cell>
          <cell r="B504">
            <v>97.326666666666611</v>
          </cell>
          <cell r="C504">
            <v>0.75829113102194479</v>
          </cell>
        </row>
        <row r="505">
          <cell r="A505">
            <v>0.34930555555555448</v>
          </cell>
          <cell r="B505">
            <v>97.423333333333275</v>
          </cell>
          <cell r="C505">
            <v>0.75904427996364066</v>
          </cell>
        </row>
        <row r="506">
          <cell r="A506">
            <v>0.34999999999999892</v>
          </cell>
          <cell r="B506">
            <v>97.519999999999939</v>
          </cell>
          <cell r="C506">
            <v>0.75979742890533652</v>
          </cell>
        </row>
        <row r="507">
          <cell r="A507">
            <v>0.35069444444444337</v>
          </cell>
          <cell r="B507">
            <v>97.616666666666603</v>
          </cell>
          <cell r="C507">
            <v>0.76055057784703239</v>
          </cell>
        </row>
        <row r="508">
          <cell r="A508">
            <v>0.35138888888888781</v>
          </cell>
          <cell r="B508">
            <v>97.713333333333267</v>
          </cell>
          <cell r="C508">
            <v>0.76130372678872826</v>
          </cell>
        </row>
        <row r="509">
          <cell r="A509">
            <v>0.35208333333333225</v>
          </cell>
          <cell r="B509">
            <v>97.809999999999931</v>
          </cell>
          <cell r="C509">
            <v>0.76205687573042413</v>
          </cell>
        </row>
        <row r="510">
          <cell r="A510">
            <v>0.35277777777777669</v>
          </cell>
          <cell r="B510">
            <v>97.906666666666595</v>
          </cell>
          <cell r="C510">
            <v>0.76281002467212</v>
          </cell>
        </row>
        <row r="511">
          <cell r="A511">
            <v>0.35347222222222113</v>
          </cell>
          <cell r="B511">
            <v>98.003333333333259</v>
          </cell>
          <cell r="C511">
            <v>0.76356317361381587</v>
          </cell>
        </row>
        <row r="512">
          <cell r="A512">
            <v>0.35416666666666557</v>
          </cell>
          <cell r="B512">
            <v>98.099999999999923</v>
          </cell>
          <cell r="C512">
            <v>0.76431632255551174</v>
          </cell>
        </row>
        <row r="513">
          <cell r="A513">
            <v>0.35486111111111002</v>
          </cell>
          <cell r="B513">
            <v>98.196666666666587</v>
          </cell>
          <cell r="C513">
            <v>0.76506947149720761</v>
          </cell>
        </row>
        <row r="514">
          <cell r="A514">
            <v>0.35555555555555446</v>
          </cell>
          <cell r="B514">
            <v>98.293333333333251</v>
          </cell>
          <cell r="C514">
            <v>0.76582262043890348</v>
          </cell>
        </row>
        <row r="515">
          <cell r="A515">
            <v>0.3562499999999989</v>
          </cell>
          <cell r="B515">
            <v>98.389999999999915</v>
          </cell>
          <cell r="C515">
            <v>0.76657576938059935</v>
          </cell>
        </row>
        <row r="516">
          <cell r="A516">
            <v>0.35694444444444334</v>
          </cell>
          <cell r="B516">
            <v>98.486666666666579</v>
          </cell>
          <cell r="C516">
            <v>0.76732891832229511</v>
          </cell>
        </row>
        <row r="517">
          <cell r="A517">
            <v>0.35763888888888778</v>
          </cell>
          <cell r="B517">
            <v>98.583333333333243</v>
          </cell>
          <cell r="C517">
            <v>0.76808206726399098</v>
          </cell>
        </row>
        <row r="518">
          <cell r="A518">
            <v>0.35833333333333223</v>
          </cell>
          <cell r="B518">
            <v>98.679999999999907</v>
          </cell>
          <cell r="C518">
            <v>0.76883521620568684</v>
          </cell>
        </row>
        <row r="519">
          <cell r="A519">
            <v>0.35902777777777667</v>
          </cell>
          <cell r="B519">
            <v>98.776666666666571</v>
          </cell>
          <cell r="C519">
            <v>0.76958836514738271</v>
          </cell>
        </row>
        <row r="520">
          <cell r="A520">
            <v>0.35972222222222111</v>
          </cell>
          <cell r="B520">
            <v>98.873333333333235</v>
          </cell>
          <cell r="C520">
            <v>0.77034151408907858</v>
          </cell>
        </row>
        <row r="521">
          <cell r="A521">
            <v>0.36041666666666555</v>
          </cell>
          <cell r="B521">
            <v>98.969999999999899</v>
          </cell>
          <cell r="C521">
            <v>0.77109466303077445</v>
          </cell>
        </row>
        <row r="522">
          <cell r="A522">
            <v>0.36111111111110999</v>
          </cell>
          <cell r="B522">
            <v>99.066666666666563</v>
          </cell>
          <cell r="C522">
            <v>0.77184781197247032</v>
          </cell>
        </row>
        <row r="523">
          <cell r="A523">
            <v>0.36180555555555444</v>
          </cell>
          <cell r="B523">
            <v>99.163333333333227</v>
          </cell>
          <cell r="C523">
            <v>0.77260096091416619</v>
          </cell>
        </row>
        <row r="524">
          <cell r="A524">
            <v>0.36249999999999888</v>
          </cell>
          <cell r="B524">
            <v>99.259999999999891</v>
          </cell>
          <cell r="C524">
            <v>0.77335410985586206</v>
          </cell>
        </row>
        <row r="525">
          <cell r="A525">
            <v>0.36319444444444332</v>
          </cell>
          <cell r="B525">
            <v>99.356666666666555</v>
          </cell>
          <cell r="C525">
            <v>0.77410725879755793</v>
          </cell>
        </row>
        <row r="526">
          <cell r="A526">
            <v>0.36388888888888776</v>
          </cell>
          <cell r="B526">
            <v>99.453333333333219</v>
          </cell>
          <cell r="C526">
            <v>0.7748604077392538</v>
          </cell>
        </row>
        <row r="527">
          <cell r="A527">
            <v>0.3645833333333322</v>
          </cell>
          <cell r="B527">
            <v>99.549999999999883</v>
          </cell>
          <cell r="C527">
            <v>0.77561355668094967</v>
          </cell>
        </row>
        <row r="528">
          <cell r="A528">
            <v>0.36527777777777665</v>
          </cell>
          <cell r="B528">
            <v>99.646666666666547</v>
          </cell>
          <cell r="C528">
            <v>0.77636670562264554</v>
          </cell>
        </row>
        <row r="529">
          <cell r="A529">
            <v>0.36597222222222109</v>
          </cell>
          <cell r="B529">
            <v>99.743333333333211</v>
          </cell>
          <cell r="C529">
            <v>0.77711985456434141</v>
          </cell>
        </row>
        <row r="530">
          <cell r="A530">
            <v>0.36666666666666553</v>
          </cell>
          <cell r="B530">
            <v>99.839999999999876</v>
          </cell>
          <cell r="C530">
            <v>0.77787300350603727</v>
          </cell>
        </row>
        <row r="531">
          <cell r="A531">
            <v>0.36736111111110997</v>
          </cell>
          <cell r="B531">
            <v>99.93666666666654</v>
          </cell>
          <cell r="C531">
            <v>0.77862615244773314</v>
          </cell>
        </row>
        <row r="532">
          <cell r="A532">
            <v>0.36805555555555441</v>
          </cell>
          <cell r="B532">
            <v>100.0333333333332</v>
          </cell>
          <cell r="C532">
            <v>0.77937930138942901</v>
          </cell>
        </row>
        <row r="533">
          <cell r="A533">
            <v>0.36874999999999886</v>
          </cell>
          <cell r="B533">
            <v>100.12999999999987</v>
          </cell>
          <cell r="C533">
            <v>0.78013245033112488</v>
          </cell>
        </row>
        <row r="534">
          <cell r="A534">
            <v>0.3694444444444433</v>
          </cell>
          <cell r="B534">
            <v>100.22666666666653</v>
          </cell>
          <cell r="C534">
            <v>0.78088559927282064</v>
          </cell>
        </row>
        <row r="535">
          <cell r="A535">
            <v>0.37013888888888774</v>
          </cell>
          <cell r="B535">
            <v>100.3233333333332</v>
          </cell>
          <cell r="C535">
            <v>0.78163874821451651</v>
          </cell>
        </row>
        <row r="536">
          <cell r="A536">
            <v>0.37083333333333218</v>
          </cell>
          <cell r="B536">
            <v>100.41999999999986</v>
          </cell>
          <cell r="C536">
            <v>0.78239189715621238</v>
          </cell>
        </row>
        <row r="537">
          <cell r="A537">
            <v>0.37152777777777662</v>
          </cell>
          <cell r="B537">
            <v>100.51666666666652</v>
          </cell>
          <cell r="C537">
            <v>0.78314504609790825</v>
          </cell>
        </row>
        <row r="538">
          <cell r="A538">
            <v>0.37222222222222107</v>
          </cell>
          <cell r="B538">
            <v>100.61333333333319</v>
          </cell>
          <cell r="C538">
            <v>0.78389819503960412</v>
          </cell>
        </row>
        <row r="539">
          <cell r="A539">
            <v>0.37291666666666551</v>
          </cell>
          <cell r="B539">
            <v>100.70999999999985</v>
          </cell>
          <cell r="C539">
            <v>0.78465134398129999</v>
          </cell>
        </row>
        <row r="540">
          <cell r="A540">
            <v>0.37361111111110995</v>
          </cell>
          <cell r="B540">
            <v>100.80666666666652</v>
          </cell>
          <cell r="C540">
            <v>0.78540449292299586</v>
          </cell>
        </row>
        <row r="541">
          <cell r="A541">
            <v>0.37430555555555439</v>
          </cell>
          <cell r="B541">
            <v>100.90333333333318</v>
          </cell>
          <cell r="C541">
            <v>0.78615764186469173</v>
          </cell>
        </row>
        <row r="542">
          <cell r="A542">
            <v>0.37499999999999883</v>
          </cell>
          <cell r="B542">
            <v>101</v>
          </cell>
          <cell r="C542">
            <v>0.78691079080638882</v>
          </cell>
        </row>
        <row r="543">
          <cell r="A543">
            <v>0.37569444444444328</v>
          </cell>
          <cell r="B543">
            <v>101.02</v>
          </cell>
          <cell r="C543">
            <v>0.78706661472536033</v>
          </cell>
        </row>
        <row r="544">
          <cell r="A544">
            <v>0.37638888888888772</v>
          </cell>
          <cell r="B544">
            <v>101.03999999999999</v>
          </cell>
          <cell r="C544">
            <v>0.78722243864433183</v>
          </cell>
        </row>
        <row r="545">
          <cell r="A545">
            <v>0.37708333333333216</v>
          </cell>
          <cell r="B545">
            <v>101.05999999999999</v>
          </cell>
          <cell r="C545">
            <v>0.78737826256330345</v>
          </cell>
        </row>
        <row r="546">
          <cell r="A546">
            <v>0.3777777777777766</v>
          </cell>
          <cell r="B546">
            <v>101.07999999999998</v>
          </cell>
          <cell r="C546">
            <v>0.78753408648227496</v>
          </cell>
        </row>
        <row r="547">
          <cell r="A547">
            <v>0.37847222222222104</v>
          </cell>
          <cell r="B547">
            <v>101.09999999999998</v>
          </cell>
          <cell r="C547">
            <v>0.78768991040124647</v>
          </cell>
        </row>
        <row r="548">
          <cell r="A548">
            <v>0.37916666666666549</v>
          </cell>
          <cell r="B548">
            <v>101.11999999999998</v>
          </cell>
          <cell r="C548">
            <v>0.78784573432021798</v>
          </cell>
        </row>
        <row r="549">
          <cell r="A549">
            <v>0.37986111111110993</v>
          </cell>
          <cell r="B549">
            <v>101.13999999999997</v>
          </cell>
          <cell r="C549">
            <v>0.78800155823918949</v>
          </cell>
        </row>
        <row r="550">
          <cell r="A550">
            <v>0.38055555555555437</v>
          </cell>
          <cell r="B550">
            <v>101.15999999999997</v>
          </cell>
          <cell r="C550">
            <v>0.78815738215816111</v>
          </cell>
        </row>
        <row r="551">
          <cell r="A551">
            <v>0.38124999999999881</v>
          </cell>
          <cell r="B551">
            <v>101.17999999999996</v>
          </cell>
          <cell r="C551">
            <v>0.78831320607713262</v>
          </cell>
        </row>
        <row r="552">
          <cell r="A552">
            <v>0.38194444444444325</v>
          </cell>
          <cell r="B552">
            <v>101.19999999999996</v>
          </cell>
          <cell r="C552">
            <v>0.78846902999610413</v>
          </cell>
        </row>
        <row r="553">
          <cell r="A553">
            <v>0.3826388888888877</v>
          </cell>
          <cell r="B553">
            <v>101.21999999999996</v>
          </cell>
          <cell r="C553">
            <v>0.78862485391507564</v>
          </cell>
        </row>
        <row r="554">
          <cell r="A554">
            <v>0.38333333333333214</v>
          </cell>
          <cell r="B554">
            <v>101.23999999999995</v>
          </cell>
          <cell r="C554">
            <v>0.78878067783404715</v>
          </cell>
        </row>
        <row r="555">
          <cell r="A555">
            <v>0.38402777777777658</v>
          </cell>
          <cell r="B555">
            <v>101.25999999999995</v>
          </cell>
          <cell r="C555">
            <v>0.78893650175301877</v>
          </cell>
        </row>
        <row r="556">
          <cell r="A556">
            <v>0.38472222222222102</v>
          </cell>
          <cell r="B556">
            <v>101.27999999999994</v>
          </cell>
          <cell r="C556">
            <v>0.78909232567199028</v>
          </cell>
        </row>
        <row r="557">
          <cell r="A557">
            <v>0.38541666666666546</v>
          </cell>
          <cell r="B557">
            <v>101.29999999999994</v>
          </cell>
          <cell r="C557">
            <v>0.78924814959096179</v>
          </cell>
        </row>
        <row r="558">
          <cell r="A558">
            <v>0.38611111111110991</v>
          </cell>
          <cell r="B558">
            <v>101.31999999999994</v>
          </cell>
          <cell r="C558">
            <v>0.7894039735099333</v>
          </cell>
        </row>
        <row r="559">
          <cell r="A559">
            <v>0.38680555555555435</v>
          </cell>
          <cell r="B559">
            <v>101.33999999999993</v>
          </cell>
          <cell r="C559">
            <v>0.78955979742890481</v>
          </cell>
        </row>
        <row r="560">
          <cell r="A560">
            <v>0.38749999999999879</v>
          </cell>
          <cell r="B560">
            <v>101.35999999999993</v>
          </cell>
          <cell r="C560">
            <v>0.78971562134787643</v>
          </cell>
        </row>
        <row r="561">
          <cell r="A561">
            <v>0.38819444444444323</v>
          </cell>
          <cell r="B561">
            <v>101.37999999999992</v>
          </cell>
          <cell r="C561">
            <v>0.78987144526684794</v>
          </cell>
        </row>
        <row r="562">
          <cell r="A562">
            <v>0.38888888888888767</v>
          </cell>
          <cell r="B562">
            <v>101.39999999999992</v>
          </cell>
          <cell r="C562">
            <v>0.79002726918581945</v>
          </cell>
        </row>
        <row r="563">
          <cell r="A563">
            <v>0.38958333333333212</v>
          </cell>
          <cell r="B563">
            <v>101.41999999999992</v>
          </cell>
          <cell r="C563">
            <v>0.79018309310479096</v>
          </cell>
        </row>
        <row r="564">
          <cell r="A564">
            <v>0.39027777777777656</v>
          </cell>
          <cell r="B564">
            <v>101.43999999999991</v>
          </cell>
          <cell r="C564">
            <v>0.79033891702376247</v>
          </cell>
        </row>
        <row r="565">
          <cell r="A565">
            <v>0.390972222222221</v>
          </cell>
          <cell r="B565">
            <v>101.45999999999991</v>
          </cell>
          <cell r="C565">
            <v>0.79049474094273409</v>
          </cell>
        </row>
        <row r="566">
          <cell r="A566">
            <v>0.39166666666666544</v>
          </cell>
          <cell r="B566">
            <v>101.4799999999999</v>
          </cell>
          <cell r="C566">
            <v>0.7906505648617056</v>
          </cell>
        </row>
        <row r="567">
          <cell r="A567">
            <v>0.39236111111110988</v>
          </cell>
          <cell r="B567">
            <v>101.4999999999999</v>
          </cell>
          <cell r="C567">
            <v>0.79080638878067711</v>
          </cell>
        </row>
        <row r="568">
          <cell r="A568">
            <v>0.39305555555555433</v>
          </cell>
          <cell r="B568">
            <v>101.5199999999999</v>
          </cell>
          <cell r="C568">
            <v>0.79096221269964861</v>
          </cell>
        </row>
        <row r="569">
          <cell r="A569">
            <v>0.39374999999999877</v>
          </cell>
          <cell r="B569">
            <v>101.53999999999989</v>
          </cell>
          <cell r="C569">
            <v>0.79111803661862012</v>
          </cell>
        </row>
        <row r="570">
          <cell r="A570">
            <v>0.39444444444444321</v>
          </cell>
          <cell r="B570">
            <v>101.55999999999989</v>
          </cell>
          <cell r="C570">
            <v>0.79127386053759163</v>
          </cell>
        </row>
        <row r="571">
          <cell r="A571">
            <v>0.39513888888888765</v>
          </cell>
          <cell r="B571">
            <v>101.57999999999988</v>
          </cell>
          <cell r="C571">
            <v>0.79142968445656325</v>
          </cell>
        </row>
        <row r="572">
          <cell r="A572">
            <v>0.39583333333333209</v>
          </cell>
          <cell r="B572">
            <v>101.59999999999988</v>
          </cell>
          <cell r="C572">
            <v>0.79158550837553476</v>
          </cell>
        </row>
        <row r="573">
          <cell r="A573">
            <v>0.39652777777777654</v>
          </cell>
          <cell r="B573">
            <v>101.61999999999988</v>
          </cell>
          <cell r="C573">
            <v>0.79174133229450627</v>
          </cell>
        </row>
        <row r="574">
          <cell r="A574">
            <v>0.39722222222222098</v>
          </cell>
          <cell r="B574">
            <v>101.63999999999987</v>
          </cell>
          <cell r="C574">
            <v>0.79189715621347778</v>
          </cell>
        </row>
        <row r="575">
          <cell r="A575">
            <v>0.39791666666666542</v>
          </cell>
          <cell r="B575">
            <v>101.65999999999987</v>
          </cell>
          <cell r="C575">
            <v>0.79205298013244929</v>
          </cell>
        </row>
        <row r="576">
          <cell r="A576">
            <v>0.39861111111110986</v>
          </cell>
          <cell r="B576">
            <v>101.67999999999986</v>
          </cell>
          <cell r="C576">
            <v>0.79220880405142091</v>
          </cell>
        </row>
        <row r="577">
          <cell r="A577">
            <v>0.3993055555555543</v>
          </cell>
          <cell r="B577">
            <v>101.69999999999986</v>
          </cell>
          <cell r="C577">
            <v>0.79236462797039242</v>
          </cell>
        </row>
        <row r="578">
          <cell r="A578">
            <v>0.39999999999999875</v>
          </cell>
          <cell r="B578">
            <v>101.71999999999986</v>
          </cell>
          <cell r="C578">
            <v>0.79252045188936393</v>
          </cell>
        </row>
        <row r="579">
          <cell r="A579">
            <v>0.40069444444444319</v>
          </cell>
          <cell r="B579">
            <v>101.73999999999985</v>
          </cell>
          <cell r="C579">
            <v>0.79267627580833544</v>
          </cell>
        </row>
        <row r="580">
          <cell r="A580">
            <v>0.40138888888888763</v>
          </cell>
          <cell r="B580">
            <v>101.75999999999985</v>
          </cell>
          <cell r="C580">
            <v>0.79283209972730695</v>
          </cell>
        </row>
        <row r="581">
          <cell r="A581">
            <v>0.40208333333333207</v>
          </cell>
          <cell r="B581">
            <v>101.77999999999984</v>
          </cell>
          <cell r="C581">
            <v>0.79298792364627857</v>
          </cell>
        </row>
        <row r="582">
          <cell r="A582">
            <v>0.40277777777777651</v>
          </cell>
          <cell r="B582">
            <v>101.79999999999984</v>
          </cell>
          <cell r="C582">
            <v>0.79314374756525008</v>
          </cell>
        </row>
        <row r="583">
          <cell r="A583">
            <v>0.40347222222222096</v>
          </cell>
          <cell r="B583">
            <v>101.81999999999984</v>
          </cell>
          <cell r="C583">
            <v>0.79329957148422159</v>
          </cell>
        </row>
        <row r="584">
          <cell r="A584">
            <v>0.4041666666666654</v>
          </cell>
          <cell r="B584">
            <v>101.83999999999983</v>
          </cell>
          <cell r="C584">
            <v>0.7934553954031931</v>
          </cell>
        </row>
        <row r="585">
          <cell r="A585">
            <v>0.40486111111110984</v>
          </cell>
          <cell r="B585">
            <v>101.85999999999983</v>
          </cell>
          <cell r="C585">
            <v>0.79361121932216461</v>
          </cell>
        </row>
        <row r="586">
          <cell r="A586">
            <v>0.40555555555555428</v>
          </cell>
          <cell r="B586">
            <v>101.87999999999982</v>
          </cell>
          <cell r="C586">
            <v>0.79376704324113623</v>
          </cell>
        </row>
        <row r="587">
          <cell r="A587">
            <v>0.40624999999999872</v>
          </cell>
          <cell r="B587">
            <v>101.89999999999982</v>
          </cell>
          <cell r="C587">
            <v>0.79392286716010774</v>
          </cell>
        </row>
        <row r="588">
          <cell r="A588">
            <v>0.40694444444444317</v>
          </cell>
          <cell r="B588">
            <v>101.91999999999982</v>
          </cell>
          <cell r="C588">
            <v>0.79407869107907925</v>
          </cell>
        </row>
        <row r="589">
          <cell r="A589">
            <v>0.40763888888888761</v>
          </cell>
          <cell r="B589">
            <v>101.93999999999981</v>
          </cell>
          <cell r="C589">
            <v>0.79423451499805076</v>
          </cell>
        </row>
        <row r="590">
          <cell r="A590">
            <v>0.40833333333333205</v>
          </cell>
          <cell r="B590">
            <v>101.95999999999981</v>
          </cell>
          <cell r="C590">
            <v>0.79439033891702227</v>
          </cell>
        </row>
        <row r="591">
          <cell r="A591">
            <v>0.40902777777777649</v>
          </cell>
          <cell r="B591">
            <v>101.97999999999981</v>
          </cell>
          <cell r="C591">
            <v>0.79454616283599389</v>
          </cell>
        </row>
        <row r="592">
          <cell r="A592">
            <v>0.40972222222222093</v>
          </cell>
          <cell r="B592">
            <v>101.9999999999998</v>
          </cell>
          <cell r="C592">
            <v>0.79470198675496539</v>
          </cell>
        </row>
        <row r="593">
          <cell r="A593">
            <v>0.41041666666666538</v>
          </cell>
          <cell r="B593">
            <v>102.0199999999998</v>
          </cell>
          <cell r="C593">
            <v>0.7948578106739369</v>
          </cell>
        </row>
        <row r="594">
          <cell r="A594">
            <v>0.41111111111110982</v>
          </cell>
          <cell r="B594">
            <v>102.03999999999979</v>
          </cell>
          <cell r="C594">
            <v>0.79501363459290841</v>
          </cell>
        </row>
        <row r="595">
          <cell r="A595">
            <v>0.41180555555555426</v>
          </cell>
          <cell r="B595">
            <v>102.05999999999979</v>
          </cell>
          <cell r="C595">
            <v>0.79516945851187992</v>
          </cell>
        </row>
        <row r="596">
          <cell r="A596">
            <v>0.4124999999999987</v>
          </cell>
          <cell r="B596">
            <v>102.07999999999979</v>
          </cell>
          <cell r="C596">
            <v>0.79532528243085154</v>
          </cell>
        </row>
        <row r="597">
          <cell r="A597">
            <v>0.41319444444444314</v>
          </cell>
          <cell r="B597">
            <v>102.09999999999978</v>
          </cell>
          <cell r="C597">
            <v>0.79548110634982305</v>
          </cell>
        </row>
        <row r="598">
          <cell r="A598">
            <v>0.41388888888888758</v>
          </cell>
          <cell r="B598">
            <v>102.11999999999978</v>
          </cell>
          <cell r="C598">
            <v>0.79563693026879456</v>
          </cell>
        </row>
        <row r="599">
          <cell r="A599">
            <v>0.41458333333333203</v>
          </cell>
          <cell r="B599">
            <v>102.13999999999977</v>
          </cell>
          <cell r="C599">
            <v>0.79579275418776607</v>
          </cell>
        </row>
        <row r="600">
          <cell r="A600">
            <v>0.41527777777777647</v>
          </cell>
          <cell r="B600">
            <v>102.15999999999977</v>
          </cell>
          <cell r="C600">
            <v>0.79594857810673758</v>
          </cell>
        </row>
        <row r="601">
          <cell r="A601">
            <v>0.41597222222222091</v>
          </cell>
          <cell r="B601">
            <v>102.17999999999977</v>
          </cell>
          <cell r="C601">
            <v>0.7961044020257092</v>
          </cell>
        </row>
        <row r="602">
          <cell r="A602">
            <v>0.41666666666666535</v>
          </cell>
          <cell r="B602">
            <v>102.2</v>
          </cell>
          <cell r="C602">
            <v>0.7962602259446826</v>
          </cell>
        </row>
        <row r="603">
          <cell r="A603">
            <v>0.41736111111110979</v>
          </cell>
          <cell r="B603">
            <v>102.28</v>
          </cell>
          <cell r="C603">
            <v>0.79688352162056875</v>
          </cell>
        </row>
        <row r="604">
          <cell r="A604">
            <v>0.41805555555555424</v>
          </cell>
          <cell r="B604">
            <v>102.36</v>
          </cell>
          <cell r="C604">
            <v>0.79750681729645501</v>
          </cell>
        </row>
        <row r="605">
          <cell r="A605">
            <v>0.41874999999999868</v>
          </cell>
          <cell r="B605">
            <v>102.44</v>
          </cell>
          <cell r="C605">
            <v>0.79813011297234127</v>
          </cell>
        </row>
        <row r="606">
          <cell r="A606">
            <v>0.41944444444444312</v>
          </cell>
          <cell r="B606">
            <v>102.52</v>
          </cell>
          <cell r="C606">
            <v>0.79875340864822753</v>
          </cell>
        </row>
        <row r="607">
          <cell r="A607">
            <v>0.42013888888888756</v>
          </cell>
          <cell r="B607">
            <v>102.6</v>
          </cell>
          <cell r="C607">
            <v>0.79937670432411378</v>
          </cell>
        </row>
        <row r="608">
          <cell r="A608">
            <v>0.420833333333332</v>
          </cell>
          <cell r="B608">
            <v>102.67999999999999</v>
          </cell>
          <cell r="C608">
            <v>0.79999999999999993</v>
          </cell>
        </row>
        <row r="609">
          <cell r="A609">
            <v>0.42152777777777645</v>
          </cell>
          <cell r="B609">
            <v>102.75999999999999</v>
          </cell>
          <cell r="C609">
            <v>0.80062329567588619</v>
          </cell>
        </row>
        <row r="610">
          <cell r="A610">
            <v>0.42222222222222089</v>
          </cell>
          <cell r="B610">
            <v>102.83999999999999</v>
          </cell>
          <cell r="C610">
            <v>0.80124659135177245</v>
          </cell>
        </row>
        <row r="611">
          <cell r="A611">
            <v>0.42291666666666533</v>
          </cell>
          <cell r="B611">
            <v>102.91999999999999</v>
          </cell>
          <cell r="C611">
            <v>0.80186988702765871</v>
          </cell>
        </row>
        <row r="612">
          <cell r="A612">
            <v>0.42361111111110977</v>
          </cell>
          <cell r="B612">
            <v>102.99999999999999</v>
          </cell>
          <cell r="C612">
            <v>0.80249318270354497</v>
          </cell>
        </row>
        <row r="613">
          <cell r="A613">
            <v>0.42430555555555421</v>
          </cell>
          <cell r="B613">
            <v>103.07999999999998</v>
          </cell>
          <cell r="C613">
            <v>0.80311647837943112</v>
          </cell>
        </row>
        <row r="614">
          <cell r="A614">
            <v>0.42499999999999866</v>
          </cell>
          <cell r="B614">
            <v>103.15999999999998</v>
          </cell>
          <cell r="C614">
            <v>0.80373977405531738</v>
          </cell>
        </row>
        <row r="615">
          <cell r="A615">
            <v>0.4256944444444431</v>
          </cell>
          <cell r="B615">
            <v>103.23999999999998</v>
          </cell>
          <cell r="C615">
            <v>0.80436306973120364</v>
          </cell>
        </row>
        <row r="616">
          <cell r="A616">
            <v>0.42638888888888754</v>
          </cell>
          <cell r="B616">
            <v>103.31999999999998</v>
          </cell>
          <cell r="C616">
            <v>0.8049863654070899</v>
          </cell>
        </row>
        <row r="617">
          <cell r="A617">
            <v>0.42708333333333198</v>
          </cell>
          <cell r="B617">
            <v>103.39999999999998</v>
          </cell>
          <cell r="C617">
            <v>0.80560966108297605</v>
          </cell>
        </row>
        <row r="618">
          <cell r="A618">
            <v>0.42777777777777642</v>
          </cell>
          <cell r="B618">
            <v>103.47999999999998</v>
          </cell>
          <cell r="C618">
            <v>0.80623295675886231</v>
          </cell>
        </row>
        <row r="619">
          <cell r="A619">
            <v>0.42847222222222087</v>
          </cell>
          <cell r="B619">
            <v>103.55999999999997</v>
          </cell>
          <cell r="C619">
            <v>0.80685625243474857</v>
          </cell>
        </row>
        <row r="620">
          <cell r="A620">
            <v>0.42916666666666531</v>
          </cell>
          <cell r="B620">
            <v>103.63999999999997</v>
          </cell>
          <cell r="C620">
            <v>0.80747954811063483</v>
          </cell>
        </row>
        <row r="621">
          <cell r="A621">
            <v>0.42986111111110975</v>
          </cell>
          <cell r="B621">
            <v>103.71999999999997</v>
          </cell>
          <cell r="C621">
            <v>0.80810284378652109</v>
          </cell>
        </row>
        <row r="622">
          <cell r="A622">
            <v>0.43055555555555419</v>
          </cell>
          <cell r="B622">
            <v>103.79999999999997</v>
          </cell>
          <cell r="C622">
            <v>0.80872613946240723</v>
          </cell>
        </row>
        <row r="623">
          <cell r="A623">
            <v>0.43124999999999863</v>
          </cell>
          <cell r="B623">
            <v>103.87999999999997</v>
          </cell>
          <cell r="C623">
            <v>0.80934943513829349</v>
          </cell>
        </row>
        <row r="624">
          <cell r="A624">
            <v>0.43194444444444308</v>
          </cell>
          <cell r="B624">
            <v>103.95999999999997</v>
          </cell>
          <cell r="C624">
            <v>0.80997273081417975</v>
          </cell>
        </row>
        <row r="625">
          <cell r="A625">
            <v>0.43263888888888752</v>
          </cell>
          <cell r="B625">
            <v>104.03999999999996</v>
          </cell>
          <cell r="C625">
            <v>0.81059602649006601</v>
          </cell>
        </row>
        <row r="626">
          <cell r="A626">
            <v>0.43333333333333196</v>
          </cell>
          <cell r="B626">
            <v>104.11999999999996</v>
          </cell>
          <cell r="C626">
            <v>0.81121932216595216</v>
          </cell>
        </row>
        <row r="627">
          <cell r="A627">
            <v>0.4340277777777764</v>
          </cell>
          <cell r="B627">
            <v>104.19999999999996</v>
          </cell>
          <cell r="C627">
            <v>0.81184261784183842</v>
          </cell>
        </row>
        <row r="628">
          <cell r="A628">
            <v>0.43472222222222084</v>
          </cell>
          <cell r="B628">
            <v>104.27999999999996</v>
          </cell>
          <cell r="C628">
            <v>0.81246591351772468</v>
          </cell>
        </row>
        <row r="629">
          <cell r="A629">
            <v>0.43541666666666529</v>
          </cell>
          <cell r="B629">
            <v>104.35999999999996</v>
          </cell>
          <cell r="C629">
            <v>0.81308920919361094</v>
          </cell>
        </row>
        <row r="630">
          <cell r="A630">
            <v>0.43611111111110973</v>
          </cell>
          <cell r="B630">
            <v>104.43999999999996</v>
          </cell>
          <cell r="C630">
            <v>0.8137125048694972</v>
          </cell>
        </row>
        <row r="631">
          <cell r="A631">
            <v>0.43680555555555417</v>
          </cell>
          <cell r="B631">
            <v>104.51999999999995</v>
          </cell>
          <cell r="C631">
            <v>0.81433580054538335</v>
          </cell>
        </row>
        <row r="632">
          <cell r="A632">
            <v>0.43749999999999861</v>
          </cell>
          <cell r="B632">
            <v>104.59999999999995</v>
          </cell>
          <cell r="C632">
            <v>0.81495909622126961</v>
          </cell>
        </row>
        <row r="633">
          <cell r="A633">
            <v>0.43819444444444305</v>
          </cell>
          <cell r="B633">
            <v>104.67999999999995</v>
          </cell>
          <cell r="C633">
            <v>0.81558239189715587</v>
          </cell>
        </row>
        <row r="634">
          <cell r="A634">
            <v>0.4388888888888875</v>
          </cell>
          <cell r="B634">
            <v>104.75999999999995</v>
          </cell>
          <cell r="C634">
            <v>0.81620568757304213</v>
          </cell>
        </row>
        <row r="635">
          <cell r="A635">
            <v>0.43958333333333194</v>
          </cell>
          <cell r="B635">
            <v>104.83999999999995</v>
          </cell>
          <cell r="C635">
            <v>0.81682898324892828</v>
          </cell>
        </row>
        <row r="636">
          <cell r="A636">
            <v>0.44027777777777638</v>
          </cell>
          <cell r="B636">
            <v>104.91999999999994</v>
          </cell>
          <cell r="C636">
            <v>0.81745227892481453</v>
          </cell>
        </row>
        <row r="637">
          <cell r="A637">
            <v>0.44097222222222082</v>
          </cell>
          <cell r="B637">
            <v>104.99999999999994</v>
          </cell>
          <cell r="C637">
            <v>0.81807557460070079</v>
          </cell>
        </row>
        <row r="638">
          <cell r="A638">
            <v>0.44166666666666526</v>
          </cell>
          <cell r="B638">
            <v>105.07999999999994</v>
          </cell>
          <cell r="C638">
            <v>0.81869887027658705</v>
          </cell>
        </row>
        <row r="639">
          <cell r="A639">
            <v>0.44236111111110971</v>
          </cell>
          <cell r="B639">
            <v>105.15999999999994</v>
          </cell>
          <cell r="C639">
            <v>0.81932216595247331</v>
          </cell>
        </row>
        <row r="640">
          <cell r="A640">
            <v>0.44305555555555415</v>
          </cell>
          <cell r="B640">
            <v>105.23999999999994</v>
          </cell>
          <cell r="C640">
            <v>0.81994546162835946</v>
          </cell>
        </row>
        <row r="641">
          <cell r="A641">
            <v>0.44374999999999859</v>
          </cell>
          <cell r="B641">
            <v>105.31999999999994</v>
          </cell>
          <cell r="C641">
            <v>0.82056875730424572</v>
          </cell>
        </row>
        <row r="642">
          <cell r="A642">
            <v>0.44444444444444303</v>
          </cell>
          <cell r="B642">
            <v>105.39999999999993</v>
          </cell>
          <cell r="C642">
            <v>0.82119205298013198</v>
          </cell>
        </row>
        <row r="643">
          <cell r="A643">
            <v>0.44513888888888747</v>
          </cell>
          <cell r="B643">
            <v>105.47999999999993</v>
          </cell>
          <cell r="C643">
            <v>0.82181534865601824</v>
          </cell>
        </row>
        <row r="644">
          <cell r="A644">
            <v>0.44583333333333192</v>
          </cell>
          <cell r="B644">
            <v>105.55999999999993</v>
          </cell>
          <cell r="C644">
            <v>0.8224386443319045</v>
          </cell>
        </row>
        <row r="645">
          <cell r="A645">
            <v>0.44652777777777636</v>
          </cell>
          <cell r="B645">
            <v>105.63999999999993</v>
          </cell>
          <cell r="C645">
            <v>0.82306194000779065</v>
          </cell>
        </row>
        <row r="646">
          <cell r="A646">
            <v>0.4472222222222208</v>
          </cell>
          <cell r="B646">
            <v>105.71999999999993</v>
          </cell>
          <cell r="C646">
            <v>0.82368523568367691</v>
          </cell>
        </row>
        <row r="647">
          <cell r="A647">
            <v>0.44791666666666524</v>
          </cell>
          <cell r="B647">
            <v>105.79999999999993</v>
          </cell>
          <cell r="C647">
            <v>0.82430853135956317</v>
          </cell>
        </row>
        <row r="648">
          <cell r="A648">
            <v>0.44861111111110968</v>
          </cell>
          <cell r="B648">
            <v>105.87999999999992</v>
          </cell>
          <cell r="C648">
            <v>0.82493182703544943</v>
          </cell>
        </row>
        <row r="649">
          <cell r="A649">
            <v>0.44930555555555413</v>
          </cell>
          <cell r="B649">
            <v>105.95999999999992</v>
          </cell>
          <cell r="C649">
            <v>0.82555512271133558</v>
          </cell>
        </row>
        <row r="650">
          <cell r="A650">
            <v>0.44999999999999857</v>
          </cell>
          <cell r="B650">
            <v>106.03999999999992</v>
          </cell>
          <cell r="C650">
            <v>0.82617841838722184</v>
          </cell>
        </row>
        <row r="651">
          <cell r="A651">
            <v>0.45069444444444301</v>
          </cell>
          <cell r="B651">
            <v>106.11999999999992</v>
          </cell>
          <cell r="C651">
            <v>0.8268017140631081</v>
          </cell>
        </row>
        <row r="652">
          <cell r="A652">
            <v>0.45138888888888745</v>
          </cell>
          <cell r="B652">
            <v>106.19999999999992</v>
          </cell>
          <cell r="C652">
            <v>0.82742500973899435</v>
          </cell>
        </row>
        <row r="653">
          <cell r="A653">
            <v>0.45208333333333189</v>
          </cell>
          <cell r="B653">
            <v>106.27999999999992</v>
          </cell>
          <cell r="C653">
            <v>0.82804830541488061</v>
          </cell>
        </row>
        <row r="654">
          <cell r="A654">
            <v>0.45277777777777634</v>
          </cell>
          <cell r="B654">
            <v>106.35999999999991</v>
          </cell>
          <cell r="C654">
            <v>0.82867160109076676</v>
          </cell>
        </row>
        <row r="655">
          <cell r="A655">
            <v>0.45347222222222078</v>
          </cell>
          <cell r="B655">
            <v>106.43999999999991</v>
          </cell>
          <cell r="C655">
            <v>0.82929489676665302</v>
          </cell>
        </row>
        <row r="656">
          <cell r="A656">
            <v>0.45416666666666522</v>
          </cell>
          <cell r="B656">
            <v>106.51999999999991</v>
          </cell>
          <cell r="C656">
            <v>0.82991819244253928</v>
          </cell>
        </row>
        <row r="657">
          <cell r="A657">
            <v>0.45486111111110966</v>
          </cell>
          <cell r="B657">
            <v>106.59999999999991</v>
          </cell>
          <cell r="C657">
            <v>0.83054148811842554</v>
          </cell>
        </row>
        <row r="658">
          <cell r="A658">
            <v>0.4555555555555541</v>
          </cell>
          <cell r="B658">
            <v>106.67999999999991</v>
          </cell>
          <cell r="C658">
            <v>0.83116478379431169</v>
          </cell>
        </row>
        <row r="659">
          <cell r="A659">
            <v>0.45624999999999855</v>
          </cell>
          <cell r="B659">
            <v>106.75999999999991</v>
          </cell>
          <cell r="C659">
            <v>0.83178807947019795</v>
          </cell>
        </row>
        <row r="660">
          <cell r="A660">
            <v>0.45694444444444299</v>
          </cell>
          <cell r="B660">
            <v>106.8399999999999</v>
          </cell>
          <cell r="C660">
            <v>0.83241137514608421</v>
          </cell>
        </row>
        <row r="661">
          <cell r="A661">
            <v>0.45763888888888743</v>
          </cell>
          <cell r="B661">
            <v>106.9199999999999</v>
          </cell>
          <cell r="C661">
            <v>0.83303467082197047</v>
          </cell>
        </row>
        <row r="662">
          <cell r="A662">
            <v>0.45833333333333187</v>
          </cell>
          <cell r="B662">
            <v>107</v>
          </cell>
          <cell r="C662">
            <v>0.83365796649785751</v>
          </cell>
        </row>
        <row r="663">
          <cell r="A663">
            <v>0.45902777777777631</v>
          </cell>
          <cell r="B663">
            <v>106.955</v>
          </cell>
          <cell r="C663">
            <v>0.83330736268017147</v>
          </cell>
        </row>
        <row r="664">
          <cell r="A664">
            <v>0.45972222222222076</v>
          </cell>
          <cell r="B664">
            <v>106.91</v>
          </cell>
          <cell r="C664">
            <v>0.83295675886248544</v>
          </cell>
        </row>
        <row r="665">
          <cell r="A665">
            <v>0.4604166666666652</v>
          </cell>
          <cell r="B665">
            <v>106.86499999999999</v>
          </cell>
          <cell r="C665">
            <v>0.8326061550447994</v>
          </cell>
        </row>
        <row r="666">
          <cell r="A666">
            <v>0.46111111111110964</v>
          </cell>
          <cell r="B666">
            <v>106.82</v>
          </cell>
          <cell r="C666">
            <v>0.83225555122711337</v>
          </cell>
        </row>
        <row r="667">
          <cell r="A667">
            <v>0.46180555555555408</v>
          </cell>
          <cell r="B667">
            <v>106.77499999999999</v>
          </cell>
          <cell r="C667">
            <v>0.83190494740942733</v>
          </cell>
        </row>
        <row r="668">
          <cell r="A668">
            <v>0.46249999999999852</v>
          </cell>
          <cell r="B668">
            <v>106.72999999999999</v>
          </cell>
          <cell r="C668">
            <v>0.8315543435917413</v>
          </cell>
        </row>
        <row r="669">
          <cell r="A669">
            <v>0.46319444444444297</v>
          </cell>
          <cell r="B669">
            <v>106.68499999999999</v>
          </cell>
          <cell r="C669">
            <v>0.83120373977405526</v>
          </cell>
        </row>
        <row r="670">
          <cell r="A670">
            <v>0.46388888888888741</v>
          </cell>
          <cell r="B670">
            <v>106.63999999999999</v>
          </cell>
          <cell r="C670">
            <v>0.83085313595636923</v>
          </cell>
        </row>
        <row r="671">
          <cell r="A671">
            <v>0.46458333333333185</v>
          </cell>
          <cell r="B671">
            <v>106.59499999999998</v>
          </cell>
          <cell r="C671">
            <v>0.83050253213868319</v>
          </cell>
        </row>
        <row r="672">
          <cell r="A672">
            <v>0.46527777777777629</v>
          </cell>
          <cell r="B672">
            <v>106.54999999999998</v>
          </cell>
          <cell r="C672">
            <v>0.83015192832099716</v>
          </cell>
        </row>
        <row r="673">
          <cell r="A673">
            <v>0.46597222222222073</v>
          </cell>
          <cell r="B673">
            <v>106.50499999999998</v>
          </cell>
          <cell r="C673">
            <v>0.82980132450331112</v>
          </cell>
        </row>
        <row r="674">
          <cell r="A674">
            <v>0.46666666666666518</v>
          </cell>
          <cell r="B674">
            <v>106.45999999999998</v>
          </cell>
          <cell r="C674">
            <v>0.82945072068562509</v>
          </cell>
        </row>
        <row r="675">
          <cell r="A675">
            <v>0.46736111111110962</v>
          </cell>
          <cell r="B675">
            <v>106.41499999999998</v>
          </cell>
          <cell r="C675">
            <v>0.82910011686793905</v>
          </cell>
        </row>
        <row r="676">
          <cell r="A676">
            <v>0.46805555555555406</v>
          </cell>
          <cell r="B676">
            <v>106.36999999999998</v>
          </cell>
          <cell r="C676">
            <v>0.82874951305025302</v>
          </cell>
        </row>
        <row r="677">
          <cell r="A677">
            <v>0.4687499999999985</v>
          </cell>
          <cell r="B677">
            <v>106.32499999999997</v>
          </cell>
          <cell r="C677">
            <v>0.82839890923256698</v>
          </cell>
        </row>
        <row r="678">
          <cell r="A678">
            <v>0.46944444444444294</v>
          </cell>
          <cell r="B678">
            <v>106.27999999999997</v>
          </cell>
          <cell r="C678">
            <v>0.82804830541488106</v>
          </cell>
        </row>
        <row r="679">
          <cell r="A679">
            <v>0.47013888888888739</v>
          </cell>
          <cell r="B679">
            <v>106.23499999999997</v>
          </cell>
          <cell r="C679">
            <v>0.82769770159719502</v>
          </cell>
        </row>
        <row r="680">
          <cell r="A680">
            <v>0.47083333333333183</v>
          </cell>
          <cell r="B680">
            <v>106.18999999999997</v>
          </cell>
          <cell r="C680">
            <v>0.82734709777950899</v>
          </cell>
        </row>
        <row r="681">
          <cell r="A681">
            <v>0.47152777777777627</v>
          </cell>
          <cell r="B681">
            <v>106.14499999999997</v>
          </cell>
          <cell r="C681">
            <v>0.82699649396182295</v>
          </cell>
        </row>
        <row r="682">
          <cell r="A682">
            <v>0.47222222222222071</v>
          </cell>
          <cell r="B682">
            <v>106.09999999999997</v>
          </cell>
          <cell r="C682">
            <v>0.82664589014413692</v>
          </cell>
        </row>
        <row r="683">
          <cell r="A683">
            <v>0.47291666666666515</v>
          </cell>
          <cell r="B683">
            <v>106.05499999999996</v>
          </cell>
          <cell r="C683">
            <v>0.82629528632645088</v>
          </cell>
        </row>
        <row r="684">
          <cell r="A684">
            <v>0.4736111111111096</v>
          </cell>
          <cell r="B684">
            <v>106.00999999999996</v>
          </cell>
          <cell r="C684">
            <v>0.82594468250876485</v>
          </cell>
        </row>
        <row r="685">
          <cell r="A685">
            <v>0.47430555555555404</v>
          </cell>
          <cell r="B685">
            <v>105.96499999999996</v>
          </cell>
          <cell r="C685">
            <v>0.82559407869107881</v>
          </cell>
        </row>
        <row r="686">
          <cell r="A686">
            <v>0.47499999999999848</v>
          </cell>
          <cell r="B686">
            <v>105.91999999999996</v>
          </cell>
          <cell r="C686">
            <v>0.82524347487339278</v>
          </cell>
        </row>
        <row r="687">
          <cell r="A687">
            <v>0.47569444444444292</v>
          </cell>
          <cell r="B687">
            <v>105.87499999999996</v>
          </cell>
          <cell r="C687">
            <v>0.82489287105570674</v>
          </cell>
        </row>
        <row r="688">
          <cell r="A688">
            <v>0.47638888888888736</v>
          </cell>
          <cell r="B688">
            <v>105.82999999999996</v>
          </cell>
          <cell r="C688">
            <v>0.82454226723802071</v>
          </cell>
        </row>
        <row r="689">
          <cell r="A689">
            <v>0.4770833333333318</v>
          </cell>
          <cell r="B689">
            <v>105.78499999999995</v>
          </cell>
          <cell r="C689">
            <v>0.82419166342033467</v>
          </cell>
        </row>
        <row r="690">
          <cell r="A690">
            <v>0.47777777777777625</v>
          </cell>
          <cell r="B690">
            <v>105.73999999999995</v>
          </cell>
          <cell r="C690">
            <v>0.82384105960264864</v>
          </cell>
        </row>
        <row r="691">
          <cell r="A691">
            <v>0.47847222222222069</v>
          </cell>
          <cell r="B691">
            <v>105.69499999999995</v>
          </cell>
          <cell r="C691">
            <v>0.82349045578496261</v>
          </cell>
        </row>
        <row r="692">
          <cell r="A692">
            <v>0.47916666666666513</v>
          </cell>
          <cell r="B692">
            <v>105.64999999999995</v>
          </cell>
          <cell r="C692">
            <v>0.82313985196727657</v>
          </cell>
        </row>
        <row r="693">
          <cell r="A693">
            <v>0.47986111111110957</v>
          </cell>
          <cell r="B693">
            <v>105.60499999999995</v>
          </cell>
          <cell r="C693">
            <v>0.82278924814959054</v>
          </cell>
        </row>
        <row r="694">
          <cell r="A694">
            <v>0.48055555555555401</v>
          </cell>
          <cell r="B694">
            <v>105.55999999999995</v>
          </cell>
          <cell r="C694">
            <v>0.82243864433190461</v>
          </cell>
        </row>
        <row r="695">
          <cell r="A695">
            <v>0.48124999999999846</v>
          </cell>
          <cell r="B695">
            <v>105.51499999999994</v>
          </cell>
          <cell r="C695">
            <v>0.82208804051421858</v>
          </cell>
        </row>
        <row r="696">
          <cell r="A696">
            <v>0.4819444444444429</v>
          </cell>
          <cell r="B696">
            <v>105.46999999999994</v>
          </cell>
          <cell r="C696">
            <v>0.82173743669653254</v>
          </cell>
        </row>
        <row r="697">
          <cell r="A697">
            <v>0.48263888888888734</v>
          </cell>
          <cell r="B697">
            <v>105.42499999999994</v>
          </cell>
          <cell r="C697">
            <v>0.82138683287884651</v>
          </cell>
        </row>
        <row r="698">
          <cell r="A698">
            <v>0.48333333333333178</v>
          </cell>
          <cell r="B698">
            <v>105.37999999999994</v>
          </cell>
          <cell r="C698">
            <v>0.82103622906116047</v>
          </cell>
        </row>
        <row r="699">
          <cell r="A699">
            <v>0.48402777777777622</v>
          </cell>
          <cell r="B699">
            <v>105.33499999999994</v>
          </cell>
          <cell r="C699">
            <v>0.82068562524347444</v>
          </cell>
        </row>
        <row r="700">
          <cell r="A700">
            <v>0.48472222222222067</v>
          </cell>
          <cell r="B700">
            <v>105.28999999999994</v>
          </cell>
          <cell r="C700">
            <v>0.8203350214257884</v>
          </cell>
        </row>
        <row r="701">
          <cell r="A701">
            <v>0.48541666666666511</v>
          </cell>
          <cell r="B701">
            <v>105.24499999999993</v>
          </cell>
          <cell r="C701">
            <v>0.81998441760810237</v>
          </cell>
        </row>
        <row r="702">
          <cell r="A702">
            <v>0.48611111111110955</v>
          </cell>
          <cell r="B702">
            <v>105.19999999999993</v>
          </cell>
          <cell r="C702">
            <v>0.81963381379041633</v>
          </cell>
        </row>
        <row r="703">
          <cell r="A703">
            <v>0.48680555555555399</v>
          </cell>
          <cell r="B703">
            <v>105.15499999999993</v>
          </cell>
          <cell r="C703">
            <v>0.8192832099727303</v>
          </cell>
        </row>
        <row r="704">
          <cell r="A704">
            <v>0.48749999999999843</v>
          </cell>
          <cell r="B704">
            <v>105.10999999999993</v>
          </cell>
          <cell r="C704">
            <v>0.81893260615504426</v>
          </cell>
        </row>
        <row r="705">
          <cell r="A705">
            <v>0.48819444444444288</v>
          </cell>
          <cell r="B705">
            <v>105.06499999999993</v>
          </cell>
          <cell r="C705">
            <v>0.81858200233735823</v>
          </cell>
        </row>
        <row r="706">
          <cell r="A706">
            <v>0.48888888888888732</v>
          </cell>
          <cell r="B706">
            <v>105.01999999999992</v>
          </cell>
          <cell r="C706">
            <v>0.81823139851967219</v>
          </cell>
        </row>
        <row r="707">
          <cell r="A707">
            <v>0.48958333333333176</v>
          </cell>
          <cell r="B707">
            <v>104.97499999999992</v>
          </cell>
          <cell r="C707">
            <v>0.81788079470198616</v>
          </cell>
        </row>
        <row r="708">
          <cell r="A708">
            <v>0.4902777777777762</v>
          </cell>
          <cell r="B708">
            <v>104.92999999999992</v>
          </cell>
          <cell r="C708">
            <v>0.81753019088430012</v>
          </cell>
        </row>
        <row r="709">
          <cell r="A709">
            <v>0.49097222222222064</v>
          </cell>
          <cell r="B709">
            <v>104.88499999999992</v>
          </cell>
          <cell r="C709">
            <v>0.81717958706661409</v>
          </cell>
        </row>
        <row r="710">
          <cell r="A710">
            <v>0.49166666666666509</v>
          </cell>
          <cell r="B710">
            <v>104.83999999999992</v>
          </cell>
          <cell r="C710">
            <v>0.81682898324892816</v>
          </cell>
        </row>
        <row r="711">
          <cell r="A711">
            <v>0.49236111111110953</v>
          </cell>
          <cell r="B711">
            <v>104.79499999999992</v>
          </cell>
          <cell r="C711">
            <v>0.81647837943124213</v>
          </cell>
        </row>
        <row r="712">
          <cell r="A712">
            <v>0.49305555555555397</v>
          </cell>
          <cell r="B712">
            <v>104.74999999999991</v>
          </cell>
          <cell r="C712">
            <v>0.81612777561355609</v>
          </cell>
        </row>
        <row r="713">
          <cell r="A713">
            <v>0.49374999999999841</v>
          </cell>
          <cell r="B713">
            <v>104.70499999999991</v>
          </cell>
          <cell r="C713">
            <v>0.81577717179587006</v>
          </cell>
        </row>
        <row r="714">
          <cell r="A714">
            <v>0.49444444444444285</v>
          </cell>
          <cell r="B714">
            <v>104.65999999999991</v>
          </cell>
          <cell r="C714">
            <v>0.81542656797818402</v>
          </cell>
        </row>
        <row r="715">
          <cell r="A715">
            <v>0.4951388888888873</v>
          </cell>
          <cell r="B715">
            <v>104.61499999999991</v>
          </cell>
          <cell r="C715">
            <v>0.81507596416049799</v>
          </cell>
        </row>
        <row r="716">
          <cell r="A716">
            <v>0.49583333333333174</v>
          </cell>
          <cell r="B716">
            <v>104.56999999999991</v>
          </cell>
          <cell r="C716">
            <v>0.81472536034281196</v>
          </cell>
        </row>
        <row r="717">
          <cell r="A717">
            <v>0.49652777777777618</v>
          </cell>
          <cell r="B717">
            <v>104.52499999999991</v>
          </cell>
          <cell r="C717">
            <v>0.81437475652512592</v>
          </cell>
        </row>
        <row r="718">
          <cell r="A718">
            <v>0.49722222222222062</v>
          </cell>
          <cell r="B718">
            <v>104.4799999999999</v>
          </cell>
          <cell r="C718">
            <v>0.81402415270743989</v>
          </cell>
        </row>
        <row r="719">
          <cell r="A719">
            <v>0.49791666666666506</v>
          </cell>
          <cell r="B719">
            <v>104.4349999999999</v>
          </cell>
          <cell r="C719">
            <v>0.81367354888975385</v>
          </cell>
        </row>
        <row r="720">
          <cell r="A720">
            <v>0.49861111111110951</v>
          </cell>
          <cell r="B720">
            <v>104.3899999999999</v>
          </cell>
          <cell r="C720">
            <v>0.81332294507206782</v>
          </cell>
        </row>
        <row r="721">
          <cell r="A721">
            <v>0.49930555555555395</v>
          </cell>
          <cell r="B721">
            <v>104.3449999999999</v>
          </cell>
          <cell r="C721">
            <v>0.81297234125438178</v>
          </cell>
        </row>
        <row r="722">
          <cell r="A722">
            <v>0.49999999999999839</v>
          </cell>
          <cell r="B722">
            <v>104.3</v>
          </cell>
          <cell r="C722">
            <v>0.81262173743669652</v>
          </cell>
        </row>
        <row r="723">
          <cell r="A723">
            <v>0.50069444444444289</v>
          </cell>
          <cell r="B723">
            <v>104.22749999999999</v>
          </cell>
          <cell r="C723">
            <v>0.81205687573042462</v>
          </cell>
        </row>
        <row r="724">
          <cell r="A724">
            <v>0.50138888888888733</v>
          </cell>
          <cell r="B724">
            <v>104.15499999999999</v>
          </cell>
          <cell r="C724">
            <v>0.81149201402415261</v>
          </cell>
        </row>
        <row r="725">
          <cell r="A725">
            <v>0.50208333333333177</v>
          </cell>
          <cell r="B725">
            <v>104.08249999999998</v>
          </cell>
          <cell r="C725">
            <v>0.81092715231788071</v>
          </cell>
        </row>
        <row r="726">
          <cell r="A726">
            <v>0.50277777777777621</v>
          </cell>
          <cell r="B726">
            <v>104.00999999999998</v>
          </cell>
          <cell r="C726">
            <v>0.81036229061160869</v>
          </cell>
        </row>
        <row r="727">
          <cell r="A727">
            <v>0.50347222222222066</v>
          </cell>
          <cell r="B727">
            <v>103.93749999999997</v>
          </cell>
          <cell r="C727">
            <v>0.80979742890533679</v>
          </cell>
        </row>
        <row r="728">
          <cell r="A728">
            <v>0.5041666666666651</v>
          </cell>
          <cell r="B728">
            <v>103.86499999999997</v>
          </cell>
          <cell r="C728">
            <v>0.80923256719906478</v>
          </cell>
        </row>
        <row r="729">
          <cell r="A729">
            <v>0.50486111111110954</v>
          </cell>
          <cell r="B729">
            <v>103.79249999999996</v>
          </cell>
          <cell r="C729">
            <v>0.80866770549279288</v>
          </cell>
        </row>
        <row r="730">
          <cell r="A730">
            <v>0.50555555555555398</v>
          </cell>
          <cell r="B730">
            <v>103.71999999999996</v>
          </cell>
          <cell r="C730">
            <v>0.80810284378652097</v>
          </cell>
        </row>
        <row r="731">
          <cell r="A731">
            <v>0.50624999999999842</v>
          </cell>
          <cell r="B731">
            <v>103.64749999999995</v>
          </cell>
          <cell r="C731">
            <v>0.80753798208024896</v>
          </cell>
        </row>
        <row r="732">
          <cell r="A732">
            <v>0.50694444444444287</v>
          </cell>
          <cell r="B732">
            <v>103.57499999999995</v>
          </cell>
          <cell r="C732">
            <v>0.80697312037397706</v>
          </cell>
        </row>
        <row r="733">
          <cell r="A733">
            <v>0.50763888888888731</v>
          </cell>
          <cell r="B733">
            <v>103.50249999999994</v>
          </cell>
          <cell r="C733">
            <v>0.80640825866770505</v>
          </cell>
        </row>
        <row r="734">
          <cell r="A734">
            <v>0.50833333333333175</v>
          </cell>
          <cell r="B734">
            <v>103.42999999999994</v>
          </cell>
          <cell r="C734">
            <v>0.80584339696143314</v>
          </cell>
        </row>
        <row r="735">
          <cell r="A735">
            <v>0.50902777777777619</v>
          </cell>
          <cell r="B735">
            <v>103.35749999999993</v>
          </cell>
          <cell r="C735">
            <v>0.80527853525516113</v>
          </cell>
        </row>
        <row r="736">
          <cell r="A736">
            <v>0.50972222222222063</v>
          </cell>
          <cell r="B736">
            <v>103.28499999999993</v>
          </cell>
          <cell r="C736">
            <v>0.80471367354888923</v>
          </cell>
        </row>
        <row r="737">
          <cell r="A737">
            <v>0.51041666666666508</v>
          </cell>
          <cell r="B737">
            <v>103.21249999999992</v>
          </cell>
          <cell r="C737">
            <v>0.80414881184261722</v>
          </cell>
        </row>
        <row r="738">
          <cell r="A738">
            <v>0.51111111111110952</v>
          </cell>
          <cell r="B738">
            <v>103.13999999999992</v>
          </cell>
          <cell r="C738">
            <v>0.80358395013634532</v>
          </cell>
        </row>
        <row r="739">
          <cell r="A739">
            <v>0.51180555555555396</v>
          </cell>
          <cell r="B739">
            <v>103.06749999999991</v>
          </cell>
          <cell r="C739">
            <v>0.8030190884300733</v>
          </cell>
        </row>
        <row r="740">
          <cell r="A740">
            <v>0.5124999999999984</v>
          </cell>
          <cell r="B740">
            <v>102.99499999999991</v>
          </cell>
          <cell r="C740">
            <v>0.8024542267238014</v>
          </cell>
        </row>
        <row r="741">
          <cell r="A741">
            <v>0.51319444444444284</v>
          </cell>
          <cell r="B741">
            <v>102.9224999999999</v>
          </cell>
          <cell r="C741">
            <v>0.8018893650175295</v>
          </cell>
        </row>
        <row r="742">
          <cell r="A742">
            <v>0.51388888888888729</v>
          </cell>
          <cell r="B742">
            <v>102.84999999999989</v>
          </cell>
          <cell r="C742">
            <v>0.80132450331125749</v>
          </cell>
        </row>
        <row r="743">
          <cell r="A743">
            <v>0.51458333333333173</v>
          </cell>
          <cell r="B743">
            <v>102.77749999999989</v>
          </cell>
          <cell r="C743">
            <v>0.80075964160498558</v>
          </cell>
        </row>
        <row r="744">
          <cell r="A744">
            <v>0.51527777777777617</v>
          </cell>
          <cell r="B744">
            <v>102.70499999999988</v>
          </cell>
          <cell r="C744">
            <v>0.80019477989871357</v>
          </cell>
        </row>
        <row r="745">
          <cell r="A745">
            <v>0.51597222222222061</v>
          </cell>
          <cell r="B745">
            <v>102.63249999999988</v>
          </cell>
          <cell r="C745">
            <v>0.79962991819244167</v>
          </cell>
        </row>
        <row r="746">
          <cell r="A746">
            <v>0.51666666666666505</v>
          </cell>
          <cell r="B746">
            <v>102.55999999999987</v>
          </cell>
          <cell r="C746">
            <v>0.79906505648616966</v>
          </cell>
        </row>
        <row r="747">
          <cell r="A747">
            <v>0.5173611111111095</v>
          </cell>
          <cell r="B747">
            <v>102.48749999999987</v>
          </cell>
          <cell r="C747">
            <v>0.79850019477989775</v>
          </cell>
        </row>
        <row r="748">
          <cell r="A748">
            <v>0.51805555555555394</v>
          </cell>
          <cell r="B748">
            <v>102.41499999999986</v>
          </cell>
          <cell r="C748">
            <v>0.79793533307362574</v>
          </cell>
        </row>
        <row r="749">
          <cell r="A749">
            <v>0.51874999999999838</v>
          </cell>
          <cell r="B749">
            <v>102.34249999999986</v>
          </cell>
          <cell r="C749">
            <v>0.79737047136735384</v>
          </cell>
        </row>
        <row r="750">
          <cell r="A750">
            <v>0.51944444444444282</v>
          </cell>
          <cell r="B750">
            <v>102.26999999999985</v>
          </cell>
          <cell r="C750">
            <v>0.79680560966108183</v>
          </cell>
        </row>
        <row r="751">
          <cell r="A751">
            <v>0.52013888888888726</v>
          </cell>
          <cell r="B751">
            <v>102.19749999999985</v>
          </cell>
          <cell r="C751">
            <v>0.79624074795480992</v>
          </cell>
        </row>
        <row r="752">
          <cell r="A752">
            <v>0.52083333333333171</v>
          </cell>
          <cell r="B752">
            <v>102.12499999999984</v>
          </cell>
          <cell r="C752">
            <v>0.79567588624853802</v>
          </cell>
        </row>
        <row r="753">
          <cell r="A753">
            <v>0.52152777777777615</v>
          </cell>
          <cell r="B753">
            <v>102.05249999999984</v>
          </cell>
          <cell r="C753">
            <v>0.79511102454226601</v>
          </cell>
        </row>
        <row r="754">
          <cell r="A754">
            <v>0.52222222222222059</v>
          </cell>
          <cell r="B754">
            <v>101.97999999999983</v>
          </cell>
          <cell r="C754">
            <v>0.79454616283599411</v>
          </cell>
        </row>
        <row r="755">
          <cell r="A755">
            <v>0.52291666666666503</v>
          </cell>
          <cell r="B755">
            <v>101.90749999999983</v>
          </cell>
          <cell r="C755">
            <v>0.79398130112972209</v>
          </cell>
        </row>
        <row r="756">
          <cell r="A756">
            <v>0.52361111111110947</v>
          </cell>
          <cell r="B756">
            <v>101.83499999999982</v>
          </cell>
          <cell r="C756">
            <v>0.79341643942345019</v>
          </cell>
        </row>
        <row r="757">
          <cell r="A757">
            <v>0.52430555555555391</v>
          </cell>
          <cell r="B757">
            <v>101.76249999999982</v>
          </cell>
          <cell r="C757">
            <v>0.79285157771717818</v>
          </cell>
        </row>
        <row r="758">
          <cell r="A758">
            <v>0.52499999999999836</v>
          </cell>
          <cell r="B758">
            <v>101.68999999999981</v>
          </cell>
          <cell r="C758">
            <v>0.79228671601090628</v>
          </cell>
        </row>
        <row r="759">
          <cell r="A759">
            <v>0.5256944444444428</v>
          </cell>
          <cell r="B759">
            <v>101.61749999999981</v>
          </cell>
          <cell r="C759">
            <v>0.79172185430463426</v>
          </cell>
        </row>
        <row r="760">
          <cell r="A760">
            <v>0.52638888888888724</v>
          </cell>
          <cell r="B760">
            <v>101.5449999999998</v>
          </cell>
          <cell r="C760">
            <v>0.79115699259836236</v>
          </cell>
        </row>
        <row r="761">
          <cell r="A761">
            <v>0.52708333333333168</v>
          </cell>
          <cell r="B761">
            <v>101.4724999999998</v>
          </cell>
          <cell r="C761">
            <v>0.79059213089209035</v>
          </cell>
        </row>
        <row r="762">
          <cell r="A762">
            <v>0.52777777777777612</v>
          </cell>
          <cell r="B762">
            <v>101.39999999999979</v>
          </cell>
          <cell r="C762">
            <v>0.79002726918581845</v>
          </cell>
        </row>
        <row r="763">
          <cell r="A763">
            <v>0.52847222222222057</v>
          </cell>
          <cell r="B763">
            <v>101.32749999999979</v>
          </cell>
          <cell r="C763">
            <v>0.78946240747954644</v>
          </cell>
        </row>
        <row r="764">
          <cell r="A764">
            <v>0.52916666666666501</v>
          </cell>
          <cell r="B764">
            <v>101.25499999999978</v>
          </cell>
          <cell r="C764">
            <v>0.78889754577327453</v>
          </cell>
        </row>
        <row r="765">
          <cell r="A765">
            <v>0.52986111111110945</v>
          </cell>
          <cell r="B765">
            <v>101.18249999999978</v>
          </cell>
          <cell r="C765">
            <v>0.78833268406700263</v>
          </cell>
        </row>
        <row r="766">
          <cell r="A766">
            <v>0.53055555555555389</v>
          </cell>
          <cell r="B766">
            <v>101.10999999999977</v>
          </cell>
          <cell r="C766">
            <v>0.78776782236073062</v>
          </cell>
        </row>
        <row r="767">
          <cell r="A767">
            <v>0.53124999999999833</v>
          </cell>
          <cell r="B767">
            <v>101.03749999999977</v>
          </cell>
          <cell r="C767">
            <v>0.78720296065445872</v>
          </cell>
        </row>
        <row r="768">
          <cell r="A768">
            <v>0.53194444444444278</v>
          </cell>
          <cell r="B768">
            <v>100.96499999999976</v>
          </cell>
          <cell r="C768">
            <v>0.7866380989481867</v>
          </cell>
        </row>
        <row r="769">
          <cell r="A769">
            <v>0.53263888888888722</v>
          </cell>
          <cell r="B769">
            <v>100.89249999999976</v>
          </cell>
          <cell r="C769">
            <v>0.7860732372419148</v>
          </cell>
        </row>
        <row r="770">
          <cell r="A770">
            <v>0.53333333333333166</v>
          </cell>
          <cell r="B770">
            <v>100.81999999999975</v>
          </cell>
          <cell r="C770">
            <v>0.78550837553564279</v>
          </cell>
        </row>
        <row r="771">
          <cell r="A771">
            <v>0.5340277777777761</v>
          </cell>
          <cell r="B771">
            <v>100.74749999999975</v>
          </cell>
          <cell r="C771">
            <v>0.78494351382937089</v>
          </cell>
        </row>
        <row r="772">
          <cell r="A772">
            <v>0.53472222222222054</v>
          </cell>
          <cell r="B772">
            <v>100.67499999999974</v>
          </cell>
          <cell r="C772">
            <v>0.78437865212309887</v>
          </cell>
        </row>
        <row r="773">
          <cell r="A773">
            <v>0.53541666666666499</v>
          </cell>
          <cell r="B773">
            <v>100.60249999999974</v>
          </cell>
          <cell r="C773">
            <v>0.78381379041682697</v>
          </cell>
        </row>
        <row r="774">
          <cell r="A774">
            <v>0.53611111111110943</v>
          </cell>
          <cell r="B774">
            <v>100.52999999999973</v>
          </cell>
          <cell r="C774">
            <v>0.78324892871055496</v>
          </cell>
        </row>
        <row r="775">
          <cell r="A775">
            <v>0.53680555555555387</v>
          </cell>
          <cell r="B775">
            <v>100.45749999999973</v>
          </cell>
          <cell r="C775">
            <v>0.78268406700428306</v>
          </cell>
        </row>
        <row r="776">
          <cell r="A776">
            <v>0.53749999999999831</v>
          </cell>
          <cell r="B776">
            <v>100.38499999999972</v>
          </cell>
          <cell r="C776">
            <v>0.78211920529801116</v>
          </cell>
        </row>
        <row r="777">
          <cell r="A777">
            <v>0.53819444444444275</v>
          </cell>
          <cell r="B777">
            <v>100.31249999999972</v>
          </cell>
          <cell r="C777">
            <v>0.78155434359173914</v>
          </cell>
        </row>
        <row r="778">
          <cell r="A778">
            <v>0.5388888888888872</v>
          </cell>
          <cell r="B778">
            <v>100.23999999999971</v>
          </cell>
          <cell r="C778">
            <v>0.78098948188546724</v>
          </cell>
        </row>
        <row r="779">
          <cell r="A779">
            <v>0.53958333333333164</v>
          </cell>
          <cell r="B779">
            <v>100.16749999999971</v>
          </cell>
          <cell r="C779">
            <v>0.78042462017919523</v>
          </cell>
        </row>
        <row r="780">
          <cell r="A780">
            <v>0.54027777777777608</v>
          </cell>
          <cell r="B780">
            <v>100.0949999999997</v>
          </cell>
          <cell r="C780">
            <v>0.77985975847292333</v>
          </cell>
        </row>
        <row r="781">
          <cell r="A781">
            <v>0.54097222222222052</v>
          </cell>
          <cell r="B781">
            <v>100.0224999999997</v>
          </cell>
          <cell r="C781">
            <v>0.77929489676665131</v>
          </cell>
        </row>
        <row r="782">
          <cell r="A782">
            <v>0.54166666666666496</v>
          </cell>
          <cell r="B782">
            <v>99.95</v>
          </cell>
          <cell r="C782">
            <v>0.77873003506038185</v>
          </cell>
        </row>
        <row r="783">
          <cell r="A783">
            <v>0.54236111111110941</v>
          </cell>
          <cell r="B783">
            <v>100.00750000000001</v>
          </cell>
          <cell r="C783">
            <v>0.77917802882742515</v>
          </cell>
        </row>
        <row r="784">
          <cell r="A784">
            <v>0.54305555555555385</v>
          </cell>
          <cell r="B784">
            <v>100.06500000000001</v>
          </cell>
          <cell r="C784">
            <v>0.77962602259446834</v>
          </cell>
        </row>
        <row r="785">
          <cell r="A785">
            <v>0.54374999999999829</v>
          </cell>
          <cell r="B785">
            <v>100.12250000000002</v>
          </cell>
          <cell r="C785">
            <v>0.78007401636151164</v>
          </cell>
        </row>
        <row r="786">
          <cell r="A786">
            <v>0.54444444444444273</v>
          </cell>
          <cell r="B786">
            <v>100.18000000000002</v>
          </cell>
          <cell r="C786">
            <v>0.78052201012855493</v>
          </cell>
        </row>
        <row r="787">
          <cell r="A787">
            <v>0.54513888888888717</v>
          </cell>
          <cell r="B787">
            <v>100.23750000000003</v>
          </cell>
          <cell r="C787">
            <v>0.78097000389559823</v>
          </cell>
        </row>
        <row r="788">
          <cell r="A788">
            <v>0.54583333333333162</v>
          </cell>
          <cell r="B788">
            <v>100.29500000000003</v>
          </cell>
          <cell r="C788">
            <v>0.78141799766264153</v>
          </cell>
        </row>
        <row r="789">
          <cell r="A789">
            <v>0.54652777777777606</v>
          </cell>
          <cell r="B789">
            <v>100.35250000000003</v>
          </cell>
          <cell r="C789">
            <v>0.78186599142968471</v>
          </cell>
        </row>
        <row r="790">
          <cell r="A790">
            <v>0.5472222222222205</v>
          </cell>
          <cell r="B790">
            <v>100.41000000000004</v>
          </cell>
          <cell r="C790">
            <v>0.78231398519672801</v>
          </cell>
        </row>
        <row r="791">
          <cell r="A791">
            <v>0.54791666666666494</v>
          </cell>
          <cell r="B791">
            <v>100.46750000000004</v>
          </cell>
          <cell r="C791">
            <v>0.78276197896377131</v>
          </cell>
        </row>
        <row r="792">
          <cell r="A792">
            <v>0.54861111111110938</v>
          </cell>
          <cell r="B792">
            <v>100.52500000000005</v>
          </cell>
          <cell r="C792">
            <v>0.78320997273081461</v>
          </cell>
        </row>
        <row r="793">
          <cell r="A793">
            <v>0.54930555555555383</v>
          </cell>
          <cell r="B793">
            <v>100.58250000000005</v>
          </cell>
          <cell r="C793">
            <v>0.78365796649785791</v>
          </cell>
        </row>
        <row r="794">
          <cell r="A794">
            <v>0.54999999999999827</v>
          </cell>
          <cell r="B794">
            <v>100.64000000000006</v>
          </cell>
          <cell r="C794">
            <v>0.78410596026490109</v>
          </cell>
        </row>
        <row r="795">
          <cell r="A795">
            <v>0.55069444444444271</v>
          </cell>
          <cell r="B795">
            <v>100.69750000000006</v>
          </cell>
          <cell r="C795">
            <v>0.78455395403194439</v>
          </cell>
        </row>
        <row r="796">
          <cell r="A796">
            <v>0.55138888888888715</v>
          </cell>
          <cell r="B796">
            <v>100.75500000000007</v>
          </cell>
          <cell r="C796">
            <v>0.78500194779898769</v>
          </cell>
        </row>
        <row r="797">
          <cell r="A797">
            <v>0.55208333333333159</v>
          </cell>
          <cell r="B797">
            <v>100.81250000000007</v>
          </cell>
          <cell r="C797">
            <v>0.78544994156603098</v>
          </cell>
        </row>
        <row r="798">
          <cell r="A798">
            <v>0.55277777777777604</v>
          </cell>
          <cell r="B798">
            <v>100.87000000000008</v>
          </cell>
          <cell r="C798">
            <v>0.78589793533307428</v>
          </cell>
        </row>
        <row r="799">
          <cell r="A799">
            <v>0.55347222222222048</v>
          </cell>
          <cell r="B799">
            <v>100.92750000000008</v>
          </cell>
          <cell r="C799">
            <v>0.78634592910011758</v>
          </cell>
        </row>
        <row r="800">
          <cell r="A800">
            <v>0.55416666666666492</v>
          </cell>
          <cell r="B800">
            <v>100.98500000000008</v>
          </cell>
          <cell r="C800">
            <v>0.78679392286716077</v>
          </cell>
        </row>
        <row r="801">
          <cell r="A801">
            <v>0.55486111111110936</v>
          </cell>
          <cell r="B801">
            <v>101.04250000000009</v>
          </cell>
          <cell r="C801">
            <v>0.78724191663420406</v>
          </cell>
        </row>
        <row r="802">
          <cell r="A802">
            <v>0.5555555555555538</v>
          </cell>
          <cell r="B802">
            <v>101.10000000000009</v>
          </cell>
          <cell r="C802">
            <v>0.78768991040124736</v>
          </cell>
        </row>
        <row r="803">
          <cell r="A803">
            <v>0.55624999999999825</v>
          </cell>
          <cell r="B803">
            <v>101.1575000000001</v>
          </cell>
          <cell r="C803">
            <v>0.78813790416829066</v>
          </cell>
        </row>
        <row r="804">
          <cell r="A804">
            <v>0.55694444444444269</v>
          </cell>
          <cell r="B804">
            <v>101.2150000000001</v>
          </cell>
          <cell r="C804">
            <v>0.78858589793533396</v>
          </cell>
        </row>
        <row r="805">
          <cell r="A805">
            <v>0.55763888888888713</v>
          </cell>
          <cell r="B805">
            <v>101.27250000000011</v>
          </cell>
          <cell r="C805">
            <v>0.78903389170237714</v>
          </cell>
        </row>
        <row r="806">
          <cell r="A806">
            <v>0.55833333333333157</v>
          </cell>
          <cell r="B806">
            <v>101.33000000000011</v>
          </cell>
          <cell r="C806">
            <v>0.78948188546942044</v>
          </cell>
        </row>
        <row r="807">
          <cell r="A807">
            <v>0.55902777777777601</v>
          </cell>
          <cell r="B807">
            <v>101.38750000000012</v>
          </cell>
          <cell r="C807">
            <v>0.78992987923646374</v>
          </cell>
        </row>
        <row r="808">
          <cell r="A808">
            <v>0.55972222222222046</v>
          </cell>
          <cell r="B808">
            <v>101.44500000000012</v>
          </cell>
          <cell r="C808">
            <v>0.79037787300350704</v>
          </cell>
        </row>
        <row r="809">
          <cell r="A809">
            <v>0.5604166666666649</v>
          </cell>
          <cell r="B809">
            <v>101.50250000000013</v>
          </cell>
          <cell r="C809">
            <v>0.79082586677055033</v>
          </cell>
        </row>
        <row r="810">
          <cell r="A810">
            <v>0.56111111111110934</v>
          </cell>
          <cell r="B810">
            <v>101.56000000000013</v>
          </cell>
          <cell r="C810">
            <v>0.79127386053759352</v>
          </cell>
        </row>
        <row r="811">
          <cell r="A811">
            <v>0.56180555555555378</v>
          </cell>
          <cell r="B811">
            <v>101.61750000000013</v>
          </cell>
          <cell r="C811">
            <v>0.79172185430463682</v>
          </cell>
        </row>
        <row r="812">
          <cell r="A812">
            <v>0.56249999999999822</v>
          </cell>
          <cell r="B812">
            <v>101.67500000000014</v>
          </cell>
          <cell r="C812">
            <v>0.79216984807168012</v>
          </cell>
        </row>
        <row r="813">
          <cell r="A813">
            <v>0.56319444444444267</v>
          </cell>
          <cell r="B813">
            <v>101.73250000000014</v>
          </cell>
          <cell r="C813">
            <v>0.79261784183872341</v>
          </cell>
        </row>
        <row r="814">
          <cell r="A814">
            <v>0.56388888888888711</v>
          </cell>
          <cell r="B814">
            <v>101.79000000000015</v>
          </cell>
          <cell r="C814">
            <v>0.79306583560576671</v>
          </cell>
        </row>
        <row r="815">
          <cell r="A815">
            <v>0.56458333333333155</v>
          </cell>
          <cell r="B815">
            <v>101.84750000000015</v>
          </cell>
          <cell r="C815">
            <v>0.7935138293728099</v>
          </cell>
        </row>
        <row r="816">
          <cell r="A816">
            <v>0.56527777777777599</v>
          </cell>
          <cell r="B816">
            <v>101.90500000000016</v>
          </cell>
          <cell r="C816">
            <v>0.7939618231398532</v>
          </cell>
        </row>
        <row r="817">
          <cell r="A817">
            <v>0.56597222222222043</v>
          </cell>
          <cell r="B817">
            <v>101.96250000000016</v>
          </cell>
          <cell r="C817">
            <v>0.79440981690689649</v>
          </cell>
        </row>
        <row r="818">
          <cell r="A818">
            <v>0.56666666666666488</v>
          </cell>
          <cell r="B818">
            <v>102.02000000000017</v>
          </cell>
          <cell r="C818">
            <v>0.79485781067393979</v>
          </cell>
        </row>
        <row r="819">
          <cell r="A819">
            <v>0.56736111111110932</v>
          </cell>
          <cell r="B819">
            <v>102.07750000000017</v>
          </cell>
          <cell r="C819">
            <v>0.79530580444098309</v>
          </cell>
        </row>
        <row r="820">
          <cell r="A820">
            <v>0.56805555555555376</v>
          </cell>
          <cell r="B820">
            <v>102.13500000000018</v>
          </cell>
          <cell r="C820">
            <v>0.79575379820802639</v>
          </cell>
        </row>
        <row r="821">
          <cell r="A821">
            <v>0.5687499999999982</v>
          </cell>
          <cell r="B821">
            <v>102.19250000000018</v>
          </cell>
          <cell r="C821">
            <v>0.79620179197506957</v>
          </cell>
        </row>
        <row r="822">
          <cell r="A822">
            <v>0.56944444444444264</v>
          </cell>
          <cell r="B822">
            <v>102.25000000000018</v>
          </cell>
          <cell r="C822">
            <v>0.79664978574211287</v>
          </cell>
        </row>
        <row r="823">
          <cell r="A823">
            <v>0.57013888888888709</v>
          </cell>
          <cell r="B823">
            <v>102.30750000000019</v>
          </cell>
          <cell r="C823">
            <v>0.79709777950915617</v>
          </cell>
        </row>
        <row r="824">
          <cell r="A824">
            <v>0.57083333333333153</v>
          </cell>
          <cell r="B824">
            <v>102.36500000000019</v>
          </cell>
          <cell r="C824">
            <v>0.79754577327619947</v>
          </cell>
        </row>
        <row r="825">
          <cell r="A825">
            <v>0.57152777777777597</v>
          </cell>
          <cell r="B825">
            <v>102.4225000000002</v>
          </cell>
          <cell r="C825">
            <v>0.79799376704324276</v>
          </cell>
        </row>
        <row r="826">
          <cell r="A826">
            <v>0.57222222222222041</v>
          </cell>
          <cell r="B826">
            <v>102.4800000000002</v>
          </cell>
          <cell r="C826">
            <v>0.79844176081028595</v>
          </cell>
        </row>
        <row r="827">
          <cell r="A827">
            <v>0.57291666666666485</v>
          </cell>
          <cell r="B827">
            <v>102.53750000000021</v>
          </cell>
          <cell r="C827">
            <v>0.79888975457732925</v>
          </cell>
        </row>
        <row r="828">
          <cell r="A828">
            <v>0.5736111111111093</v>
          </cell>
          <cell r="B828">
            <v>102.59500000000021</v>
          </cell>
          <cell r="C828">
            <v>0.79933774834437255</v>
          </cell>
        </row>
        <row r="829">
          <cell r="A829">
            <v>0.57430555555555374</v>
          </cell>
          <cell r="B829">
            <v>102.65250000000022</v>
          </cell>
          <cell r="C829">
            <v>0.79978574211141584</v>
          </cell>
        </row>
        <row r="830">
          <cell r="A830">
            <v>0.57499999999999818</v>
          </cell>
          <cell r="B830">
            <v>102.71000000000022</v>
          </cell>
          <cell r="C830">
            <v>0.80023373587845914</v>
          </cell>
        </row>
        <row r="831">
          <cell r="A831">
            <v>0.57569444444444262</v>
          </cell>
          <cell r="B831">
            <v>102.76750000000023</v>
          </cell>
          <cell r="C831">
            <v>0.80068172964550233</v>
          </cell>
        </row>
        <row r="832">
          <cell r="A832">
            <v>0.57638888888888706</v>
          </cell>
          <cell r="B832">
            <v>102.82500000000023</v>
          </cell>
          <cell r="C832">
            <v>0.80112972341254562</v>
          </cell>
        </row>
        <row r="833">
          <cell r="A833">
            <v>0.57708333333333151</v>
          </cell>
          <cell r="B833">
            <v>102.88250000000023</v>
          </cell>
          <cell r="C833">
            <v>0.80157771717958892</v>
          </cell>
        </row>
        <row r="834">
          <cell r="A834">
            <v>0.57777777777777595</v>
          </cell>
          <cell r="B834">
            <v>102.94000000000024</v>
          </cell>
          <cell r="C834">
            <v>0.80202571094663222</v>
          </cell>
        </row>
        <row r="835">
          <cell r="A835">
            <v>0.57847222222222039</v>
          </cell>
          <cell r="B835">
            <v>102.99750000000024</v>
          </cell>
          <cell r="C835">
            <v>0.80247370471367552</v>
          </cell>
        </row>
        <row r="836">
          <cell r="A836">
            <v>0.57916666666666483</v>
          </cell>
          <cell r="B836">
            <v>103.05500000000025</v>
          </cell>
          <cell r="C836">
            <v>0.80292169848071882</v>
          </cell>
        </row>
        <row r="837">
          <cell r="A837">
            <v>0.57986111111110927</v>
          </cell>
          <cell r="B837">
            <v>103.11250000000025</v>
          </cell>
          <cell r="C837">
            <v>0.803369692247762</v>
          </cell>
        </row>
        <row r="838">
          <cell r="A838">
            <v>0.58055555555555372</v>
          </cell>
          <cell r="B838">
            <v>103.17000000000026</v>
          </cell>
          <cell r="C838">
            <v>0.8038176860148053</v>
          </cell>
        </row>
        <row r="839">
          <cell r="A839">
            <v>0.58124999999999816</v>
          </cell>
          <cell r="B839">
            <v>103.22750000000026</v>
          </cell>
          <cell r="C839">
            <v>0.8042656797818486</v>
          </cell>
        </row>
        <row r="840">
          <cell r="A840">
            <v>0.5819444444444426</v>
          </cell>
          <cell r="B840">
            <v>103.28500000000027</v>
          </cell>
          <cell r="C840">
            <v>0.80471367354889189</v>
          </cell>
        </row>
        <row r="841">
          <cell r="A841">
            <v>0.58263888888888704</v>
          </cell>
          <cell r="B841">
            <v>103.34250000000027</v>
          </cell>
          <cell r="C841">
            <v>0.80516166731593519</v>
          </cell>
        </row>
        <row r="842">
          <cell r="A842">
            <v>0.58333333333333148</v>
          </cell>
          <cell r="B842">
            <v>103.4</v>
          </cell>
          <cell r="C842">
            <v>0.80560966108297627</v>
          </cell>
        </row>
        <row r="843">
          <cell r="A843">
            <v>0.58402777777777592</v>
          </cell>
          <cell r="B843">
            <v>103.42</v>
          </cell>
          <cell r="C843">
            <v>0.80576548500194789</v>
          </cell>
        </row>
        <row r="844">
          <cell r="A844">
            <v>0.58472222222222037</v>
          </cell>
          <cell r="B844">
            <v>103.44</v>
          </cell>
          <cell r="C844">
            <v>0.8059213089209194</v>
          </cell>
        </row>
        <row r="845">
          <cell r="A845">
            <v>0.58541666666666481</v>
          </cell>
          <cell r="B845">
            <v>103.46</v>
          </cell>
          <cell r="C845">
            <v>0.80607713283989091</v>
          </cell>
        </row>
        <row r="846">
          <cell r="A846">
            <v>0.58611111111110925</v>
          </cell>
          <cell r="B846">
            <v>103.47999999999999</v>
          </cell>
          <cell r="C846">
            <v>0.80623295675886242</v>
          </cell>
        </row>
        <row r="847">
          <cell r="A847">
            <v>0.58680555555555369</v>
          </cell>
          <cell r="B847">
            <v>103.49999999999999</v>
          </cell>
          <cell r="C847">
            <v>0.80638878067783393</v>
          </cell>
        </row>
        <row r="848">
          <cell r="A848">
            <v>0.58749999999999813</v>
          </cell>
          <cell r="B848">
            <v>103.51999999999998</v>
          </cell>
          <cell r="C848">
            <v>0.80654460459680555</v>
          </cell>
        </row>
        <row r="849">
          <cell r="A849">
            <v>0.58819444444444258</v>
          </cell>
          <cell r="B849">
            <v>103.53999999999998</v>
          </cell>
          <cell r="C849">
            <v>0.80670042851577706</v>
          </cell>
        </row>
        <row r="850">
          <cell r="A850">
            <v>0.58888888888888702</v>
          </cell>
          <cell r="B850">
            <v>103.55999999999997</v>
          </cell>
          <cell r="C850">
            <v>0.80685625243474857</v>
          </cell>
        </row>
        <row r="851">
          <cell r="A851">
            <v>0.58958333333333146</v>
          </cell>
          <cell r="B851">
            <v>103.57999999999997</v>
          </cell>
          <cell r="C851">
            <v>0.80701207635372008</v>
          </cell>
        </row>
        <row r="852">
          <cell r="A852">
            <v>0.5902777777777759</v>
          </cell>
          <cell r="B852">
            <v>103.59999999999997</v>
          </cell>
          <cell r="C852">
            <v>0.80716790027269159</v>
          </cell>
        </row>
        <row r="853">
          <cell r="A853">
            <v>0.59097222222222034</v>
          </cell>
          <cell r="B853">
            <v>103.61999999999996</v>
          </cell>
          <cell r="C853">
            <v>0.80732372419166321</v>
          </cell>
        </row>
        <row r="854">
          <cell r="A854">
            <v>0.59166666666666479</v>
          </cell>
          <cell r="B854">
            <v>103.63999999999996</v>
          </cell>
          <cell r="C854">
            <v>0.80747954811063472</v>
          </cell>
        </row>
        <row r="855">
          <cell r="A855">
            <v>0.59236111111110923</v>
          </cell>
          <cell r="B855">
            <v>103.65999999999995</v>
          </cell>
          <cell r="C855">
            <v>0.80763537202960622</v>
          </cell>
        </row>
        <row r="856">
          <cell r="A856">
            <v>0.59305555555555367</v>
          </cell>
          <cell r="B856">
            <v>103.67999999999995</v>
          </cell>
          <cell r="C856">
            <v>0.80779119594857773</v>
          </cell>
        </row>
        <row r="857">
          <cell r="A857">
            <v>0.59374999999999811</v>
          </cell>
          <cell r="B857">
            <v>103.69999999999995</v>
          </cell>
          <cell r="C857">
            <v>0.80794701986754924</v>
          </cell>
        </row>
        <row r="858">
          <cell r="A858">
            <v>0.59444444444444255</v>
          </cell>
          <cell r="B858">
            <v>103.71999999999994</v>
          </cell>
          <cell r="C858">
            <v>0.80810284378652086</v>
          </cell>
        </row>
        <row r="859">
          <cell r="A859">
            <v>0.595138888888887</v>
          </cell>
          <cell r="B859">
            <v>103.73999999999994</v>
          </cell>
          <cell r="C859">
            <v>0.80825866770549237</v>
          </cell>
        </row>
        <row r="860">
          <cell r="A860">
            <v>0.59583333333333144</v>
          </cell>
          <cell r="B860">
            <v>103.75999999999993</v>
          </cell>
          <cell r="C860">
            <v>0.80841449162446388</v>
          </cell>
        </row>
        <row r="861">
          <cell r="A861">
            <v>0.59652777777777588</v>
          </cell>
          <cell r="B861">
            <v>103.77999999999993</v>
          </cell>
          <cell r="C861">
            <v>0.80857031554343539</v>
          </cell>
        </row>
        <row r="862">
          <cell r="A862">
            <v>0.59722222222222032</v>
          </cell>
          <cell r="B862">
            <v>103.79999999999993</v>
          </cell>
          <cell r="C862">
            <v>0.8087261394624069</v>
          </cell>
        </row>
        <row r="863">
          <cell r="A863">
            <v>0.59791666666666476</v>
          </cell>
          <cell r="B863">
            <v>103.81999999999992</v>
          </cell>
          <cell r="C863">
            <v>0.80888196338137852</v>
          </cell>
        </row>
        <row r="864">
          <cell r="A864">
            <v>0.59861111111110921</v>
          </cell>
          <cell r="B864">
            <v>103.83999999999992</v>
          </cell>
          <cell r="C864">
            <v>0.80903778730035003</v>
          </cell>
        </row>
        <row r="865">
          <cell r="A865">
            <v>0.59930555555555365</v>
          </cell>
          <cell r="B865">
            <v>103.85999999999991</v>
          </cell>
          <cell r="C865">
            <v>0.80919361121932154</v>
          </cell>
        </row>
        <row r="866">
          <cell r="A866">
            <v>0.59999999999999809</v>
          </cell>
          <cell r="B866">
            <v>103.87999999999991</v>
          </cell>
          <cell r="C866">
            <v>0.80934943513829305</v>
          </cell>
        </row>
        <row r="867">
          <cell r="A867">
            <v>0.60069444444444253</v>
          </cell>
          <cell r="B867">
            <v>103.89999999999991</v>
          </cell>
          <cell r="C867">
            <v>0.80950525905726456</v>
          </cell>
        </row>
        <row r="868">
          <cell r="A868">
            <v>0.60138888888888697</v>
          </cell>
          <cell r="B868">
            <v>103.9199999999999</v>
          </cell>
          <cell r="C868">
            <v>0.80966108297623618</v>
          </cell>
        </row>
        <row r="869">
          <cell r="A869">
            <v>0.60208333333333142</v>
          </cell>
          <cell r="B869">
            <v>103.9399999999999</v>
          </cell>
          <cell r="C869">
            <v>0.80981690689520769</v>
          </cell>
        </row>
        <row r="870">
          <cell r="A870">
            <v>0.60277777777777586</v>
          </cell>
          <cell r="B870">
            <v>103.95999999999989</v>
          </cell>
          <cell r="C870">
            <v>0.8099727308141792</v>
          </cell>
        </row>
        <row r="871">
          <cell r="A871">
            <v>0.6034722222222203</v>
          </cell>
          <cell r="B871">
            <v>103.97999999999989</v>
          </cell>
          <cell r="C871">
            <v>0.81012855473315071</v>
          </cell>
        </row>
        <row r="872">
          <cell r="A872">
            <v>0.60416666666666474</v>
          </cell>
          <cell r="B872">
            <v>103.99999999999989</v>
          </cell>
          <cell r="C872">
            <v>0.81028437865212222</v>
          </cell>
        </row>
        <row r="873">
          <cell r="A873">
            <v>0.60486111111110918</v>
          </cell>
          <cell r="B873">
            <v>104.01999999999988</v>
          </cell>
          <cell r="C873">
            <v>0.81044020257109384</v>
          </cell>
        </row>
        <row r="874">
          <cell r="A874">
            <v>0.60555555555555363</v>
          </cell>
          <cell r="B874">
            <v>104.03999999999988</v>
          </cell>
          <cell r="C874">
            <v>0.81059602649006535</v>
          </cell>
        </row>
        <row r="875">
          <cell r="A875">
            <v>0.60624999999999807</v>
          </cell>
          <cell r="B875">
            <v>104.05999999999987</v>
          </cell>
          <cell r="C875">
            <v>0.81075185040903686</v>
          </cell>
        </row>
        <row r="876">
          <cell r="A876">
            <v>0.60694444444444251</v>
          </cell>
          <cell r="B876">
            <v>104.07999999999987</v>
          </cell>
          <cell r="C876">
            <v>0.81090767432800837</v>
          </cell>
        </row>
        <row r="877">
          <cell r="A877">
            <v>0.60763888888888695</v>
          </cell>
          <cell r="B877">
            <v>104.09999999999987</v>
          </cell>
          <cell r="C877">
            <v>0.81106349824697987</v>
          </cell>
        </row>
        <row r="878">
          <cell r="A878">
            <v>0.60833333333333139</v>
          </cell>
          <cell r="B878">
            <v>104.11999999999986</v>
          </cell>
          <cell r="C878">
            <v>0.81121932216595138</v>
          </cell>
        </row>
        <row r="879">
          <cell r="A879">
            <v>0.60902777777777584</v>
          </cell>
          <cell r="B879">
            <v>104.13999999999986</v>
          </cell>
          <cell r="C879">
            <v>0.811375146084923</v>
          </cell>
        </row>
        <row r="880">
          <cell r="A880">
            <v>0.60972222222222028</v>
          </cell>
          <cell r="B880">
            <v>104.15999999999985</v>
          </cell>
          <cell r="C880">
            <v>0.81153097000389451</v>
          </cell>
        </row>
        <row r="881">
          <cell r="A881">
            <v>0.61041666666666472</v>
          </cell>
          <cell r="B881">
            <v>104.17999999999985</v>
          </cell>
          <cell r="C881">
            <v>0.81168679392286602</v>
          </cell>
        </row>
        <row r="882">
          <cell r="A882">
            <v>0.61111111111110916</v>
          </cell>
          <cell r="B882">
            <v>104.19999999999985</v>
          </cell>
          <cell r="C882">
            <v>0.81184261784183753</v>
          </cell>
        </row>
        <row r="883">
          <cell r="A883">
            <v>0.6118055555555536</v>
          </cell>
          <cell r="B883">
            <v>104.21999999999984</v>
          </cell>
          <cell r="C883">
            <v>0.81199844176080904</v>
          </cell>
        </row>
        <row r="884">
          <cell r="A884">
            <v>0.61249999999999805</v>
          </cell>
          <cell r="B884">
            <v>104.23999999999984</v>
          </cell>
          <cell r="C884">
            <v>0.81215426567978066</v>
          </cell>
        </row>
        <row r="885">
          <cell r="A885">
            <v>0.61319444444444249</v>
          </cell>
          <cell r="B885">
            <v>104.25999999999983</v>
          </cell>
          <cell r="C885">
            <v>0.81231008959875217</v>
          </cell>
        </row>
        <row r="886">
          <cell r="A886">
            <v>0.61388888888888693</v>
          </cell>
          <cell r="B886">
            <v>104.27999999999983</v>
          </cell>
          <cell r="C886">
            <v>0.81246591351772368</v>
          </cell>
        </row>
        <row r="887">
          <cell r="A887">
            <v>0.61458333333333137</v>
          </cell>
          <cell r="B887">
            <v>104.29999999999983</v>
          </cell>
          <cell r="C887">
            <v>0.81262173743669519</v>
          </cell>
        </row>
        <row r="888">
          <cell r="A888">
            <v>0.61527777777777581</v>
          </cell>
          <cell r="B888">
            <v>104.31999999999982</v>
          </cell>
          <cell r="C888">
            <v>0.8127775613556667</v>
          </cell>
        </row>
        <row r="889">
          <cell r="A889">
            <v>0.61597222222222026</v>
          </cell>
          <cell r="B889">
            <v>104.33999999999982</v>
          </cell>
          <cell r="C889">
            <v>0.81293338527463832</v>
          </cell>
        </row>
        <row r="890">
          <cell r="A890">
            <v>0.6166666666666647</v>
          </cell>
          <cell r="B890">
            <v>104.35999999999981</v>
          </cell>
          <cell r="C890">
            <v>0.81308920919360983</v>
          </cell>
        </row>
        <row r="891">
          <cell r="A891">
            <v>0.61736111111110914</v>
          </cell>
          <cell r="B891">
            <v>104.37999999999981</v>
          </cell>
          <cell r="C891">
            <v>0.81324503311258134</v>
          </cell>
        </row>
        <row r="892">
          <cell r="A892">
            <v>0.61805555555555358</v>
          </cell>
          <cell r="B892">
            <v>104.39999999999981</v>
          </cell>
          <cell r="C892">
            <v>0.81340085703155285</v>
          </cell>
        </row>
        <row r="893">
          <cell r="A893">
            <v>0.61874999999999802</v>
          </cell>
          <cell r="B893">
            <v>104.4199999999998</v>
          </cell>
          <cell r="C893">
            <v>0.81355668095052436</v>
          </cell>
        </row>
        <row r="894">
          <cell r="A894">
            <v>0.61944444444444247</v>
          </cell>
          <cell r="B894">
            <v>104.4399999999998</v>
          </cell>
          <cell r="C894">
            <v>0.81371250486949598</v>
          </cell>
        </row>
        <row r="895">
          <cell r="A895">
            <v>0.62013888888888691</v>
          </cell>
          <cell r="B895">
            <v>104.45999999999979</v>
          </cell>
          <cell r="C895">
            <v>0.81386832878846749</v>
          </cell>
        </row>
        <row r="896">
          <cell r="A896">
            <v>0.62083333333333135</v>
          </cell>
          <cell r="B896">
            <v>104.47999999999979</v>
          </cell>
          <cell r="C896">
            <v>0.814024152707439</v>
          </cell>
        </row>
        <row r="897">
          <cell r="A897">
            <v>0.62152777777777579</v>
          </cell>
          <cell r="B897">
            <v>104.49999999999979</v>
          </cell>
          <cell r="C897">
            <v>0.81417997662641051</v>
          </cell>
        </row>
        <row r="898">
          <cell r="A898">
            <v>0.62222222222222023</v>
          </cell>
          <cell r="B898">
            <v>104.51999999999978</v>
          </cell>
          <cell r="C898">
            <v>0.81433580054538202</v>
          </cell>
        </row>
        <row r="899">
          <cell r="A899">
            <v>0.62291666666666468</v>
          </cell>
          <cell r="B899">
            <v>104.53999999999978</v>
          </cell>
          <cell r="C899">
            <v>0.81449162446435364</v>
          </cell>
        </row>
        <row r="900">
          <cell r="A900">
            <v>0.62361111111110912</v>
          </cell>
          <cell r="B900">
            <v>104.55999999999977</v>
          </cell>
          <cell r="C900">
            <v>0.81464744838332515</v>
          </cell>
        </row>
        <row r="901">
          <cell r="A901">
            <v>0.62430555555555356</v>
          </cell>
          <cell r="B901">
            <v>104.57999999999977</v>
          </cell>
          <cell r="C901">
            <v>0.81480327230229666</v>
          </cell>
        </row>
        <row r="902">
          <cell r="A902">
            <v>0.624999999999998</v>
          </cell>
          <cell r="B902">
            <v>104.6</v>
          </cell>
          <cell r="C902">
            <v>0.81495909622126994</v>
          </cell>
        </row>
        <row r="903">
          <cell r="A903">
            <v>0.62569444444444244</v>
          </cell>
          <cell r="B903">
            <v>104.46833333333333</v>
          </cell>
          <cell r="C903">
            <v>0.81393325542137385</v>
          </cell>
        </row>
        <row r="904">
          <cell r="A904">
            <v>0.62638888888888689</v>
          </cell>
          <cell r="B904">
            <v>104.33666666666667</v>
          </cell>
          <cell r="C904">
            <v>0.81290741462147786</v>
          </cell>
        </row>
        <row r="905">
          <cell r="A905">
            <v>0.62708333333333133</v>
          </cell>
          <cell r="B905">
            <v>104.20500000000001</v>
          </cell>
          <cell r="C905">
            <v>0.81188157382158177</v>
          </cell>
        </row>
        <row r="906">
          <cell r="A906">
            <v>0.62777777777777577</v>
          </cell>
          <cell r="B906">
            <v>104.07333333333335</v>
          </cell>
          <cell r="C906">
            <v>0.81085573302168568</v>
          </cell>
        </row>
        <row r="907">
          <cell r="A907">
            <v>0.62847222222222021</v>
          </cell>
          <cell r="B907">
            <v>103.94166666666669</v>
          </cell>
          <cell r="C907">
            <v>0.80982989222178958</v>
          </cell>
        </row>
        <row r="908">
          <cell r="A908">
            <v>0.62916666666666465</v>
          </cell>
          <cell r="B908">
            <v>103.81000000000003</v>
          </cell>
          <cell r="C908">
            <v>0.80880405142189349</v>
          </cell>
        </row>
        <row r="909">
          <cell r="A909">
            <v>0.6298611111111091</v>
          </cell>
          <cell r="B909">
            <v>103.67833333333337</v>
          </cell>
          <cell r="C909">
            <v>0.80777821062199751</v>
          </cell>
        </row>
        <row r="910">
          <cell r="A910">
            <v>0.63055555555555354</v>
          </cell>
          <cell r="B910">
            <v>103.54666666666671</v>
          </cell>
          <cell r="C910">
            <v>0.80675236982210141</v>
          </cell>
        </row>
        <row r="911">
          <cell r="A911">
            <v>0.63124999999999798</v>
          </cell>
          <cell r="B911">
            <v>103.41500000000005</v>
          </cell>
          <cell r="C911">
            <v>0.80572652902220532</v>
          </cell>
        </row>
        <row r="912">
          <cell r="A912">
            <v>0.63194444444444242</v>
          </cell>
          <cell r="B912">
            <v>103.28333333333339</v>
          </cell>
          <cell r="C912">
            <v>0.80470068822230922</v>
          </cell>
        </row>
        <row r="913">
          <cell r="A913">
            <v>0.63263888888888686</v>
          </cell>
          <cell r="B913">
            <v>103.15166666666673</v>
          </cell>
          <cell r="C913">
            <v>0.80367484742241313</v>
          </cell>
        </row>
        <row r="914">
          <cell r="A914">
            <v>0.63333333333333131</v>
          </cell>
          <cell r="B914">
            <v>103.02000000000007</v>
          </cell>
          <cell r="C914">
            <v>0.80264900662251715</v>
          </cell>
        </row>
        <row r="915">
          <cell r="A915">
            <v>0.63402777777777575</v>
          </cell>
          <cell r="B915">
            <v>102.88833333333341</v>
          </cell>
          <cell r="C915">
            <v>0.80162316582262105</v>
          </cell>
        </row>
        <row r="916">
          <cell r="A916">
            <v>0.63472222222222019</v>
          </cell>
          <cell r="B916">
            <v>102.75666666666675</v>
          </cell>
          <cell r="C916">
            <v>0.80059732502272496</v>
          </cell>
        </row>
        <row r="917">
          <cell r="A917">
            <v>0.63541666666666463</v>
          </cell>
          <cell r="B917">
            <v>102.62500000000009</v>
          </cell>
          <cell r="C917">
            <v>0.79957148422282887</v>
          </cell>
        </row>
        <row r="918">
          <cell r="A918">
            <v>0.63611111111110907</v>
          </cell>
          <cell r="B918">
            <v>102.49333333333342</v>
          </cell>
          <cell r="C918">
            <v>0.79854564342293288</v>
          </cell>
        </row>
        <row r="919">
          <cell r="A919">
            <v>0.63680555555555352</v>
          </cell>
          <cell r="B919">
            <v>102.36166666666676</v>
          </cell>
          <cell r="C919">
            <v>0.79751980262303679</v>
          </cell>
        </row>
        <row r="920">
          <cell r="A920">
            <v>0.63749999999999796</v>
          </cell>
          <cell r="B920">
            <v>102.2300000000001</v>
          </cell>
          <cell r="C920">
            <v>0.79649396182314069</v>
          </cell>
        </row>
        <row r="921">
          <cell r="A921">
            <v>0.6381944444444424</v>
          </cell>
          <cell r="B921">
            <v>102.09833333333344</v>
          </cell>
          <cell r="C921">
            <v>0.7954681210232446</v>
          </cell>
        </row>
        <row r="922">
          <cell r="A922">
            <v>0.63888888888888684</v>
          </cell>
          <cell r="B922">
            <v>101.96666666666678</v>
          </cell>
          <cell r="C922">
            <v>0.79444228022334851</v>
          </cell>
        </row>
        <row r="923">
          <cell r="A923">
            <v>0.63958333333333128</v>
          </cell>
          <cell r="B923">
            <v>101.83500000000012</v>
          </cell>
          <cell r="C923">
            <v>0.79341643942345252</v>
          </cell>
        </row>
        <row r="924">
          <cell r="A924">
            <v>0.64027777777777573</v>
          </cell>
          <cell r="B924">
            <v>101.70333333333346</v>
          </cell>
          <cell r="C924">
            <v>0.79239059862355643</v>
          </cell>
        </row>
        <row r="925">
          <cell r="A925">
            <v>0.64097222222222017</v>
          </cell>
          <cell r="B925">
            <v>101.5716666666668</v>
          </cell>
          <cell r="C925">
            <v>0.79136475782366034</v>
          </cell>
        </row>
        <row r="926">
          <cell r="A926">
            <v>0.64166666666666461</v>
          </cell>
          <cell r="B926">
            <v>101.44000000000014</v>
          </cell>
          <cell r="C926">
            <v>0.79033891702376424</v>
          </cell>
        </row>
        <row r="927">
          <cell r="A927">
            <v>0.64236111111110905</v>
          </cell>
          <cell r="B927">
            <v>101.30833333333348</v>
          </cell>
          <cell r="C927">
            <v>0.78931307622386815</v>
          </cell>
        </row>
        <row r="928">
          <cell r="A928">
            <v>0.64305555555555349</v>
          </cell>
          <cell r="B928">
            <v>101.17666666666682</v>
          </cell>
          <cell r="C928">
            <v>0.78828723542397217</v>
          </cell>
        </row>
        <row r="929">
          <cell r="A929">
            <v>0.64374999999999793</v>
          </cell>
          <cell r="B929">
            <v>101.04500000000016</v>
          </cell>
          <cell r="C929">
            <v>0.78726139462407607</v>
          </cell>
        </row>
        <row r="930">
          <cell r="A930">
            <v>0.64444444444444238</v>
          </cell>
          <cell r="B930">
            <v>100.9133333333335</v>
          </cell>
          <cell r="C930">
            <v>0.78623555382417998</v>
          </cell>
        </row>
        <row r="931">
          <cell r="A931">
            <v>0.64513888888888682</v>
          </cell>
          <cell r="B931">
            <v>100.78166666666684</v>
          </cell>
          <cell r="C931">
            <v>0.78520971302428388</v>
          </cell>
        </row>
        <row r="932">
          <cell r="A932">
            <v>0.64583333333333126</v>
          </cell>
          <cell r="B932">
            <v>100.65000000000018</v>
          </cell>
          <cell r="C932">
            <v>0.7841838722243879</v>
          </cell>
        </row>
        <row r="933">
          <cell r="A933">
            <v>0.6465277777777757</v>
          </cell>
          <cell r="B933">
            <v>100.51833333333352</v>
          </cell>
          <cell r="C933">
            <v>0.78315803142449181</v>
          </cell>
        </row>
        <row r="934">
          <cell r="A934">
            <v>0.64722222222222014</v>
          </cell>
          <cell r="B934">
            <v>100.38666666666686</v>
          </cell>
          <cell r="C934">
            <v>0.78213219062459571</v>
          </cell>
        </row>
        <row r="935">
          <cell r="A935">
            <v>0.64791666666666459</v>
          </cell>
          <cell r="B935">
            <v>100.25500000000019</v>
          </cell>
          <cell r="C935">
            <v>0.78110634982469962</v>
          </cell>
        </row>
        <row r="936">
          <cell r="A936">
            <v>0.64861111111110903</v>
          </cell>
          <cell r="B936">
            <v>100.12333333333353</v>
          </cell>
          <cell r="C936">
            <v>0.78008050902480353</v>
          </cell>
        </row>
        <row r="937">
          <cell r="A937">
            <v>0.64930555555555347</v>
          </cell>
          <cell r="B937">
            <v>99.991666666666873</v>
          </cell>
          <cell r="C937">
            <v>0.77905466822490754</v>
          </cell>
        </row>
        <row r="938">
          <cell r="A938">
            <v>0.64999999999999791</v>
          </cell>
          <cell r="B938">
            <v>99.860000000000213</v>
          </cell>
          <cell r="C938">
            <v>0.77802882742501145</v>
          </cell>
        </row>
        <row r="939">
          <cell r="A939">
            <v>0.65069444444444235</v>
          </cell>
          <cell r="B939">
            <v>99.728333333333552</v>
          </cell>
          <cell r="C939">
            <v>0.77700298662511535</v>
          </cell>
        </row>
        <row r="940">
          <cell r="A940">
            <v>0.6513888888888868</v>
          </cell>
          <cell r="B940">
            <v>99.596666666666891</v>
          </cell>
          <cell r="C940">
            <v>0.77597714582521926</v>
          </cell>
        </row>
        <row r="941">
          <cell r="A941">
            <v>0.65208333333333124</v>
          </cell>
          <cell r="B941">
            <v>99.465000000000231</v>
          </cell>
          <cell r="C941">
            <v>0.77495130502532317</v>
          </cell>
        </row>
        <row r="942">
          <cell r="A942">
            <v>0.65277777777777568</v>
          </cell>
          <cell r="B942">
            <v>99.33333333333357</v>
          </cell>
          <cell r="C942">
            <v>0.77392546422542718</v>
          </cell>
        </row>
        <row r="943">
          <cell r="A943">
            <v>0.65347222222222012</v>
          </cell>
          <cell r="B943">
            <v>99.20166666666691</v>
          </cell>
          <cell r="C943">
            <v>0.77289962342553109</v>
          </cell>
        </row>
        <row r="944">
          <cell r="A944">
            <v>0.65416666666666456</v>
          </cell>
          <cell r="B944">
            <v>99.070000000000249</v>
          </cell>
          <cell r="C944">
            <v>0.771873782625635</v>
          </cell>
        </row>
        <row r="945">
          <cell r="A945">
            <v>0.65486111111110901</v>
          </cell>
          <cell r="B945">
            <v>98.938333333333588</v>
          </cell>
          <cell r="C945">
            <v>0.7708479418257389</v>
          </cell>
        </row>
        <row r="946">
          <cell r="A946">
            <v>0.65555555555555345</v>
          </cell>
          <cell r="B946">
            <v>98.806666666666928</v>
          </cell>
          <cell r="C946">
            <v>0.76982210102584292</v>
          </cell>
        </row>
        <row r="947">
          <cell r="A947">
            <v>0.65624999999999789</v>
          </cell>
          <cell r="B947">
            <v>98.675000000000267</v>
          </cell>
          <cell r="C947">
            <v>0.76879626022594683</v>
          </cell>
        </row>
        <row r="948">
          <cell r="A948">
            <v>0.65694444444444233</v>
          </cell>
          <cell r="B948">
            <v>98.543333333333607</v>
          </cell>
          <cell r="C948">
            <v>0.76777041942605073</v>
          </cell>
        </row>
        <row r="949">
          <cell r="A949">
            <v>0.65763888888888677</v>
          </cell>
          <cell r="B949">
            <v>98.411666666666946</v>
          </cell>
          <cell r="C949">
            <v>0.76674457862615464</v>
          </cell>
        </row>
        <row r="950">
          <cell r="A950">
            <v>0.65833333333333122</v>
          </cell>
          <cell r="B950">
            <v>98.280000000000285</v>
          </cell>
          <cell r="C950">
            <v>0.76571873782625854</v>
          </cell>
        </row>
        <row r="951">
          <cell r="A951">
            <v>0.65902777777777566</v>
          </cell>
          <cell r="B951">
            <v>98.148333333333625</v>
          </cell>
          <cell r="C951">
            <v>0.76469289702636256</v>
          </cell>
        </row>
        <row r="952">
          <cell r="A952">
            <v>0.6597222222222201</v>
          </cell>
          <cell r="B952">
            <v>98.016666666666964</v>
          </cell>
          <cell r="C952">
            <v>0.76366705622646647</v>
          </cell>
        </row>
        <row r="953">
          <cell r="A953">
            <v>0.66041666666666454</v>
          </cell>
          <cell r="B953">
            <v>97.885000000000304</v>
          </cell>
          <cell r="C953">
            <v>0.76264121542657037</v>
          </cell>
        </row>
        <row r="954">
          <cell r="A954">
            <v>0.66111111111110898</v>
          </cell>
          <cell r="B954">
            <v>97.753333333333643</v>
          </cell>
          <cell r="C954">
            <v>0.76161537462667428</v>
          </cell>
        </row>
        <row r="955">
          <cell r="A955">
            <v>0.66180555555555343</v>
          </cell>
          <cell r="B955">
            <v>97.621666666666982</v>
          </cell>
          <cell r="C955">
            <v>0.76058953382677819</v>
          </cell>
        </row>
        <row r="956">
          <cell r="A956">
            <v>0.66249999999999787</v>
          </cell>
          <cell r="B956">
            <v>97.490000000000322</v>
          </cell>
          <cell r="C956">
            <v>0.7595636930268822</v>
          </cell>
        </row>
        <row r="957">
          <cell r="A957">
            <v>0.66319444444444231</v>
          </cell>
          <cell r="B957">
            <v>97.358333333333661</v>
          </cell>
          <cell r="C957">
            <v>0.75853785222698611</v>
          </cell>
        </row>
        <row r="958">
          <cell r="A958">
            <v>0.66388888888888675</v>
          </cell>
          <cell r="B958">
            <v>97.226666666667001</v>
          </cell>
          <cell r="C958">
            <v>0.75751201142709002</v>
          </cell>
        </row>
        <row r="959">
          <cell r="A959">
            <v>0.66458333333333119</v>
          </cell>
          <cell r="B959">
            <v>97.09500000000034</v>
          </cell>
          <cell r="C959">
            <v>0.75648617062719392</v>
          </cell>
        </row>
        <row r="960">
          <cell r="A960">
            <v>0.66527777777777564</v>
          </cell>
          <cell r="B960">
            <v>96.963333333333679</v>
          </cell>
          <cell r="C960">
            <v>0.75546032982729794</v>
          </cell>
        </row>
        <row r="961">
          <cell r="A961">
            <v>0.66597222222222008</v>
          </cell>
          <cell r="B961">
            <v>96.831666666667019</v>
          </cell>
          <cell r="C961">
            <v>0.75443448902740184</v>
          </cell>
        </row>
        <row r="962">
          <cell r="A962">
            <v>0.66666666666666452</v>
          </cell>
          <cell r="B962">
            <v>96.7</v>
          </cell>
          <cell r="C962">
            <v>0.75340864822750298</v>
          </cell>
        </row>
        <row r="963">
          <cell r="A963">
            <v>0.66736111111110896</v>
          </cell>
          <cell r="B963">
            <v>96.73833333333333</v>
          </cell>
          <cell r="C963">
            <v>0.7537073107388651</v>
          </cell>
        </row>
        <row r="964">
          <cell r="A964">
            <v>0.6680555555555534</v>
          </cell>
          <cell r="B964">
            <v>96.776666666666657</v>
          </cell>
          <cell r="C964">
            <v>0.75400597325022722</v>
          </cell>
        </row>
        <row r="965">
          <cell r="A965">
            <v>0.66874999999999785</v>
          </cell>
          <cell r="B965">
            <v>96.814999999999984</v>
          </cell>
          <cell r="C965">
            <v>0.75430463576158935</v>
          </cell>
        </row>
        <row r="966">
          <cell r="A966">
            <v>0.66944444444444229</v>
          </cell>
          <cell r="B966">
            <v>96.85333333333331</v>
          </cell>
          <cell r="C966">
            <v>0.75460329827295147</v>
          </cell>
        </row>
        <row r="967">
          <cell r="A967">
            <v>0.67013888888888673</v>
          </cell>
          <cell r="B967">
            <v>96.891666666666637</v>
          </cell>
          <cell r="C967">
            <v>0.75490196078431349</v>
          </cell>
        </row>
        <row r="968">
          <cell r="A968">
            <v>0.67083333333333117</v>
          </cell>
          <cell r="B968">
            <v>96.929999999999964</v>
          </cell>
          <cell r="C968">
            <v>0.75520062329567561</v>
          </cell>
        </row>
        <row r="969">
          <cell r="A969">
            <v>0.67152777777777561</v>
          </cell>
          <cell r="B969">
            <v>96.968333333333291</v>
          </cell>
          <cell r="C969">
            <v>0.75549928580703773</v>
          </cell>
        </row>
        <row r="970">
          <cell r="A970">
            <v>0.67222222222222006</v>
          </cell>
          <cell r="B970">
            <v>97.006666666666618</v>
          </cell>
          <cell r="C970">
            <v>0.75579794831839986</v>
          </cell>
        </row>
        <row r="971">
          <cell r="A971">
            <v>0.6729166666666645</v>
          </cell>
          <cell r="B971">
            <v>97.044999999999945</v>
          </cell>
          <cell r="C971">
            <v>0.75609661082976198</v>
          </cell>
        </row>
        <row r="972">
          <cell r="A972">
            <v>0.67361111111110894</v>
          </cell>
          <cell r="B972">
            <v>97.083333333333272</v>
          </cell>
          <cell r="C972">
            <v>0.75639527334112411</v>
          </cell>
        </row>
        <row r="973">
          <cell r="A973">
            <v>0.67430555555555338</v>
          </cell>
          <cell r="B973">
            <v>97.121666666666599</v>
          </cell>
          <cell r="C973">
            <v>0.75669393585248623</v>
          </cell>
        </row>
        <row r="974">
          <cell r="A974">
            <v>0.67499999999999782</v>
          </cell>
          <cell r="B974">
            <v>97.159999999999926</v>
          </cell>
          <cell r="C974">
            <v>0.75699259836384836</v>
          </cell>
        </row>
        <row r="975">
          <cell r="A975">
            <v>0.67569444444444227</v>
          </cell>
          <cell r="B975">
            <v>97.198333333333252</v>
          </cell>
          <cell r="C975">
            <v>0.75729126087521037</v>
          </cell>
        </row>
        <row r="976">
          <cell r="A976">
            <v>0.67638888888888671</v>
          </cell>
          <cell r="B976">
            <v>97.236666666666579</v>
          </cell>
          <cell r="C976">
            <v>0.75758992338657249</v>
          </cell>
        </row>
        <row r="977">
          <cell r="A977">
            <v>0.67708333333333115</v>
          </cell>
          <cell r="B977">
            <v>97.274999999999906</v>
          </cell>
          <cell r="C977">
            <v>0.75788858589793462</v>
          </cell>
        </row>
        <row r="978">
          <cell r="A978">
            <v>0.67777777777777559</v>
          </cell>
          <cell r="B978">
            <v>97.313333333333233</v>
          </cell>
          <cell r="C978">
            <v>0.75818724840929674</v>
          </cell>
        </row>
        <row r="979">
          <cell r="A979">
            <v>0.67847222222222003</v>
          </cell>
          <cell r="B979">
            <v>97.35166666666656</v>
          </cell>
          <cell r="C979">
            <v>0.75848591092065887</v>
          </cell>
        </row>
        <row r="980">
          <cell r="A980">
            <v>0.67916666666666448</v>
          </cell>
          <cell r="B980">
            <v>97.389999999999887</v>
          </cell>
          <cell r="C980">
            <v>0.75878457343202099</v>
          </cell>
        </row>
        <row r="981">
          <cell r="A981">
            <v>0.67986111111110892</v>
          </cell>
          <cell r="B981">
            <v>97.428333333333214</v>
          </cell>
          <cell r="C981">
            <v>0.75908323594338312</v>
          </cell>
        </row>
        <row r="982">
          <cell r="A982">
            <v>0.68055555555555336</v>
          </cell>
          <cell r="B982">
            <v>97.466666666666541</v>
          </cell>
          <cell r="C982">
            <v>0.75938189845474524</v>
          </cell>
        </row>
        <row r="983">
          <cell r="A983">
            <v>0.6812499999999978</v>
          </cell>
          <cell r="B983">
            <v>97.504999999999868</v>
          </cell>
          <cell r="C983">
            <v>0.75968056096610725</v>
          </cell>
        </row>
        <row r="984">
          <cell r="A984">
            <v>0.68194444444444224</v>
          </cell>
          <cell r="B984">
            <v>97.543333333333194</v>
          </cell>
          <cell r="C984">
            <v>0.75997922347746938</v>
          </cell>
        </row>
        <row r="985">
          <cell r="A985">
            <v>0.68263888888888669</v>
          </cell>
          <cell r="B985">
            <v>97.581666666666521</v>
          </cell>
          <cell r="C985">
            <v>0.7602778859888315</v>
          </cell>
        </row>
        <row r="986">
          <cell r="A986">
            <v>0.68333333333333113</v>
          </cell>
          <cell r="B986">
            <v>97.619999999999848</v>
          </cell>
          <cell r="C986">
            <v>0.76057654850019363</v>
          </cell>
        </row>
        <row r="987">
          <cell r="A987">
            <v>0.68402777777777557</v>
          </cell>
          <cell r="B987">
            <v>97.658333333333175</v>
          </cell>
          <cell r="C987">
            <v>0.76087521101155575</v>
          </cell>
        </row>
        <row r="988">
          <cell r="A988">
            <v>0.68472222222222001</v>
          </cell>
          <cell r="B988">
            <v>97.696666666666502</v>
          </cell>
          <cell r="C988">
            <v>0.76117387352291788</v>
          </cell>
        </row>
        <row r="989">
          <cell r="A989">
            <v>0.68541666666666445</v>
          </cell>
          <cell r="B989">
            <v>97.734999999999829</v>
          </cell>
          <cell r="C989">
            <v>0.76147253603428</v>
          </cell>
        </row>
        <row r="990">
          <cell r="A990">
            <v>0.6861111111111089</v>
          </cell>
          <cell r="B990">
            <v>97.773333333333156</v>
          </cell>
          <cell r="C990">
            <v>0.76177119854564213</v>
          </cell>
        </row>
        <row r="991">
          <cell r="A991">
            <v>0.68680555555555334</v>
          </cell>
          <cell r="B991">
            <v>97.811666666666483</v>
          </cell>
          <cell r="C991">
            <v>0.76206986105700414</v>
          </cell>
        </row>
        <row r="992">
          <cell r="A992">
            <v>0.68749999999999778</v>
          </cell>
          <cell r="B992">
            <v>97.84999999999981</v>
          </cell>
          <cell r="C992">
            <v>0.76236852356836626</v>
          </cell>
        </row>
        <row r="993">
          <cell r="A993">
            <v>0.68819444444444222</v>
          </cell>
          <cell r="B993">
            <v>97.888333333333136</v>
          </cell>
          <cell r="C993">
            <v>0.76266718607972839</v>
          </cell>
        </row>
        <row r="994">
          <cell r="A994">
            <v>0.68888888888888666</v>
          </cell>
          <cell r="B994">
            <v>97.926666666666463</v>
          </cell>
          <cell r="C994">
            <v>0.76296584859109051</v>
          </cell>
        </row>
        <row r="995">
          <cell r="A995">
            <v>0.68958333333333111</v>
          </cell>
          <cell r="B995">
            <v>97.96499999999979</v>
          </cell>
          <cell r="C995">
            <v>0.76326451110245264</v>
          </cell>
        </row>
        <row r="996">
          <cell r="A996">
            <v>0.69027777777777555</v>
          </cell>
          <cell r="B996">
            <v>98.003333333333117</v>
          </cell>
          <cell r="C996">
            <v>0.76356317361381476</v>
          </cell>
        </row>
        <row r="997">
          <cell r="A997">
            <v>0.69097222222221999</v>
          </cell>
          <cell r="B997">
            <v>98.041666666666444</v>
          </cell>
          <cell r="C997">
            <v>0.76386183612517689</v>
          </cell>
        </row>
        <row r="998">
          <cell r="A998">
            <v>0.69166666666666443</v>
          </cell>
          <cell r="B998">
            <v>98.079999999999771</v>
          </cell>
          <cell r="C998">
            <v>0.76416049863653901</v>
          </cell>
        </row>
        <row r="999">
          <cell r="A999">
            <v>0.69236111111110887</v>
          </cell>
          <cell r="B999">
            <v>98.118333333333098</v>
          </cell>
          <cell r="C999">
            <v>0.76445916114790102</v>
          </cell>
        </row>
        <row r="1000">
          <cell r="A1000">
            <v>0.69305555555555332</v>
          </cell>
          <cell r="B1000">
            <v>98.156666666666425</v>
          </cell>
          <cell r="C1000">
            <v>0.76475782365926315</v>
          </cell>
        </row>
        <row r="1001">
          <cell r="A1001">
            <v>0.69374999999999776</v>
          </cell>
          <cell r="B1001">
            <v>98.194999999999752</v>
          </cell>
          <cell r="C1001">
            <v>0.76505648617062527</v>
          </cell>
        </row>
        <row r="1002">
          <cell r="A1002">
            <v>0.6944444444444422</v>
          </cell>
          <cell r="B1002">
            <v>98.233333333333078</v>
          </cell>
          <cell r="C1002">
            <v>0.7653551486819874</v>
          </cell>
        </row>
        <row r="1003">
          <cell r="A1003">
            <v>0.69513888888888664</v>
          </cell>
          <cell r="B1003">
            <v>98.271666666666405</v>
          </cell>
          <cell r="C1003">
            <v>0.76565381119334952</v>
          </cell>
        </row>
        <row r="1004">
          <cell r="A1004">
            <v>0.69583333333333108</v>
          </cell>
          <cell r="B1004">
            <v>98.309999999999732</v>
          </cell>
          <cell r="C1004">
            <v>0.76595247370471164</v>
          </cell>
        </row>
        <row r="1005">
          <cell r="A1005">
            <v>0.69652777777777553</v>
          </cell>
          <cell r="B1005">
            <v>98.348333333333059</v>
          </cell>
          <cell r="C1005">
            <v>0.76625113621607377</v>
          </cell>
        </row>
        <row r="1006">
          <cell r="A1006">
            <v>0.69722222222221997</v>
          </cell>
          <cell r="B1006">
            <v>98.386666666666386</v>
          </cell>
          <cell r="C1006">
            <v>0.76654979872743589</v>
          </cell>
        </row>
        <row r="1007">
          <cell r="A1007">
            <v>0.69791666666666441</v>
          </cell>
          <cell r="B1007">
            <v>98.424999999999713</v>
          </cell>
          <cell r="C1007">
            <v>0.76684846123879791</v>
          </cell>
        </row>
        <row r="1008">
          <cell r="A1008">
            <v>0.69861111111110885</v>
          </cell>
          <cell r="B1008">
            <v>98.46333333333304</v>
          </cell>
          <cell r="C1008">
            <v>0.76714712375016003</v>
          </cell>
        </row>
        <row r="1009">
          <cell r="A1009">
            <v>0.69930555555555329</v>
          </cell>
          <cell r="B1009">
            <v>98.501666666666367</v>
          </cell>
          <cell r="C1009">
            <v>0.76744578626152216</v>
          </cell>
        </row>
        <row r="1010">
          <cell r="A1010">
            <v>0.69999999999999774</v>
          </cell>
          <cell r="B1010">
            <v>98.539999999999694</v>
          </cell>
          <cell r="C1010">
            <v>0.76774444877288428</v>
          </cell>
        </row>
        <row r="1011">
          <cell r="A1011">
            <v>0.70069444444444218</v>
          </cell>
          <cell r="B1011">
            <v>98.578333333333021</v>
          </cell>
          <cell r="C1011">
            <v>0.7680431112842464</v>
          </cell>
        </row>
        <row r="1012">
          <cell r="A1012">
            <v>0.70138888888888662</v>
          </cell>
          <cell r="B1012">
            <v>98.616666666666347</v>
          </cell>
          <cell r="C1012">
            <v>0.76834177379560853</v>
          </cell>
        </row>
        <row r="1013">
          <cell r="A1013">
            <v>0.70208333333333106</v>
          </cell>
          <cell r="B1013">
            <v>98.654999999999674</v>
          </cell>
          <cell r="C1013">
            <v>0.76864043630697065</v>
          </cell>
        </row>
        <row r="1014">
          <cell r="A1014">
            <v>0.7027777777777755</v>
          </cell>
          <cell r="B1014">
            <v>98.693333333333001</v>
          </cell>
          <cell r="C1014">
            <v>0.76893909881833278</v>
          </cell>
        </row>
        <row r="1015">
          <cell r="A1015">
            <v>0.70347222222221995</v>
          </cell>
          <cell r="B1015">
            <v>98.731666666666328</v>
          </cell>
          <cell r="C1015">
            <v>0.76923776132969479</v>
          </cell>
        </row>
        <row r="1016">
          <cell r="A1016">
            <v>0.70416666666666439</v>
          </cell>
          <cell r="B1016">
            <v>98.769999999999655</v>
          </cell>
          <cell r="C1016">
            <v>0.76953642384105692</v>
          </cell>
        </row>
        <row r="1017">
          <cell r="A1017">
            <v>0.70486111111110883</v>
          </cell>
          <cell r="B1017">
            <v>98.808333333332982</v>
          </cell>
          <cell r="C1017">
            <v>0.76983508635241904</v>
          </cell>
        </row>
        <row r="1018">
          <cell r="A1018">
            <v>0.70555555555555327</v>
          </cell>
          <cell r="B1018">
            <v>98.846666666666309</v>
          </cell>
          <cell r="C1018">
            <v>0.77013374886378116</v>
          </cell>
        </row>
        <row r="1019">
          <cell r="A1019">
            <v>0.70624999999999771</v>
          </cell>
          <cell r="B1019">
            <v>98.884999999999636</v>
          </cell>
          <cell r="C1019">
            <v>0.77043241137514329</v>
          </cell>
        </row>
        <row r="1020">
          <cell r="A1020">
            <v>0.70694444444444215</v>
          </cell>
          <cell r="B1020">
            <v>98.923333333332963</v>
          </cell>
          <cell r="C1020">
            <v>0.77073107388650541</v>
          </cell>
        </row>
        <row r="1021">
          <cell r="A1021">
            <v>0.7076388888888866</v>
          </cell>
          <cell r="B1021">
            <v>98.961666666666289</v>
          </cell>
          <cell r="C1021">
            <v>0.77102973639786754</v>
          </cell>
        </row>
        <row r="1022">
          <cell r="A1022">
            <v>0.70833333333333104</v>
          </cell>
          <cell r="B1022">
            <v>99</v>
          </cell>
          <cell r="C1022">
            <v>0.77132839890923255</v>
          </cell>
        </row>
        <row r="1023">
          <cell r="A1023">
            <v>0.70902777777777548</v>
          </cell>
          <cell r="B1023">
            <v>99.201666666666668</v>
          </cell>
          <cell r="C1023">
            <v>0.7728996234255292</v>
          </cell>
        </row>
        <row r="1024">
          <cell r="A1024">
            <v>0.70972222222221992</v>
          </cell>
          <cell r="B1024">
            <v>99.403333333333336</v>
          </cell>
          <cell r="C1024">
            <v>0.77447084794182575</v>
          </cell>
        </row>
        <row r="1025">
          <cell r="A1025">
            <v>0.71041666666666436</v>
          </cell>
          <cell r="B1025">
            <v>99.605000000000004</v>
          </cell>
          <cell r="C1025">
            <v>0.7760420724581224</v>
          </cell>
        </row>
        <row r="1026">
          <cell r="A1026">
            <v>0.71111111111110881</v>
          </cell>
          <cell r="B1026">
            <v>99.806666666666672</v>
          </cell>
          <cell r="C1026">
            <v>0.77761329697441894</v>
          </cell>
        </row>
        <row r="1027">
          <cell r="A1027">
            <v>0.71180555555555325</v>
          </cell>
          <cell r="B1027">
            <v>100.00833333333334</v>
          </cell>
          <cell r="C1027">
            <v>0.7791845214907156</v>
          </cell>
        </row>
        <row r="1028">
          <cell r="A1028">
            <v>0.71249999999999769</v>
          </cell>
          <cell r="B1028">
            <v>100.21000000000001</v>
          </cell>
          <cell r="C1028">
            <v>0.78075574600701214</v>
          </cell>
        </row>
        <row r="1029">
          <cell r="A1029">
            <v>0.71319444444444213</v>
          </cell>
          <cell r="B1029">
            <v>100.41166666666668</v>
          </cell>
          <cell r="C1029">
            <v>0.7823269705233088</v>
          </cell>
        </row>
        <row r="1030">
          <cell r="A1030">
            <v>0.71388888888888657</v>
          </cell>
          <cell r="B1030">
            <v>100.61333333333334</v>
          </cell>
          <cell r="C1030">
            <v>0.78389819503960534</v>
          </cell>
        </row>
        <row r="1031">
          <cell r="A1031">
            <v>0.71458333333333102</v>
          </cell>
          <cell r="B1031">
            <v>100.81500000000001</v>
          </cell>
          <cell r="C1031">
            <v>0.78546941955590199</v>
          </cell>
        </row>
        <row r="1032">
          <cell r="A1032">
            <v>0.71527777777777546</v>
          </cell>
          <cell r="B1032">
            <v>101.01666666666668</v>
          </cell>
          <cell r="C1032">
            <v>0.78704064407219854</v>
          </cell>
        </row>
        <row r="1033">
          <cell r="A1033">
            <v>0.7159722222222199</v>
          </cell>
          <cell r="B1033">
            <v>101.21833333333335</v>
          </cell>
          <cell r="C1033">
            <v>0.78861186858849519</v>
          </cell>
        </row>
        <row r="1034">
          <cell r="A1034">
            <v>0.71666666666666434</v>
          </cell>
          <cell r="B1034">
            <v>101.42000000000002</v>
          </cell>
          <cell r="C1034">
            <v>0.79018309310479173</v>
          </cell>
        </row>
        <row r="1035">
          <cell r="A1035">
            <v>0.71736111111110878</v>
          </cell>
          <cell r="B1035">
            <v>101.62166666666668</v>
          </cell>
          <cell r="C1035">
            <v>0.79175431762108839</v>
          </cell>
        </row>
        <row r="1036">
          <cell r="A1036">
            <v>0.71805555555555323</v>
          </cell>
          <cell r="B1036">
            <v>101.82333333333335</v>
          </cell>
          <cell r="C1036">
            <v>0.79332554213738493</v>
          </cell>
        </row>
        <row r="1037">
          <cell r="A1037">
            <v>0.71874999999999767</v>
          </cell>
          <cell r="B1037">
            <v>102.02500000000002</v>
          </cell>
          <cell r="C1037">
            <v>0.79489676665368159</v>
          </cell>
        </row>
        <row r="1038">
          <cell r="A1038">
            <v>0.71944444444444211</v>
          </cell>
          <cell r="B1038">
            <v>102.22666666666669</v>
          </cell>
          <cell r="C1038">
            <v>0.79646799116997813</v>
          </cell>
        </row>
        <row r="1039">
          <cell r="A1039">
            <v>0.72013888888888655</v>
          </cell>
          <cell r="B1039">
            <v>102.42833333333336</v>
          </cell>
          <cell r="C1039">
            <v>0.79803921568627467</v>
          </cell>
        </row>
        <row r="1040">
          <cell r="A1040">
            <v>0.72083333333333099</v>
          </cell>
          <cell r="B1040">
            <v>102.63000000000002</v>
          </cell>
          <cell r="C1040">
            <v>0.79961044020257133</v>
          </cell>
        </row>
        <row r="1041">
          <cell r="A1041">
            <v>0.72152777777777544</v>
          </cell>
          <cell r="B1041">
            <v>102.83166666666669</v>
          </cell>
          <cell r="C1041">
            <v>0.80118166471886787</v>
          </cell>
        </row>
        <row r="1042">
          <cell r="A1042">
            <v>0.72222222222221988</v>
          </cell>
          <cell r="B1042">
            <v>103.03333333333336</v>
          </cell>
          <cell r="C1042">
            <v>0.80275288923516452</v>
          </cell>
        </row>
        <row r="1043">
          <cell r="A1043">
            <v>0.72291666666666432</v>
          </cell>
          <cell r="B1043">
            <v>103.23500000000003</v>
          </cell>
          <cell r="C1043">
            <v>0.80432411375146107</v>
          </cell>
        </row>
        <row r="1044">
          <cell r="A1044">
            <v>0.72361111111110876</v>
          </cell>
          <cell r="B1044">
            <v>103.4366666666667</v>
          </cell>
          <cell r="C1044">
            <v>0.80589533826775772</v>
          </cell>
        </row>
        <row r="1045">
          <cell r="A1045">
            <v>0.7243055555555532</v>
          </cell>
          <cell r="B1045">
            <v>103.63833333333336</v>
          </cell>
          <cell r="C1045">
            <v>0.80746656278405426</v>
          </cell>
        </row>
        <row r="1046">
          <cell r="A1046">
            <v>0.72499999999999765</v>
          </cell>
          <cell r="B1046">
            <v>103.84000000000003</v>
          </cell>
          <cell r="C1046">
            <v>0.80903778730035092</v>
          </cell>
        </row>
        <row r="1047">
          <cell r="A1047">
            <v>0.72569444444444209</v>
          </cell>
          <cell r="B1047">
            <v>104.0416666666667</v>
          </cell>
          <cell r="C1047">
            <v>0.81060901181664746</v>
          </cell>
        </row>
        <row r="1048">
          <cell r="A1048">
            <v>0.72638888888888653</v>
          </cell>
          <cell r="B1048">
            <v>104.24333333333337</v>
          </cell>
          <cell r="C1048">
            <v>0.81218023633294412</v>
          </cell>
        </row>
        <row r="1049">
          <cell r="A1049">
            <v>0.72708333333333097</v>
          </cell>
          <cell r="B1049">
            <v>104.44500000000004</v>
          </cell>
          <cell r="C1049">
            <v>0.81375146084924066</v>
          </cell>
        </row>
        <row r="1050">
          <cell r="A1050">
            <v>0.72777777777777541</v>
          </cell>
          <cell r="B1050">
            <v>104.6466666666667</v>
          </cell>
          <cell r="C1050">
            <v>0.81532268536553731</v>
          </cell>
        </row>
        <row r="1051">
          <cell r="A1051">
            <v>0.72847222222221986</v>
          </cell>
          <cell r="B1051">
            <v>104.84833333333337</v>
          </cell>
          <cell r="C1051">
            <v>0.81689390988183386</v>
          </cell>
        </row>
        <row r="1052">
          <cell r="A1052">
            <v>0.7291666666666643</v>
          </cell>
          <cell r="B1052">
            <v>105.05000000000004</v>
          </cell>
          <cell r="C1052">
            <v>0.81846513439813051</v>
          </cell>
        </row>
        <row r="1053">
          <cell r="A1053">
            <v>0.72986111111110874</v>
          </cell>
          <cell r="B1053">
            <v>105.25166666666671</v>
          </cell>
          <cell r="C1053">
            <v>0.82003635891442705</v>
          </cell>
        </row>
        <row r="1054">
          <cell r="A1054">
            <v>0.73055555555555318</v>
          </cell>
          <cell r="B1054">
            <v>105.45333333333338</v>
          </cell>
          <cell r="C1054">
            <v>0.8216075834307236</v>
          </cell>
        </row>
        <row r="1055">
          <cell r="A1055">
            <v>0.73124999999999762</v>
          </cell>
          <cell r="B1055">
            <v>105.65500000000004</v>
          </cell>
          <cell r="C1055">
            <v>0.82317880794702025</v>
          </cell>
        </row>
        <row r="1056">
          <cell r="A1056">
            <v>0.73194444444444207</v>
          </cell>
          <cell r="B1056">
            <v>105.85666666666671</v>
          </cell>
          <cell r="C1056">
            <v>0.8247500324633168</v>
          </cell>
        </row>
        <row r="1057">
          <cell r="A1057">
            <v>0.73263888888888651</v>
          </cell>
          <cell r="B1057">
            <v>106.05833333333338</v>
          </cell>
          <cell r="C1057">
            <v>0.82632125697961345</v>
          </cell>
        </row>
        <row r="1058">
          <cell r="A1058">
            <v>0.73333333333333095</v>
          </cell>
          <cell r="B1058">
            <v>106.26000000000005</v>
          </cell>
          <cell r="C1058">
            <v>0.82789248149590999</v>
          </cell>
        </row>
        <row r="1059">
          <cell r="A1059">
            <v>0.73402777777777539</v>
          </cell>
          <cell r="B1059">
            <v>106.46166666666672</v>
          </cell>
          <cell r="C1059">
            <v>0.82946370601220665</v>
          </cell>
        </row>
        <row r="1060">
          <cell r="A1060">
            <v>0.73472222222221983</v>
          </cell>
          <cell r="B1060">
            <v>106.66333333333338</v>
          </cell>
          <cell r="C1060">
            <v>0.83103493052850319</v>
          </cell>
        </row>
        <row r="1061">
          <cell r="A1061">
            <v>0.73541666666666428</v>
          </cell>
          <cell r="B1061">
            <v>106.86500000000005</v>
          </cell>
          <cell r="C1061">
            <v>0.83260615504479984</v>
          </cell>
        </row>
        <row r="1062">
          <cell r="A1062">
            <v>0.73611111111110872</v>
          </cell>
          <cell r="B1062">
            <v>107.06666666666672</v>
          </cell>
          <cell r="C1062">
            <v>0.83417737956109639</v>
          </cell>
        </row>
        <row r="1063">
          <cell r="A1063">
            <v>0.73680555555555316</v>
          </cell>
          <cell r="B1063">
            <v>107.26833333333339</v>
          </cell>
          <cell r="C1063">
            <v>0.83574860407739304</v>
          </cell>
        </row>
        <row r="1064">
          <cell r="A1064">
            <v>0.7374999999999976</v>
          </cell>
          <cell r="B1064">
            <v>107.47000000000006</v>
          </cell>
          <cell r="C1064">
            <v>0.83731982859368959</v>
          </cell>
        </row>
        <row r="1065">
          <cell r="A1065">
            <v>0.73819444444444204</v>
          </cell>
          <cell r="B1065">
            <v>107.67166666666672</v>
          </cell>
          <cell r="C1065">
            <v>0.83889105310998624</v>
          </cell>
        </row>
        <row r="1066">
          <cell r="A1066">
            <v>0.73888888888888649</v>
          </cell>
          <cell r="B1066">
            <v>107.87333333333339</v>
          </cell>
          <cell r="C1066">
            <v>0.84046227762628278</v>
          </cell>
        </row>
        <row r="1067">
          <cell r="A1067">
            <v>0.73958333333333093</v>
          </cell>
          <cell r="B1067">
            <v>108.07500000000006</v>
          </cell>
          <cell r="C1067">
            <v>0.84203350214257944</v>
          </cell>
        </row>
        <row r="1068">
          <cell r="A1068">
            <v>0.74027777777777537</v>
          </cell>
          <cell r="B1068">
            <v>108.27666666666673</v>
          </cell>
          <cell r="C1068">
            <v>0.84360472665887598</v>
          </cell>
        </row>
        <row r="1069">
          <cell r="A1069">
            <v>0.74097222222221981</v>
          </cell>
          <cell r="B1069">
            <v>108.4783333333334</v>
          </cell>
          <cell r="C1069">
            <v>0.84517595117517252</v>
          </cell>
        </row>
        <row r="1070">
          <cell r="A1070">
            <v>0.74166666666666425</v>
          </cell>
          <cell r="B1070">
            <v>108.68000000000006</v>
          </cell>
          <cell r="C1070">
            <v>0.84674717569146918</v>
          </cell>
        </row>
        <row r="1071">
          <cell r="A1071">
            <v>0.7423611111111087</v>
          </cell>
          <cell r="B1071">
            <v>108.88166666666673</v>
          </cell>
          <cell r="C1071">
            <v>0.84831840020776572</v>
          </cell>
        </row>
        <row r="1072">
          <cell r="A1072">
            <v>0.74305555555555314</v>
          </cell>
          <cell r="B1072">
            <v>109.0833333333334</v>
          </cell>
          <cell r="C1072">
            <v>0.84988962472406238</v>
          </cell>
        </row>
        <row r="1073">
          <cell r="A1073">
            <v>0.74374999999999758</v>
          </cell>
          <cell r="B1073">
            <v>109.28500000000007</v>
          </cell>
          <cell r="C1073">
            <v>0.85146084924035892</v>
          </cell>
        </row>
        <row r="1074">
          <cell r="A1074">
            <v>0.74444444444444202</v>
          </cell>
          <cell r="B1074">
            <v>109.48666666666674</v>
          </cell>
          <cell r="C1074">
            <v>0.85303207375665557</v>
          </cell>
        </row>
        <row r="1075">
          <cell r="A1075">
            <v>0.74513888888888646</v>
          </cell>
          <cell r="B1075">
            <v>109.6883333333334</v>
          </cell>
          <cell r="C1075">
            <v>0.85460329827295212</v>
          </cell>
        </row>
        <row r="1076">
          <cell r="A1076">
            <v>0.74583333333333091</v>
          </cell>
          <cell r="B1076">
            <v>109.89000000000007</v>
          </cell>
          <cell r="C1076">
            <v>0.85617452278924877</v>
          </cell>
        </row>
        <row r="1077">
          <cell r="A1077">
            <v>0.74652777777777535</v>
          </cell>
          <cell r="B1077">
            <v>110.09166666666674</v>
          </cell>
          <cell r="C1077">
            <v>0.85774574730554531</v>
          </cell>
        </row>
        <row r="1078">
          <cell r="A1078">
            <v>0.74722222222221979</v>
          </cell>
          <cell r="B1078">
            <v>110.29333333333341</v>
          </cell>
          <cell r="C1078">
            <v>0.85931697182184197</v>
          </cell>
        </row>
        <row r="1079">
          <cell r="A1079">
            <v>0.74791666666666423</v>
          </cell>
          <cell r="B1079">
            <v>110.49500000000008</v>
          </cell>
          <cell r="C1079">
            <v>0.86088819633813851</v>
          </cell>
        </row>
        <row r="1080">
          <cell r="A1080">
            <v>0.74861111111110867</v>
          </cell>
          <cell r="B1080">
            <v>110.69666666666674</v>
          </cell>
          <cell r="C1080">
            <v>0.86245942085443517</v>
          </cell>
        </row>
        <row r="1081">
          <cell r="A1081">
            <v>0.74930555555555312</v>
          </cell>
          <cell r="B1081">
            <v>110.89833333333341</v>
          </cell>
          <cell r="C1081">
            <v>0.86403064537073171</v>
          </cell>
        </row>
        <row r="1082">
          <cell r="A1082">
            <v>0.74999999999999756</v>
          </cell>
          <cell r="B1082">
            <v>111.1</v>
          </cell>
          <cell r="C1082">
            <v>0.8656018698870277</v>
          </cell>
        </row>
        <row r="1083">
          <cell r="A1083">
            <v>0.750694444444442</v>
          </cell>
          <cell r="B1083">
            <v>111.51833333333333</v>
          </cell>
          <cell r="C1083">
            <v>0.8688611868588495</v>
          </cell>
        </row>
        <row r="1084">
          <cell r="A1084">
            <v>0.75138888888888644</v>
          </cell>
          <cell r="B1084">
            <v>111.93666666666667</v>
          </cell>
          <cell r="C1084">
            <v>0.87212050383067141</v>
          </cell>
        </row>
        <row r="1085">
          <cell r="A1085">
            <v>0.75208333333333088</v>
          </cell>
          <cell r="B1085">
            <v>112.355</v>
          </cell>
          <cell r="C1085">
            <v>0.87537982080249321</v>
          </cell>
        </row>
        <row r="1086">
          <cell r="A1086">
            <v>0.75277777777777533</v>
          </cell>
          <cell r="B1086">
            <v>112.77333333333334</v>
          </cell>
          <cell r="C1086">
            <v>0.87863913777431513</v>
          </cell>
        </row>
        <row r="1087">
          <cell r="A1087">
            <v>0.75347222222221977</v>
          </cell>
          <cell r="B1087">
            <v>113.19166666666668</v>
          </cell>
          <cell r="C1087">
            <v>0.88189845474613704</v>
          </cell>
        </row>
        <row r="1088">
          <cell r="A1088">
            <v>0.75416666666666421</v>
          </cell>
          <cell r="B1088">
            <v>113.61000000000001</v>
          </cell>
          <cell r="C1088">
            <v>0.88515777171795884</v>
          </cell>
        </row>
        <row r="1089">
          <cell r="A1089">
            <v>0.75486111111110865</v>
          </cell>
          <cell r="B1089">
            <v>114.02833333333335</v>
          </cell>
          <cell r="C1089">
            <v>0.88841708868978075</v>
          </cell>
        </row>
        <row r="1090">
          <cell r="A1090">
            <v>0.75555555555555309</v>
          </cell>
          <cell r="B1090">
            <v>114.44666666666669</v>
          </cell>
          <cell r="C1090">
            <v>0.89167640566160256</v>
          </cell>
        </row>
        <row r="1091">
          <cell r="A1091">
            <v>0.75624999999999754</v>
          </cell>
          <cell r="B1091">
            <v>114.86500000000002</v>
          </cell>
          <cell r="C1091">
            <v>0.89493572263342447</v>
          </cell>
        </row>
        <row r="1092">
          <cell r="A1092">
            <v>0.75694444444444198</v>
          </cell>
          <cell r="B1092">
            <v>115.28333333333336</v>
          </cell>
          <cell r="C1092">
            <v>0.89819503960524627</v>
          </cell>
        </row>
        <row r="1093">
          <cell r="A1093">
            <v>0.75763888888888642</v>
          </cell>
          <cell r="B1093">
            <v>115.7016666666667</v>
          </cell>
          <cell r="C1093">
            <v>0.90145435657706818</v>
          </cell>
        </row>
        <row r="1094">
          <cell r="A1094">
            <v>0.75833333333333086</v>
          </cell>
          <cell r="B1094">
            <v>116.12000000000003</v>
          </cell>
          <cell r="C1094">
            <v>0.9047136735488901</v>
          </cell>
        </row>
        <row r="1095">
          <cell r="A1095">
            <v>0.7590277777777753</v>
          </cell>
          <cell r="B1095">
            <v>116.53833333333337</v>
          </cell>
          <cell r="C1095">
            <v>0.9079729905207119</v>
          </cell>
        </row>
        <row r="1096">
          <cell r="A1096">
            <v>0.75972222222221975</v>
          </cell>
          <cell r="B1096">
            <v>116.95666666666671</v>
          </cell>
          <cell r="C1096">
            <v>0.91123230749253381</v>
          </cell>
        </row>
        <row r="1097">
          <cell r="A1097">
            <v>0.76041666666666419</v>
          </cell>
          <cell r="B1097">
            <v>117.37500000000004</v>
          </cell>
          <cell r="C1097">
            <v>0.91449162446435561</v>
          </cell>
        </row>
        <row r="1098">
          <cell r="A1098">
            <v>0.76111111111110863</v>
          </cell>
          <cell r="B1098">
            <v>117.79333333333338</v>
          </cell>
          <cell r="C1098">
            <v>0.91775094143617753</v>
          </cell>
        </row>
        <row r="1099">
          <cell r="A1099">
            <v>0.76180555555555307</v>
          </cell>
          <cell r="B1099">
            <v>118.21166666666672</v>
          </cell>
          <cell r="C1099">
            <v>0.92101025840799944</v>
          </cell>
        </row>
        <row r="1100">
          <cell r="A1100">
            <v>0.76249999999999751</v>
          </cell>
          <cell r="B1100">
            <v>118.63000000000005</v>
          </cell>
          <cell r="C1100">
            <v>0.92426957537982124</v>
          </cell>
        </row>
        <row r="1101">
          <cell r="A1101">
            <v>0.76319444444444196</v>
          </cell>
          <cell r="B1101">
            <v>119.04833333333339</v>
          </cell>
          <cell r="C1101">
            <v>0.92752889235164315</v>
          </cell>
        </row>
        <row r="1102">
          <cell r="A1102">
            <v>0.7638888888888864</v>
          </cell>
          <cell r="B1102">
            <v>119.46666666666673</v>
          </cell>
          <cell r="C1102">
            <v>0.93078820932346495</v>
          </cell>
        </row>
        <row r="1103">
          <cell r="A1103">
            <v>0.76458333333333084</v>
          </cell>
          <cell r="B1103">
            <v>119.88500000000006</v>
          </cell>
          <cell r="C1103">
            <v>0.93404752629528687</v>
          </cell>
        </row>
        <row r="1104">
          <cell r="A1104">
            <v>0.76527777777777528</v>
          </cell>
          <cell r="B1104">
            <v>120.3033333333334</v>
          </cell>
          <cell r="C1104">
            <v>0.93730684326710867</v>
          </cell>
        </row>
        <row r="1105">
          <cell r="A1105">
            <v>0.76597222222221972</v>
          </cell>
          <cell r="B1105">
            <v>120.72166666666674</v>
          </cell>
          <cell r="C1105">
            <v>0.94056616023893058</v>
          </cell>
        </row>
        <row r="1106">
          <cell r="A1106">
            <v>0.76666666666666416</v>
          </cell>
          <cell r="B1106">
            <v>121.14000000000007</v>
          </cell>
          <cell r="C1106">
            <v>0.94382547721075249</v>
          </cell>
        </row>
        <row r="1107">
          <cell r="A1107">
            <v>0.76736111111110861</v>
          </cell>
          <cell r="B1107">
            <v>121.55833333333341</v>
          </cell>
          <cell r="C1107">
            <v>0.9470847941825743</v>
          </cell>
        </row>
        <row r="1108">
          <cell r="A1108">
            <v>0.76805555555555305</v>
          </cell>
          <cell r="B1108">
            <v>121.97666666666674</v>
          </cell>
          <cell r="C1108">
            <v>0.95034411115439621</v>
          </cell>
        </row>
        <row r="1109">
          <cell r="A1109">
            <v>0.76874999999999749</v>
          </cell>
          <cell r="B1109">
            <v>122.39500000000008</v>
          </cell>
          <cell r="C1109">
            <v>0.95360342812621801</v>
          </cell>
        </row>
        <row r="1110">
          <cell r="A1110">
            <v>0.76944444444444193</v>
          </cell>
          <cell r="B1110">
            <v>122.81333333333342</v>
          </cell>
          <cell r="C1110">
            <v>0.95686274509803992</v>
          </cell>
        </row>
        <row r="1111">
          <cell r="A1111">
            <v>0.77013888888888637</v>
          </cell>
          <cell r="B1111">
            <v>123.23166666666675</v>
          </cell>
          <cell r="C1111">
            <v>0.96012206206986184</v>
          </cell>
        </row>
        <row r="1112">
          <cell r="A1112">
            <v>0.77083333333333082</v>
          </cell>
          <cell r="B1112">
            <v>123.65000000000009</v>
          </cell>
          <cell r="C1112">
            <v>0.96338137904168364</v>
          </cell>
        </row>
        <row r="1113">
          <cell r="A1113">
            <v>0.77152777777777526</v>
          </cell>
          <cell r="B1113">
            <v>124.06833333333343</v>
          </cell>
          <cell r="C1113">
            <v>0.96664069601350555</v>
          </cell>
        </row>
        <row r="1114">
          <cell r="A1114">
            <v>0.7722222222222197</v>
          </cell>
          <cell r="B1114">
            <v>124.48666666666676</v>
          </cell>
          <cell r="C1114">
            <v>0.96990001298532735</v>
          </cell>
        </row>
        <row r="1115">
          <cell r="A1115">
            <v>0.77291666666666414</v>
          </cell>
          <cell r="B1115">
            <v>124.9050000000001</v>
          </cell>
          <cell r="C1115">
            <v>0.97315932995714927</v>
          </cell>
        </row>
        <row r="1116">
          <cell r="A1116">
            <v>0.77361111111110858</v>
          </cell>
          <cell r="B1116">
            <v>125.32333333333344</v>
          </cell>
          <cell r="C1116">
            <v>0.97641864692897107</v>
          </cell>
        </row>
        <row r="1117">
          <cell r="A1117">
            <v>0.77430555555555303</v>
          </cell>
          <cell r="B1117">
            <v>125.74166666666677</v>
          </cell>
          <cell r="C1117">
            <v>0.97967796390079298</v>
          </cell>
        </row>
        <row r="1118">
          <cell r="A1118">
            <v>0.77499999999999747</v>
          </cell>
          <cell r="B1118">
            <v>126.16000000000011</v>
          </cell>
          <cell r="C1118">
            <v>0.98293728087261489</v>
          </cell>
        </row>
        <row r="1119">
          <cell r="A1119">
            <v>0.77569444444444191</v>
          </cell>
          <cell r="B1119">
            <v>126.57833333333345</v>
          </cell>
          <cell r="C1119">
            <v>0.9861965978444367</v>
          </cell>
        </row>
        <row r="1120">
          <cell r="A1120">
            <v>0.77638888888888635</v>
          </cell>
          <cell r="B1120">
            <v>126.99666666666678</v>
          </cell>
          <cell r="C1120">
            <v>0.98945591481625861</v>
          </cell>
        </row>
        <row r="1121">
          <cell r="A1121">
            <v>0.77708333333333079</v>
          </cell>
          <cell r="B1121">
            <v>127.41500000000012</v>
          </cell>
          <cell r="C1121">
            <v>0.99271523178808041</v>
          </cell>
        </row>
        <row r="1122">
          <cell r="A1122">
            <v>0.77777777777777524</v>
          </cell>
          <cell r="B1122">
            <v>127.83333333333346</v>
          </cell>
          <cell r="C1122">
            <v>0.99597454875990232</v>
          </cell>
        </row>
        <row r="1123">
          <cell r="A1123">
            <v>0.77847222222221968</v>
          </cell>
          <cell r="B1123">
            <v>128.25166666666678</v>
          </cell>
          <cell r="C1123">
            <v>0.99923386573172412</v>
          </cell>
        </row>
        <row r="1124">
          <cell r="A1124">
            <v>0.77916666666666412</v>
          </cell>
          <cell r="B1124">
            <v>128.6700000000001</v>
          </cell>
          <cell r="C1124">
            <v>1.0024931827035459</v>
          </cell>
        </row>
        <row r="1125">
          <cell r="A1125">
            <v>0.77986111111110856</v>
          </cell>
          <cell r="B1125">
            <v>129.08833333333342</v>
          </cell>
          <cell r="C1125">
            <v>1.0057524996753675</v>
          </cell>
        </row>
        <row r="1126">
          <cell r="A1126">
            <v>0.780555555555553</v>
          </cell>
          <cell r="B1126">
            <v>129.50666666666675</v>
          </cell>
          <cell r="C1126">
            <v>1.0090118166471893</v>
          </cell>
        </row>
        <row r="1127">
          <cell r="A1127">
            <v>0.78124999999999745</v>
          </cell>
          <cell r="B1127">
            <v>129.92500000000007</v>
          </cell>
          <cell r="C1127">
            <v>1.0122711336190111</v>
          </cell>
        </row>
        <row r="1128">
          <cell r="A1128">
            <v>0.78194444444444189</v>
          </cell>
          <cell r="B1128">
            <v>130.34333333333339</v>
          </cell>
          <cell r="C1128">
            <v>1.0155304505908329</v>
          </cell>
        </row>
        <row r="1129">
          <cell r="A1129">
            <v>0.78263888888888633</v>
          </cell>
          <cell r="B1129">
            <v>130.76166666666671</v>
          </cell>
          <cell r="C1129">
            <v>1.0187897675626547</v>
          </cell>
        </row>
        <row r="1130">
          <cell r="A1130">
            <v>0.78333333333333077</v>
          </cell>
          <cell r="B1130">
            <v>131.18000000000004</v>
          </cell>
          <cell r="C1130">
            <v>1.0220490845344763</v>
          </cell>
        </row>
        <row r="1131">
          <cell r="A1131">
            <v>0.78402777777777521</v>
          </cell>
          <cell r="B1131">
            <v>131.59833333333336</v>
          </cell>
          <cell r="C1131">
            <v>1.0253084015062981</v>
          </cell>
        </row>
        <row r="1132">
          <cell r="A1132">
            <v>0.78472222222221966</v>
          </cell>
          <cell r="B1132">
            <v>132.01666666666668</v>
          </cell>
          <cell r="C1132">
            <v>1.0285677184781199</v>
          </cell>
        </row>
        <row r="1133">
          <cell r="A1133">
            <v>0.7854166666666641</v>
          </cell>
          <cell r="B1133">
            <v>132.435</v>
          </cell>
          <cell r="C1133">
            <v>1.0318270354499417</v>
          </cell>
        </row>
        <row r="1134">
          <cell r="A1134">
            <v>0.78611111111110854</v>
          </cell>
          <cell r="B1134">
            <v>132.85333333333332</v>
          </cell>
          <cell r="C1134">
            <v>1.0350863524217633</v>
          </cell>
        </row>
        <row r="1135">
          <cell r="A1135">
            <v>0.78680555555555298</v>
          </cell>
          <cell r="B1135">
            <v>133.27166666666665</v>
          </cell>
          <cell r="C1135">
            <v>1.0383456693935851</v>
          </cell>
        </row>
        <row r="1136">
          <cell r="A1136">
            <v>0.78749999999999742</v>
          </cell>
          <cell r="B1136">
            <v>133.68999999999997</v>
          </cell>
          <cell r="C1136">
            <v>1.0416049863654069</v>
          </cell>
        </row>
        <row r="1137">
          <cell r="A1137">
            <v>0.78819444444444187</v>
          </cell>
          <cell r="B1137">
            <v>134.10833333333329</v>
          </cell>
          <cell r="C1137">
            <v>1.0448643033372287</v>
          </cell>
        </row>
        <row r="1138">
          <cell r="A1138">
            <v>0.78888888888888631</v>
          </cell>
          <cell r="B1138">
            <v>134.52666666666661</v>
          </cell>
          <cell r="C1138">
            <v>1.0481236203090505</v>
          </cell>
        </row>
        <row r="1139">
          <cell r="A1139">
            <v>0.78958333333333075</v>
          </cell>
          <cell r="B1139">
            <v>134.94499999999994</v>
          </cell>
          <cell r="C1139">
            <v>1.0513829372808721</v>
          </cell>
        </row>
        <row r="1140">
          <cell r="A1140">
            <v>0.79027777777777519</v>
          </cell>
          <cell r="B1140">
            <v>135.36333333333326</v>
          </cell>
          <cell r="C1140">
            <v>1.0546422542526939</v>
          </cell>
        </row>
        <row r="1141">
          <cell r="A1141">
            <v>0.79097222222221963</v>
          </cell>
          <cell r="B1141">
            <v>135.78166666666658</v>
          </cell>
          <cell r="C1141">
            <v>1.0579015712245157</v>
          </cell>
        </row>
        <row r="1142">
          <cell r="A1142">
            <v>0.79166666666666408</v>
          </cell>
          <cell r="B1142">
            <v>136.19999999999999</v>
          </cell>
          <cell r="C1142">
            <v>1.0611608881963381</v>
          </cell>
        </row>
        <row r="1143">
          <cell r="A1143">
            <v>0.79236111111110852</v>
          </cell>
          <cell r="B1143">
            <v>136.24166666666665</v>
          </cell>
          <cell r="C1143">
            <v>1.061485521360862</v>
          </cell>
        </row>
        <row r="1144">
          <cell r="A1144">
            <v>0.79305555555555296</v>
          </cell>
          <cell r="B1144">
            <v>136.2833333333333</v>
          </cell>
          <cell r="C1144">
            <v>1.0618101545253862</v>
          </cell>
        </row>
        <row r="1145">
          <cell r="A1145">
            <v>0.7937499999999974</v>
          </cell>
          <cell r="B1145">
            <v>136.32499999999996</v>
          </cell>
          <cell r="C1145">
            <v>1.0621347876899101</v>
          </cell>
        </row>
        <row r="1146">
          <cell r="A1146">
            <v>0.79444444444444184</v>
          </cell>
          <cell r="B1146">
            <v>136.36666666666662</v>
          </cell>
          <cell r="C1146">
            <v>1.0624594208544342</v>
          </cell>
        </row>
        <row r="1147">
          <cell r="A1147">
            <v>0.79513888888888629</v>
          </cell>
          <cell r="B1147">
            <v>136.40833333333327</v>
          </cell>
          <cell r="C1147">
            <v>1.0627840540189581</v>
          </cell>
        </row>
        <row r="1148">
          <cell r="A1148">
            <v>0.79583333333333073</v>
          </cell>
          <cell r="B1148">
            <v>136.44999999999993</v>
          </cell>
          <cell r="C1148">
            <v>1.0631086871834823</v>
          </cell>
        </row>
        <row r="1149">
          <cell r="A1149">
            <v>0.79652777777777517</v>
          </cell>
          <cell r="B1149">
            <v>136.49166666666659</v>
          </cell>
          <cell r="C1149">
            <v>1.0634333203480062</v>
          </cell>
        </row>
        <row r="1150">
          <cell r="A1150">
            <v>0.79722222222221961</v>
          </cell>
          <cell r="B1150">
            <v>136.53333333333325</v>
          </cell>
          <cell r="C1150">
            <v>1.0637579535125301</v>
          </cell>
        </row>
        <row r="1151">
          <cell r="A1151">
            <v>0.79791666666666405</v>
          </cell>
          <cell r="B1151">
            <v>136.5749999999999</v>
          </cell>
          <cell r="C1151">
            <v>1.0640825866770542</v>
          </cell>
        </row>
        <row r="1152">
          <cell r="A1152">
            <v>0.7986111111111085</v>
          </cell>
          <cell r="B1152">
            <v>136.61666666666656</v>
          </cell>
          <cell r="C1152">
            <v>1.0644072198415782</v>
          </cell>
        </row>
        <row r="1153">
          <cell r="A1153">
            <v>0.79930555555555294</v>
          </cell>
          <cell r="B1153">
            <v>136.65833333333322</v>
          </cell>
          <cell r="C1153">
            <v>1.0647318530061023</v>
          </cell>
        </row>
        <row r="1154">
          <cell r="A1154">
            <v>0.79999999999999738</v>
          </cell>
          <cell r="B1154">
            <v>136.69999999999987</v>
          </cell>
          <cell r="C1154">
            <v>1.0650564861706262</v>
          </cell>
        </row>
        <row r="1155">
          <cell r="A1155">
            <v>0.80069444444444182</v>
          </cell>
          <cell r="B1155">
            <v>136.74166666666653</v>
          </cell>
          <cell r="C1155">
            <v>1.0653811193351503</v>
          </cell>
        </row>
        <row r="1156">
          <cell r="A1156">
            <v>0.80138888888888626</v>
          </cell>
          <cell r="B1156">
            <v>136.78333333333319</v>
          </cell>
          <cell r="C1156">
            <v>1.0657057524996743</v>
          </cell>
        </row>
        <row r="1157">
          <cell r="A1157">
            <v>0.80208333333333071</v>
          </cell>
          <cell r="B1157">
            <v>136.82499999999985</v>
          </cell>
          <cell r="C1157">
            <v>1.0660303856641984</v>
          </cell>
        </row>
        <row r="1158">
          <cell r="A1158">
            <v>0.80277777777777515</v>
          </cell>
          <cell r="B1158">
            <v>136.8666666666665</v>
          </cell>
          <cell r="C1158">
            <v>1.0663550188287223</v>
          </cell>
        </row>
        <row r="1159">
          <cell r="A1159">
            <v>0.80347222222221959</v>
          </cell>
          <cell r="B1159">
            <v>136.90833333333316</v>
          </cell>
          <cell r="C1159">
            <v>1.0666796519932464</v>
          </cell>
        </row>
        <row r="1160">
          <cell r="A1160">
            <v>0.80416666666666403</v>
          </cell>
          <cell r="B1160">
            <v>136.94999999999982</v>
          </cell>
          <cell r="C1160">
            <v>1.0670042851577703</v>
          </cell>
        </row>
        <row r="1161">
          <cell r="A1161">
            <v>0.80486111111110847</v>
          </cell>
          <cell r="B1161">
            <v>136.99166666666648</v>
          </cell>
          <cell r="C1161">
            <v>1.0673289183222943</v>
          </cell>
        </row>
        <row r="1162">
          <cell r="A1162">
            <v>0.80555555555555292</v>
          </cell>
          <cell r="B1162">
            <v>137.03333333333313</v>
          </cell>
          <cell r="C1162">
            <v>1.0676535514868184</v>
          </cell>
        </row>
        <row r="1163">
          <cell r="A1163">
            <v>0.80624999999999736</v>
          </cell>
          <cell r="B1163">
            <v>137.07499999999979</v>
          </cell>
          <cell r="C1163">
            <v>1.0679781846513423</v>
          </cell>
        </row>
        <row r="1164">
          <cell r="A1164">
            <v>0.8069444444444418</v>
          </cell>
          <cell r="B1164">
            <v>137.11666666666645</v>
          </cell>
          <cell r="C1164">
            <v>1.0683028178158664</v>
          </cell>
        </row>
        <row r="1165">
          <cell r="A1165">
            <v>0.80763888888888624</v>
          </cell>
          <cell r="B1165">
            <v>137.1583333333331</v>
          </cell>
          <cell r="C1165">
            <v>1.0686274509803904</v>
          </cell>
        </row>
        <row r="1166">
          <cell r="A1166">
            <v>0.80833333333333068</v>
          </cell>
          <cell r="B1166">
            <v>137.19999999999976</v>
          </cell>
          <cell r="C1166">
            <v>1.0689520841449145</v>
          </cell>
        </row>
        <row r="1167">
          <cell r="A1167">
            <v>0.80902777777777513</v>
          </cell>
          <cell r="B1167">
            <v>137.24166666666642</v>
          </cell>
          <cell r="C1167">
            <v>1.0692767173094384</v>
          </cell>
        </row>
        <row r="1168">
          <cell r="A1168">
            <v>0.80972222222221957</v>
          </cell>
          <cell r="B1168">
            <v>137.28333333333308</v>
          </cell>
          <cell r="C1168">
            <v>1.0696013504739625</v>
          </cell>
        </row>
        <row r="1169">
          <cell r="A1169">
            <v>0.81041666666666401</v>
          </cell>
          <cell r="B1169">
            <v>137.32499999999973</v>
          </cell>
          <cell r="C1169">
            <v>1.0699259836384865</v>
          </cell>
        </row>
        <row r="1170">
          <cell r="A1170">
            <v>0.81111111111110845</v>
          </cell>
          <cell r="B1170">
            <v>137.36666666666639</v>
          </cell>
          <cell r="C1170">
            <v>1.0702506168030106</v>
          </cell>
        </row>
        <row r="1171">
          <cell r="A1171">
            <v>0.81180555555555289</v>
          </cell>
          <cell r="B1171">
            <v>137.40833333333305</v>
          </cell>
          <cell r="C1171">
            <v>1.0705752499675345</v>
          </cell>
        </row>
        <row r="1172">
          <cell r="A1172">
            <v>0.81249999999999734</v>
          </cell>
          <cell r="B1172">
            <v>137.4499999999997</v>
          </cell>
          <cell r="C1172">
            <v>1.0708998831320584</v>
          </cell>
        </row>
        <row r="1173">
          <cell r="A1173">
            <v>0.81319444444444178</v>
          </cell>
          <cell r="B1173">
            <v>137.49166666666636</v>
          </cell>
          <cell r="C1173">
            <v>1.0712245162965826</v>
          </cell>
        </row>
        <row r="1174">
          <cell r="A1174">
            <v>0.81388888888888622</v>
          </cell>
          <cell r="B1174">
            <v>137.53333333333302</v>
          </cell>
          <cell r="C1174">
            <v>1.0715491494611065</v>
          </cell>
        </row>
        <row r="1175">
          <cell r="A1175">
            <v>0.81458333333333066</v>
          </cell>
          <cell r="B1175">
            <v>137.57499999999968</v>
          </cell>
          <cell r="C1175">
            <v>1.0718737826256306</v>
          </cell>
        </row>
        <row r="1176">
          <cell r="A1176">
            <v>0.8152777777777751</v>
          </cell>
          <cell r="B1176">
            <v>137.61666666666633</v>
          </cell>
          <cell r="C1176">
            <v>1.0721984157901545</v>
          </cell>
        </row>
        <row r="1177">
          <cell r="A1177">
            <v>0.81597222222221955</v>
          </cell>
          <cell r="B1177">
            <v>137.65833333333299</v>
          </cell>
          <cell r="C1177">
            <v>1.0725230489546786</v>
          </cell>
        </row>
        <row r="1178">
          <cell r="A1178">
            <v>0.81666666666666399</v>
          </cell>
          <cell r="B1178">
            <v>137.69999999999965</v>
          </cell>
          <cell r="C1178">
            <v>1.0728476821192026</v>
          </cell>
        </row>
        <row r="1179">
          <cell r="A1179">
            <v>0.81736111111110843</v>
          </cell>
          <cell r="B1179">
            <v>137.7416666666663</v>
          </cell>
          <cell r="C1179">
            <v>1.0731723152837267</v>
          </cell>
        </row>
        <row r="1180">
          <cell r="A1180">
            <v>0.81805555555555287</v>
          </cell>
          <cell r="B1180">
            <v>137.78333333333296</v>
          </cell>
          <cell r="C1180">
            <v>1.0734969484482506</v>
          </cell>
        </row>
        <row r="1181">
          <cell r="A1181">
            <v>0.81874999999999731</v>
          </cell>
          <cell r="B1181">
            <v>137.82499999999962</v>
          </cell>
          <cell r="C1181">
            <v>1.0738215816127747</v>
          </cell>
        </row>
        <row r="1182">
          <cell r="A1182">
            <v>0.81944444444444176</v>
          </cell>
          <cell r="B1182">
            <v>137.86666666666628</v>
          </cell>
          <cell r="C1182">
            <v>1.0741462147772987</v>
          </cell>
        </row>
        <row r="1183">
          <cell r="A1183">
            <v>0.8201388888888862</v>
          </cell>
          <cell r="B1183">
            <v>137.90833333333293</v>
          </cell>
          <cell r="C1183">
            <v>1.0744708479418226</v>
          </cell>
        </row>
        <row r="1184">
          <cell r="A1184">
            <v>0.82083333333333064</v>
          </cell>
          <cell r="B1184">
            <v>137.94999999999959</v>
          </cell>
          <cell r="C1184">
            <v>1.0747954811063467</v>
          </cell>
        </row>
        <row r="1185">
          <cell r="A1185">
            <v>0.82152777777777508</v>
          </cell>
          <cell r="B1185">
            <v>137.99166666666625</v>
          </cell>
          <cell r="C1185">
            <v>1.0751201142708706</v>
          </cell>
        </row>
        <row r="1186">
          <cell r="A1186">
            <v>0.82222222222221952</v>
          </cell>
          <cell r="B1186">
            <v>138.03333333333291</v>
          </cell>
          <cell r="C1186">
            <v>1.0754447474353948</v>
          </cell>
        </row>
        <row r="1187">
          <cell r="A1187">
            <v>0.82291666666666397</v>
          </cell>
          <cell r="B1187">
            <v>138.07499999999956</v>
          </cell>
          <cell r="C1187">
            <v>1.0757693805999187</v>
          </cell>
        </row>
        <row r="1188">
          <cell r="A1188">
            <v>0.82361111111110841</v>
          </cell>
          <cell r="B1188">
            <v>138.11666666666622</v>
          </cell>
          <cell r="C1188">
            <v>1.0760940137644428</v>
          </cell>
        </row>
        <row r="1189">
          <cell r="A1189">
            <v>0.82430555555555285</v>
          </cell>
          <cell r="B1189">
            <v>138.15833333333288</v>
          </cell>
          <cell r="C1189">
            <v>1.0764186469289667</v>
          </cell>
        </row>
        <row r="1190">
          <cell r="A1190">
            <v>0.82499999999999729</v>
          </cell>
          <cell r="B1190">
            <v>138.19999999999953</v>
          </cell>
          <cell r="C1190">
            <v>1.0767432800934909</v>
          </cell>
        </row>
        <row r="1191">
          <cell r="A1191">
            <v>0.82569444444444173</v>
          </cell>
          <cell r="B1191">
            <v>138.24166666666619</v>
          </cell>
          <cell r="C1191">
            <v>1.0770679132580148</v>
          </cell>
        </row>
        <row r="1192">
          <cell r="A1192">
            <v>0.82638888888888618</v>
          </cell>
          <cell r="B1192">
            <v>138.28333333333285</v>
          </cell>
          <cell r="C1192">
            <v>1.0773925464225389</v>
          </cell>
        </row>
        <row r="1193">
          <cell r="A1193">
            <v>0.82708333333333062</v>
          </cell>
          <cell r="B1193">
            <v>138.32499999999951</v>
          </cell>
          <cell r="C1193">
            <v>1.0777171795870628</v>
          </cell>
        </row>
        <row r="1194">
          <cell r="A1194">
            <v>0.82777777777777506</v>
          </cell>
          <cell r="B1194">
            <v>138.36666666666616</v>
          </cell>
          <cell r="C1194">
            <v>1.0780418127515867</v>
          </cell>
        </row>
        <row r="1195">
          <cell r="A1195">
            <v>0.8284722222222195</v>
          </cell>
          <cell r="B1195">
            <v>138.40833333333282</v>
          </cell>
          <cell r="C1195">
            <v>1.0783664459161109</v>
          </cell>
        </row>
        <row r="1196">
          <cell r="A1196">
            <v>0.82916666666666394</v>
          </cell>
          <cell r="B1196">
            <v>138.44999999999948</v>
          </cell>
          <cell r="C1196">
            <v>1.0786910790806348</v>
          </cell>
        </row>
        <row r="1197">
          <cell r="A1197">
            <v>0.82986111111110838</v>
          </cell>
          <cell r="B1197">
            <v>138.49166666666613</v>
          </cell>
          <cell r="C1197">
            <v>1.0790157122451589</v>
          </cell>
        </row>
        <row r="1198">
          <cell r="A1198">
            <v>0.83055555555555283</v>
          </cell>
          <cell r="B1198">
            <v>138.53333333333279</v>
          </cell>
          <cell r="C1198">
            <v>1.0793403454096828</v>
          </cell>
        </row>
        <row r="1199">
          <cell r="A1199">
            <v>0.83124999999999727</v>
          </cell>
          <cell r="B1199">
            <v>138.57499999999945</v>
          </cell>
          <cell r="C1199">
            <v>1.079664978574207</v>
          </cell>
        </row>
        <row r="1200">
          <cell r="A1200">
            <v>0.83194444444444171</v>
          </cell>
          <cell r="B1200">
            <v>138.61666666666611</v>
          </cell>
          <cell r="C1200">
            <v>1.0799896117387309</v>
          </cell>
        </row>
        <row r="1201">
          <cell r="A1201">
            <v>0.83263888888888615</v>
          </cell>
          <cell r="B1201">
            <v>138.65833333333276</v>
          </cell>
          <cell r="C1201">
            <v>1.080314244903255</v>
          </cell>
        </row>
        <row r="1202">
          <cell r="A1202">
            <v>0.83333333333333059</v>
          </cell>
          <cell r="B1202">
            <v>138.69999999999999</v>
          </cell>
          <cell r="C1202">
            <v>1.0806388780677834</v>
          </cell>
        </row>
        <row r="1203">
          <cell r="A1203">
            <v>0.83402777777777504</v>
          </cell>
          <cell r="B1203">
            <v>138.68166666666664</v>
          </cell>
          <cell r="C1203">
            <v>1.0804960394753926</v>
          </cell>
        </row>
        <row r="1204">
          <cell r="A1204">
            <v>0.83472222222221948</v>
          </cell>
          <cell r="B1204">
            <v>138.6633333333333</v>
          </cell>
          <cell r="C1204">
            <v>1.0803532008830019</v>
          </cell>
        </row>
        <row r="1205">
          <cell r="A1205">
            <v>0.83541666666666392</v>
          </cell>
          <cell r="B1205">
            <v>138.64499999999995</v>
          </cell>
          <cell r="C1205">
            <v>1.0802103622906114</v>
          </cell>
        </row>
        <row r="1206">
          <cell r="A1206">
            <v>0.83611111111110836</v>
          </cell>
          <cell r="B1206">
            <v>138.62666666666661</v>
          </cell>
          <cell r="C1206">
            <v>1.0800675236982207</v>
          </cell>
        </row>
        <row r="1207">
          <cell r="A1207">
            <v>0.8368055555555528</v>
          </cell>
          <cell r="B1207">
            <v>138.60833333333326</v>
          </cell>
          <cell r="C1207">
            <v>1.07992468510583</v>
          </cell>
        </row>
        <row r="1208">
          <cell r="A1208">
            <v>0.83749999999999725</v>
          </cell>
          <cell r="B1208">
            <v>138.58999999999992</v>
          </cell>
          <cell r="C1208">
            <v>1.0797818465134392</v>
          </cell>
        </row>
        <row r="1209">
          <cell r="A1209">
            <v>0.83819444444444169</v>
          </cell>
          <cell r="B1209">
            <v>138.57166666666657</v>
          </cell>
          <cell r="C1209">
            <v>1.0796390079210485</v>
          </cell>
        </row>
        <row r="1210">
          <cell r="A1210">
            <v>0.83888888888888613</v>
          </cell>
          <cell r="B1210">
            <v>138.55333333333323</v>
          </cell>
          <cell r="C1210">
            <v>1.0794961693286578</v>
          </cell>
        </row>
        <row r="1211">
          <cell r="A1211">
            <v>0.83958333333333057</v>
          </cell>
          <cell r="B1211">
            <v>138.53499999999988</v>
          </cell>
          <cell r="C1211">
            <v>1.079353330736267</v>
          </cell>
        </row>
        <row r="1212">
          <cell r="A1212">
            <v>0.84027777777777501</v>
          </cell>
          <cell r="B1212">
            <v>138.51666666666654</v>
          </cell>
          <cell r="C1212">
            <v>1.0792104921438765</v>
          </cell>
        </row>
        <row r="1213">
          <cell r="A1213">
            <v>0.84097222222221946</v>
          </cell>
          <cell r="B1213">
            <v>138.49833333333319</v>
          </cell>
          <cell r="C1213">
            <v>1.0790676535514858</v>
          </cell>
        </row>
        <row r="1214">
          <cell r="A1214">
            <v>0.8416666666666639</v>
          </cell>
          <cell r="B1214">
            <v>138.47999999999985</v>
          </cell>
          <cell r="C1214">
            <v>1.0789248149590951</v>
          </cell>
        </row>
        <row r="1215">
          <cell r="A1215">
            <v>0.84236111111110834</v>
          </cell>
          <cell r="B1215">
            <v>138.4616666666665</v>
          </cell>
          <cell r="C1215">
            <v>1.0787819763667044</v>
          </cell>
        </row>
        <row r="1216">
          <cell r="A1216">
            <v>0.84305555555555278</v>
          </cell>
          <cell r="B1216">
            <v>138.44333333333316</v>
          </cell>
          <cell r="C1216">
            <v>1.0786391377743136</v>
          </cell>
        </row>
        <row r="1217">
          <cell r="A1217">
            <v>0.84374999999999722</v>
          </cell>
          <cell r="B1217">
            <v>138.42499999999981</v>
          </cell>
          <cell r="C1217">
            <v>1.0784962991819229</v>
          </cell>
        </row>
        <row r="1218">
          <cell r="A1218">
            <v>0.84444444444444167</v>
          </cell>
          <cell r="B1218">
            <v>138.40666666666647</v>
          </cell>
          <cell r="C1218">
            <v>1.0783534605895324</v>
          </cell>
        </row>
        <row r="1219">
          <cell r="A1219">
            <v>0.84513888888888611</v>
          </cell>
          <cell r="B1219">
            <v>138.38833333333312</v>
          </cell>
          <cell r="C1219">
            <v>1.0782106219971417</v>
          </cell>
        </row>
        <row r="1220">
          <cell r="A1220">
            <v>0.84583333333333055</v>
          </cell>
          <cell r="B1220">
            <v>138.36999999999978</v>
          </cell>
          <cell r="C1220">
            <v>1.078067783404751</v>
          </cell>
        </row>
        <row r="1221">
          <cell r="A1221">
            <v>0.84652777777777499</v>
          </cell>
          <cell r="B1221">
            <v>138.35166666666643</v>
          </cell>
          <cell r="C1221">
            <v>1.0779249448123602</v>
          </cell>
        </row>
        <row r="1222">
          <cell r="A1222">
            <v>0.84722222222221943</v>
          </cell>
          <cell r="B1222">
            <v>138.33333333333309</v>
          </cell>
          <cell r="C1222">
            <v>1.0777821062199695</v>
          </cell>
        </row>
        <row r="1223">
          <cell r="A1223">
            <v>0.84791666666666388</v>
          </cell>
          <cell r="B1223">
            <v>138.31499999999974</v>
          </cell>
          <cell r="C1223">
            <v>1.0776392676275788</v>
          </cell>
        </row>
        <row r="1224">
          <cell r="A1224">
            <v>0.84861111111110832</v>
          </cell>
          <cell r="B1224">
            <v>138.2966666666664</v>
          </cell>
          <cell r="C1224">
            <v>1.0774964290351883</v>
          </cell>
        </row>
        <row r="1225">
          <cell r="A1225">
            <v>0.84930555555555276</v>
          </cell>
          <cell r="B1225">
            <v>138.27833333333305</v>
          </cell>
          <cell r="C1225">
            <v>1.0773535904427975</v>
          </cell>
        </row>
        <row r="1226">
          <cell r="A1226">
            <v>0.8499999999999972</v>
          </cell>
          <cell r="B1226">
            <v>138.25999999999971</v>
          </cell>
          <cell r="C1226">
            <v>1.0772107518504068</v>
          </cell>
        </row>
        <row r="1227">
          <cell r="A1227">
            <v>0.85069444444444164</v>
          </cell>
          <cell r="B1227">
            <v>138.24166666666636</v>
          </cell>
          <cell r="C1227">
            <v>1.0770679132580161</v>
          </cell>
        </row>
        <row r="1228">
          <cell r="A1228">
            <v>0.85138888888888609</v>
          </cell>
          <cell r="B1228">
            <v>138.22333333333302</v>
          </cell>
          <cell r="C1228">
            <v>1.0769250746656254</v>
          </cell>
        </row>
        <row r="1229">
          <cell r="A1229">
            <v>0.85208333333333053</v>
          </cell>
          <cell r="B1229">
            <v>138.20499999999967</v>
          </cell>
          <cell r="C1229">
            <v>1.0767822360732346</v>
          </cell>
        </row>
        <row r="1230">
          <cell r="A1230">
            <v>0.85277777777777497</v>
          </cell>
          <cell r="B1230">
            <v>138.18666666666633</v>
          </cell>
          <cell r="C1230">
            <v>1.0766393974808441</v>
          </cell>
        </row>
        <row r="1231">
          <cell r="A1231">
            <v>0.85347222222221941</v>
          </cell>
          <cell r="B1231">
            <v>138.16833333333298</v>
          </cell>
          <cell r="C1231">
            <v>1.0764965588884534</v>
          </cell>
        </row>
        <row r="1232">
          <cell r="A1232">
            <v>0.85416666666666385</v>
          </cell>
          <cell r="B1232">
            <v>138.14999999999964</v>
          </cell>
          <cell r="C1232">
            <v>1.0763537202960627</v>
          </cell>
        </row>
        <row r="1233">
          <cell r="A1233">
            <v>0.8548611111111083</v>
          </cell>
          <cell r="B1233">
            <v>138.13166666666629</v>
          </cell>
          <cell r="C1233">
            <v>1.076210881703672</v>
          </cell>
        </row>
        <row r="1234">
          <cell r="A1234">
            <v>0.85555555555555274</v>
          </cell>
          <cell r="B1234">
            <v>138.11333333333295</v>
          </cell>
          <cell r="C1234">
            <v>1.0760680431112812</v>
          </cell>
        </row>
        <row r="1235">
          <cell r="A1235">
            <v>0.85624999999999718</v>
          </cell>
          <cell r="B1235">
            <v>138.0949999999996</v>
          </cell>
          <cell r="C1235">
            <v>1.0759252045188905</v>
          </cell>
        </row>
        <row r="1236">
          <cell r="A1236">
            <v>0.85694444444444162</v>
          </cell>
          <cell r="B1236">
            <v>138.07666666666626</v>
          </cell>
          <cell r="C1236">
            <v>1.0757823659265</v>
          </cell>
        </row>
        <row r="1237">
          <cell r="A1237">
            <v>0.85763888888888606</v>
          </cell>
          <cell r="B1237">
            <v>138.05833333333291</v>
          </cell>
          <cell r="C1237">
            <v>1.0756395273341093</v>
          </cell>
        </row>
        <row r="1238">
          <cell r="A1238">
            <v>0.85833333333333051</v>
          </cell>
          <cell r="B1238">
            <v>138.03999999999957</v>
          </cell>
          <cell r="C1238">
            <v>1.0754966887417186</v>
          </cell>
        </row>
        <row r="1239">
          <cell r="A1239">
            <v>0.85902777777777495</v>
          </cell>
          <cell r="B1239">
            <v>138.02166666666622</v>
          </cell>
          <cell r="C1239">
            <v>1.0753538501493278</v>
          </cell>
        </row>
        <row r="1240">
          <cell r="A1240">
            <v>0.85972222222221939</v>
          </cell>
          <cell r="B1240">
            <v>138.00333333333288</v>
          </cell>
          <cell r="C1240">
            <v>1.0752110115569371</v>
          </cell>
        </row>
        <row r="1241">
          <cell r="A1241">
            <v>0.86041666666666383</v>
          </cell>
          <cell r="B1241">
            <v>137.98499999999953</v>
          </cell>
          <cell r="C1241">
            <v>1.0750681729645464</v>
          </cell>
        </row>
        <row r="1242">
          <cell r="A1242">
            <v>0.86111111111110827</v>
          </cell>
          <cell r="B1242">
            <v>137.96666666666619</v>
          </cell>
          <cell r="C1242">
            <v>1.0749253343721556</v>
          </cell>
        </row>
        <row r="1243">
          <cell r="A1243">
            <v>0.86180555555555272</v>
          </cell>
          <cell r="B1243">
            <v>137.94833333333284</v>
          </cell>
          <cell r="C1243">
            <v>1.0747824957797651</v>
          </cell>
        </row>
        <row r="1244">
          <cell r="A1244">
            <v>0.86249999999999716</v>
          </cell>
          <cell r="B1244">
            <v>137.9299999999995</v>
          </cell>
          <cell r="C1244">
            <v>1.0746396571873744</v>
          </cell>
        </row>
        <row r="1245">
          <cell r="A1245">
            <v>0.8631944444444416</v>
          </cell>
          <cell r="B1245">
            <v>137.91166666666615</v>
          </cell>
          <cell r="C1245">
            <v>1.0744968185949837</v>
          </cell>
        </row>
        <row r="1246">
          <cell r="A1246">
            <v>0.86388888888888604</v>
          </cell>
          <cell r="B1246">
            <v>137.89333333333281</v>
          </cell>
          <cell r="C1246">
            <v>1.074353980002593</v>
          </cell>
        </row>
        <row r="1247">
          <cell r="A1247">
            <v>0.86458333333333048</v>
          </cell>
          <cell r="B1247">
            <v>137.87499999999946</v>
          </cell>
          <cell r="C1247">
            <v>1.0742111414102022</v>
          </cell>
        </row>
        <row r="1248">
          <cell r="A1248">
            <v>0.86527777777777493</v>
          </cell>
          <cell r="B1248">
            <v>137.85666666666611</v>
          </cell>
          <cell r="C1248">
            <v>1.0740683028178115</v>
          </cell>
        </row>
        <row r="1249">
          <cell r="A1249">
            <v>0.86597222222221937</v>
          </cell>
          <cell r="B1249">
            <v>137.83833333333277</v>
          </cell>
          <cell r="C1249">
            <v>1.073925464225421</v>
          </cell>
        </row>
        <row r="1250">
          <cell r="A1250">
            <v>0.86666666666666381</v>
          </cell>
          <cell r="B1250">
            <v>137.81999999999942</v>
          </cell>
          <cell r="C1250">
            <v>1.0737826256330303</v>
          </cell>
        </row>
        <row r="1251">
          <cell r="A1251">
            <v>0.86736111111110825</v>
          </cell>
          <cell r="B1251">
            <v>137.80166666666608</v>
          </cell>
          <cell r="C1251">
            <v>1.0736397870406396</v>
          </cell>
        </row>
        <row r="1252">
          <cell r="A1252">
            <v>0.86805555555555269</v>
          </cell>
          <cell r="B1252">
            <v>137.78333333333273</v>
          </cell>
          <cell r="C1252">
            <v>1.0734969484482488</v>
          </cell>
        </row>
        <row r="1253">
          <cell r="A1253">
            <v>0.86874999999999714</v>
          </cell>
          <cell r="B1253">
            <v>137.76499999999939</v>
          </cell>
          <cell r="C1253">
            <v>1.0733541098558581</v>
          </cell>
        </row>
        <row r="1254">
          <cell r="A1254">
            <v>0.86944444444444158</v>
          </cell>
          <cell r="B1254">
            <v>137.74666666666604</v>
          </cell>
          <cell r="C1254">
            <v>1.0732112712634674</v>
          </cell>
        </row>
        <row r="1255">
          <cell r="A1255">
            <v>0.87013888888888602</v>
          </cell>
          <cell r="B1255">
            <v>137.7283333333327</v>
          </cell>
          <cell r="C1255">
            <v>1.0730684326710769</v>
          </cell>
        </row>
        <row r="1256">
          <cell r="A1256">
            <v>0.87083333333333046</v>
          </cell>
          <cell r="B1256">
            <v>137.70999999999935</v>
          </cell>
          <cell r="C1256">
            <v>1.0729255940786862</v>
          </cell>
        </row>
        <row r="1257">
          <cell r="A1257">
            <v>0.8715277777777749</v>
          </cell>
          <cell r="B1257">
            <v>137.69166666666601</v>
          </cell>
          <cell r="C1257">
            <v>1.0727827554862954</v>
          </cell>
        </row>
        <row r="1258">
          <cell r="A1258">
            <v>0.87222222222221935</v>
          </cell>
          <cell r="B1258">
            <v>137.67333333333266</v>
          </cell>
          <cell r="C1258">
            <v>1.0726399168939047</v>
          </cell>
        </row>
        <row r="1259">
          <cell r="A1259">
            <v>0.87291666666666379</v>
          </cell>
          <cell r="B1259">
            <v>137.65499999999932</v>
          </cell>
          <cell r="C1259">
            <v>1.072497078301514</v>
          </cell>
        </row>
        <row r="1260">
          <cell r="A1260">
            <v>0.87361111111110823</v>
          </cell>
          <cell r="B1260">
            <v>137.63666666666597</v>
          </cell>
          <cell r="C1260">
            <v>1.0723542397091232</v>
          </cell>
        </row>
        <row r="1261">
          <cell r="A1261">
            <v>0.87430555555555267</v>
          </cell>
          <cell r="B1261">
            <v>137.61833333333263</v>
          </cell>
          <cell r="C1261">
            <v>1.0722114011167327</v>
          </cell>
        </row>
        <row r="1262">
          <cell r="A1262">
            <v>0.87499999999999711</v>
          </cell>
          <cell r="B1262">
            <v>137.6</v>
          </cell>
          <cell r="C1262">
            <v>1.0720685625243476</v>
          </cell>
        </row>
        <row r="1263">
          <cell r="A1263">
            <v>0.87569444444444156</v>
          </cell>
          <cell r="B1263">
            <v>137.44583333333333</v>
          </cell>
          <cell r="C1263">
            <v>1.0708674198156083</v>
          </cell>
        </row>
        <row r="1264">
          <cell r="A1264">
            <v>0.876388888888886</v>
          </cell>
          <cell r="B1264">
            <v>137.29166666666666</v>
          </cell>
          <cell r="C1264">
            <v>1.0696662771068692</v>
          </cell>
        </row>
        <row r="1265">
          <cell r="A1265">
            <v>0.87708333333333044</v>
          </cell>
          <cell r="B1265">
            <v>137.13749999999999</v>
          </cell>
          <cell r="C1265">
            <v>1.0684651343981302</v>
          </cell>
        </row>
        <row r="1266">
          <cell r="A1266">
            <v>0.87777777777777488</v>
          </cell>
          <cell r="B1266">
            <v>136.98333333333332</v>
          </cell>
          <cell r="C1266">
            <v>1.0672639916893909</v>
          </cell>
        </row>
        <row r="1267">
          <cell r="A1267">
            <v>0.87847222222221932</v>
          </cell>
          <cell r="B1267">
            <v>136.82916666666665</v>
          </cell>
          <cell r="C1267">
            <v>1.0660628489806518</v>
          </cell>
        </row>
        <row r="1268">
          <cell r="A1268">
            <v>0.87916666666666377</v>
          </cell>
          <cell r="B1268">
            <v>136.67499999999998</v>
          </cell>
          <cell r="C1268">
            <v>1.0648617062719126</v>
          </cell>
        </row>
        <row r="1269">
          <cell r="A1269">
            <v>0.87986111111110821</v>
          </cell>
          <cell r="B1269">
            <v>136.52083333333331</v>
          </cell>
          <cell r="C1269">
            <v>1.0636605635631735</v>
          </cell>
        </row>
        <row r="1270">
          <cell r="A1270">
            <v>0.88055555555555265</v>
          </cell>
          <cell r="B1270">
            <v>136.36666666666665</v>
          </cell>
          <cell r="C1270">
            <v>1.0624594208544345</v>
          </cell>
        </row>
        <row r="1271">
          <cell r="A1271">
            <v>0.88124999999999709</v>
          </cell>
          <cell r="B1271">
            <v>136.21249999999998</v>
          </cell>
          <cell r="C1271">
            <v>1.0612582781456952</v>
          </cell>
        </row>
        <row r="1272">
          <cell r="A1272">
            <v>0.88194444444444153</v>
          </cell>
          <cell r="B1272">
            <v>136.05833333333331</v>
          </cell>
          <cell r="C1272">
            <v>1.0600571354369561</v>
          </cell>
        </row>
        <row r="1273">
          <cell r="A1273">
            <v>0.88263888888888598</v>
          </cell>
          <cell r="B1273">
            <v>135.90416666666664</v>
          </cell>
          <cell r="C1273">
            <v>1.0588559927282171</v>
          </cell>
        </row>
        <row r="1274">
          <cell r="A1274">
            <v>0.88333333333333042</v>
          </cell>
          <cell r="B1274">
            <v>135.74999999999997</v>
          </cell>
          <cell r="C1274">
            <v>1.0576548500194778</v>
          </cell>
        </row>
        <row r="1275">
          <cell r="A1275">
            <v>0.88402777777777486</v>
          </cell>
          <cell r="B1275">
            <v>135.5958333333333</v>
          </cell>
          <cell r="C1275">
            <v>1.0564537073107387</v>
          </cell>
        </row>
        <row r="1276">
          <cell r="A1276">
            <v>0.8847222222222193</v>
          </cell>
          <cell r="B1276">
            <v>135.44166666666663</v>
          </cell>
          <cell r="C1276">
            <v>1.0552525646019995</v>
          </cell>
        </row>
        <row r="1277">
          <cell r="A1277">
            <v>0.88541666666666374</v>
          </cell>
          <cell r="B1277">
            <v>135.28749999999997</v>
          </cell>
          <cell r="C1277">
            <v>1.0540514218932604</v>
          </cell>
        </row>
        <row r="1278">
          <cell r="A1278">
            <v>0.88611111111110819</v>
          </cell>
          <cell r="B1278">
            <v>135.1333333333333</v>
          </cell>
          <cell r="C1278">
            <v>1.0528502791845213</v>
          </cell>
        </row>
        <row r="1279">
          <cell r="A1279">
            <v>0.88680555555555263</v>
          </cell>
          <cell r="B1279">
            <v>134.97916666666663</v>
          </cell>
          <cell r="C1279">
            <v>1.0516491364757821</v>
          </cell>
        </row>
        <row r="1280">
          <cell r="A1280">
            <v>0.88749999999999707</v>
          </cell>
          <cell r="B1280">
            <v>134.82499999999996</v>
          </cell>
          <cell r="C1280">
            <v>1.050447993767043</v>
          </cell>
        </row>
        <row r="1281">
          <cell r="A1281">
            <v>0.88819444444444151</v>
          </cell>
          <cell r="B1281">
            <v>134.67083333333329</v>
          </cell>
          <cell r="C1281">
            <v>1.0492468510583037</v>
          </cell>
        </row>
        <row r="1282">
          <cell r="A1282">
            <v>0.88888888888888595</v>
          </cell>
          <cell r="B1282">
            <v>134.51666666666662</v>
          </cell>
          <cell r="C1282">
            <v>1.0480457083495647</v>
          </cell>
        </row>
        <row r="1283">
          <cell r="A1283">
            <v>0.88958333333333039</v>
          </cell>
          <cell r="B1283">
            <v>134.36249999999995</v>
          </cell>
          <cell r="C1283">
            <v>1.0468445656408256</v>
          </cell>
        </row>
        <row r="1284">
          <cell r="A1284">
            <v>0.89027777777777484</v>
          </cell>
          <cell r="B1284">
            <v>134.20833333333329</v>
          </cell>
          <cell r="C1284">
            <v>1.0456434229320863</v>
          </cell>
        </row>
        <row r="1285">
          <cell r="A1285">
            <v>0.89097222222221928</v>
          </cell>
          <cell r="B1285">
            <v>134.05416666666662</v>
          </cell>
          <cell r="C1285">
            <v>1.0444422802233473</v>
          </cell>
        </row>
        <row r="1286">
          <cell r="A1286">
            <v>0.89166666666666372</v>
          </cell>
          <cell r="B1286">
            <v>133.89999999999995</v>
          </cell>
          <cell r="C1286">
            <v>1.0432411375146082</v>
          </cell>
        </row>
        <row r="1287">
          <cell r="A1287">
            <v>0.89236111111110816</v>
          </cell>
          <cell r="B1287">
            <v>133.74583333333328</v>
          </cell>
          <cell r="C1287">
            <v>1.042039994805869</v>
          </cell>
        </row>
        <row r="1288">
          <cell r="A1288">
            <v>0.8930555555555526</v>
          </cell>
          <cell r="B1288">
            <v>133.59166666666661</v>
          </cell>
          <cell r="C1288">
            <v>1.0408388520971299</v>
          </cell>
        </row>
        <row r="1289">
          <cell r="A1289">
            <v>0.89374999999999705</v>
          </cell>
          <cell r="B1289">
            <v>133.43749999999994</v>
          </cell>
          <cell r="C1289">
            <v>1.0396377093883906</v>
          </cell>
        </row>
        <row r="1290">
          <cell r="A1290">
            <v>0.89444444444444149</v>
          </cell>
          <cell r="B1290">
            <v>133.28333333333327</v>
          </cell>
          <cell r="C1290">
            <v>1.0384365666796516</v>
          </cell>
        </row>
        <row r="1291">
          <cell r="A1291">
            <v>0.89513888888888593</v>
          </cell>
          <cell r="B1291">
            <v>133.12916666666661</v>
          </cell>
          <cell r="C1291">
            <v>1.0372354239709125</v>
          </cell>
        </row>
        <row r="1292">
          <cell r="A1292">
            <v>0.89583333333333037</v>
          </cell>
          <cell r="B1292">
            <v>132.97499999999994</v>
          </cell>
          <cell r="C1292">
            <v>1.0360342812621732</v>
          </cell>
        </row>
        <row r="1293">
          <cell r="A1293">
            <v>0.89652777777777481</v>
          </cell>
          <cell r="B1293">
            <v>132.82083333333327</v>
          </cell>
          <cell r="C1293">
            <v>1.0348331385534342</v>
          </cell>
        </row>
        <row r="1294">
          <cell r="A1294">
            <v>0.89722222222221926</v>
          </cell>
          <cell r="B1294">
            <v>132.6666666666666</v>
          </cell>
          <cell r="C1294">
            <v>1.0336319958446951</v>
          </cell>
        </row>
        <row r="1295">
          <cell r="A1295">
            <v>0.8979166666666637</v>
          </cell>
          <cell r="B1295">
            <v>132.51249999999993</v>
          </cell>
          <cell r="C1295">
            <v>1.0324308531359558</v>
          </cell>
        </row>
        <row r="1296">
          <cell r="A1296">
            <v>0.89861111111110814</v>
          </cell>
          <cell r="B1296">
            <v>132.35833333333326</v>
          </cell>
          <cell r="C1296">
            <v>1.0312297104272168</v>
          </cell>
        </row>
        <row r="1297">
          <cell r="A1297">
            <v>0.89930555555555258</v>
          </cell>
          <cell r="B1297">
            <v>132.20416666666659</v>
          </cell>
          <cell r="C1297">
            <v>1.0300285677184775</v>
          </cell>
        </row>
        <row r="1298">
          <cell r="A1298">
            <v>0.89999999999999702</v>
          </cell>
          <cell r="B1298">
            <v>132.04999999999993</v>
          </cell>
          <cell r="C1298">
            <v>1.0288274250097384</v>
          </cell>
        </row>
        <row r="1299">
          <cell r="A1299">
            <v>0.90069444444444147</v>
          </cell>
          <cell r="B1299">
            <v>131.89583333333326</v>
          </cell>
          <cell r="C1299">
            <v>1.0276262823009994</v>
          </cell>
        </row>
        <row r="1300">
          <cell r="A1300">
            <v>0.90138888888888591</v>
          </cell>
          <cell r="B1300">
            <v>131.74166666666659</v>
          </cell>
          <cell r="C1300">
            <v>1.0264251395922601</v>
          </cell>
        </row>
        <row r="1301">
          <cell r="A1301">
            <v>0.90208333333333035</v>
          </cell>
          <cell r="B1301">
            <v>131.58749999999992</v>
          </cell>
          <cell r="C1301">
            <v>1.0252239968835211</v>
          </cell>
        </row>
        <row r="1302">
          <cell r="A1302">
            <v>0.90277777777777479</v>
          </cell>
          <cell r="B1302">
            <v>131.43333333333325</v>
          </cell>
          <cell r="C1302">
            <v>1.024022854174782</v>
          </cell>
        </row>
        <row r="1303">
          <cell r="A1303">
            <v>0.90347222222221923</v>
          </cell>
          <cell r="B1303">
            <v>131.27916666666658</v>
          </cell>
          <cell r="C1303">
            <v>1.0228217114660427</v>
          </cell>
        </row>
        <row r="1304">
          <cell r="A1304">
            <v>0.90416666666666368</v>
          </cell>
          <cell r="B1304">
            <v>131.12499999999991</v>
          </cell>
          <cell r="C1304">
            <v>1.0216205687573037</v>
          </cell>
        </row>
        <row r="1305">
          <cell r="A1305">
            <v>0.90486111111110812</v>
          </cell>
          <cell r="B1305">
            <v>130.97083333333325</v>
          </cell>
          <cell r="C1305">
            <v>1.0204194260485644</v>
          </cell>
        </row>
        <row r="1306">
          <cell r="A1306">
            <v>0.90555555555555256</v>
          </cell>
          <cell r="B1306">
            <v>130.81666666666658</v>
          </cell>
          <cell r="C1306">
            <v>1.0192182833398253</v>
          </cell>
        </row>
        <row r="1307">
          <cell r="A1307">
            <v>0.906249999999997</v>
          </cell>
          <cell r="B1307">
            <v>130.66249999999991</v>
          </cell>
          <cell r="C1307">
            <v>1.0180171406310863</v>
          </cell>
        </row>
        <row r="1308">
          <cell r="A1308">
            <v>0.90694444444444144</v>
          </cell>
          <cell r="B1308">
            <v>130.50833333333324</v>
          </cell>
          <cell r="C1308">
            <v>1.016815997922347</v>
          </cell>
        </row>
        <row r="1309">
          <cell r="A1309">
            <v>0.90763888888888589</v>
          </cell>
          <cell r="B1309">
            <v>130.35416666666657</v>
          </cell>
          <cell r="C1309">
            <v>1.0156148552136079</v>
          </cell>
        </row>
        <row r="1310">
          <cell r="A1310">
            <v>0.90833333333333033</v>
          </cell>
          <cell r="B1310">
            <v>130.1999999999999</v>
          </cell>
          <cell r="C1310">
            <v>1.0144137125048689</v>
          </cell>
        </row>
        <row r="1311">
          <cell r="A1311">
            <v>0.90902777777777477</v>
          </cell>
          <cell r="B1311">
            <v>130.04583333333323</v>
          </cell>
          <cell r="C1311">
            <v>1.0132125697961296</v>
          </cell>
        </row>
        <row r="1312">
          <cell r="A1312">
            <v>0.90972222222221921</v>
          </cell>
          <cell r="B1312">
            <v>129.89166666666657</v>
          </cell>
          <cell r="C1312">
            <v>1.0120114270873906</v>
          </cell>
        </row>
        <row r="1313">
          <cell r="A1313">
            <v>0.91041666666666365</v>
          </cell>
          <cell r="B1313">
            <v>129.7374999999999</v>
          </cell>
          <cell r="C1313">
            <v>1.0108102843786513</v>
          </cell>
        </row>
        <row r="1314">
          <cell r="A1314">
            <v>0.9111111111111081</v>
          </cell>
          <cell r="B1314">
            <v>129.58333333333323</v>
          </cell>
          <cell r="C1314">
            <v>1.0096091416699122</v>
          </cell>
        </row>
        <row r="1315">
          <cell r="A1315">
            <v>0.91180555555555254</v>
          </cell>
          <cell r="B1315">
            <v>129.42916666666656</v>
          </cell>
          <cell r="C1315">
            <v>1.0084079989611732</v>
          </cell>
        </row>
        <row r="1316">
          <cell r="A1316">
            <v>0.91249999999999698</v>
          </cell>
          <cell r="B1316">
            <v>129.27499999999989</v>
          </cell>
          <cell r="C1316">
            <v>1.0072068562524339</v>
          </cell>
        </row>
        <row r="1317">
          <cell r="A1317">
            <v>0.91319444444444142</v>
          </cell>
          <cell r="B1317">
            <v>129.12083333333322</v>
          </cell>
          <cell r="C1317">
            <v>1.0060057135436948</v>
          </cell>
        </row>
        <row r="1318">
          <cell r="A1318">
            <v>0.91388888888888586</v>
          </cell>
          <cell r="B1318">
            <v>128.96666666666655</v>
          </cell>
          <cell r="C1318">
            <v>1.0048045708349558</v>
          </cell>
        </row>
        <row r="1319">
          <cell r="A1319">
            <v>0.91458333333333031</v>
          </cell>
          <cell r="B1319">
            <v>128.81249999999989</v>
          </cell>
          <cell r="C1319">
            <v>1.0036034281262165</v>
          </cell>
        </row>
        <row r="1320">
          <cell r="A1320">
            <v>0.91527777777777475</v>
          </cell>
          <cell r="B1320">
            <v>128.65833333333322</v>
          </cell>
          <cell r="C1320">
            <v>1.0024022854174774</v>
          </cell>
        </row>
        <row r="1321">
          <cell r="A1321">
            <v>0.91597222222221919</v>
          </cell>
          <cell r="B1321">
            <v>128.50416666666655</v>
          </cell>
          <cell r="C1321">
            <v>1.0012011427087382</v>
          </cell>
        </row>
        <row r="1322">
          <cell r="A1322">
            <v>0.91666666666666363</v>
          </cell>
          <cell r="B1322">
            <v>128.35</v>
          </cell>
          <cell r="C1322">
            <v>1</v>
          </cell>
        </row>
        <row r="1323">
          <cell r="A1323">
            <v>0.91736111111110807</v>
          </cell>
          <cell r="B1323">
            <v>128.10749999999999</v>
          </cell>
          <cell r="C1323">
            <v>0.99811063498246977</v>
          </cell>
        </row>
        <row r="1324">
          <cell r="A1324">
            <v>0.91805555555555252</v>
          </cell>
          <cell r="B1324">
            <v>127.86499999999998</v>
          </cell>
          <cell r="C1324">
            <v>0.99622126996493954</v>
          </cell>
        </row>
        <row r="1325">
          <cell r="A1325">
            <v>0.91874999999999696</v>
          </cell>
          <cell r="B1325">
            <v>127.62249999999997</v>
          </cell>
          <cell r="C1325">
            <v>0.99433190494740931</v>
          </cell>
        </row>
        <row r="1326">
          <cell r="A1326">
            <v>0.9194444444444414</v>
          </cell>
          <cell r="B1326">
            <v>127.37999999999997</v>
          </cell>
          <cell r="C1326">
            <v>0.99244253992987908</v>
          </cell>
        </row>
        <row r="1327">
          <cell r="A1327">
            <v>0.92013888888888584</v>
          </cell>
          <cell r="B1327">
            <v>127.13749999999996</v>
          </cell>
          <cell r="C1327">
            <v>0.99055317491234873</v>
          </cell>
        </row>
        <row r="1328">
          <cell r="A1328">
            <v>0.92083333333333028</v>
          </cell>
          <cell r="B1328">
            <v>126.89499999999995</v>
          </cell>
          <cell r="C1328">
            <v>0.9886638098948185</v>
          </cell>
        </row>
        <row r="1329">
          <cell r="A1329">
            <v>0.92152777777777473</v>
          </cell>
          <cell r="B1329">
            <v>126.65249999999995</v>
          </cell>
          <cell r="C1329">
            <v>0.98677444487728827</v>
          </cell>
        </row>
        <row r="1330">
          <cell r="A1330">
            <v>0.92222222222221917</v>
          </cell>
          <cell r="B1330">
            <v>126.40999999999994</v>
          </cell>
          <cell r="C1330">
            <v>0.98488507985975804</v>
          </cell>
        </row>
        <row r="1331">
          <cell r="A1331">
            <v>0.92291666666666361</v>
          </cell>
          <cell r="B1331">
            <v>126.16749999999993</v>
          </cell>
          <cell r="C1331">
            <v>0.98299571484222781</v>
          </cell>
        </row>
        <row r="1332">
          <cell r="A1332">
            <v>0.92361111111110805</v>
          </cell>
          <cell r="B1332">
            <v>125.92499999999993</v>
          </cell>
          <cell r="C1332">
            <v>0.98110634982469758</v>
          </cell>
        </row>
        <row r="1333">
          <cell r="A1333">
            <v>0.92430555555555249</v>
          </cell>
          <cell r="B1333">
            <v>125.68249999999992</v>
          </cell>
          <cell r="C1333">
            <v>0.97921698480716735</v>
          </cell>
        </row>
        <row r="1334">
          <cell r="A1334">
            <v>0.92499999999999694</v>
          </cell>
          <cell r="B1334">
            <v>125.43999999999991</v>
          </cell>
          <cell r="C1334">
            <v>0.97732761978963711</v>
          </cell>
        </row>
        <row r="1335">
          <cell r="A1335">
            <v>0.92569444444444138</v>
          </cell>
          <cell r="B1335">
            <v>125.19749999999991</v>
          </cell>
          <cell r="C1335">
            <v>0.97543825477210677</v>
          </cell>
        </row>
        <row r="1336">
          <cell r="A1336">
            <v>0.92638888888888582</v>
          </cell>
          <cell r="B1336">
            <v>124.9549999999999</v>
          </cell>
          <cell r="C1336">
            <v>0.97354888975457654</v>
          </cell>
        </row>
        <row r="1337">
          <cell r="A1337">
            <v>0.92708333333333026</v>
          </cell>
          <cell r="B1337">
            <v>124.71249999999989</v>
          </cell>
          <cell r="C1337">
            <v>0.97165952473704631</v>
          </cell>
        </row>
        <row r="1338">
          <cell r="A1338">
            <v>0.9277777777777747</v>
          </cell>
          <cell r="B1338">
            <v>124.46999999999989</v>
          </cell>
          <cell r="C1338">
            <v>0.96977015971951608</v>
          </cell>
        </row>
        <row r="1339">
          <cell r="A1339">
            <v>0.92847222222221915</v>
          </cell>
          <cell r="B1339">
            <v>124.22749999999988</v>
          </cell>
          <cell r="C1339">
            <v>0.96788079470198585</v>
          </cell>
        </row>
        <row r="1340">
          <cell r="A1340">
            <v>0.92916666666666359</v>
          </cell>
          <cell r="B1340">
            <v>123.98499999999987</v>
          </cell>
          <cell r="C1340">
            <v>0.96599142968445562</v>
          </cell>
        </row>
        <row r="1341">
          <cell r="A1341">
            <v>0.92986111111110803</v>
          </cell>
          <cell r="B1341">
            <v>123.74249999999986</v>
          </cell>
          <cell r="C1341">
            <v>0.96410206466692538</v>
          </cell>
        </row>
        <row r="1342">
          <cell r="A1342">
            <v>0.93055555555555247</v>
          </cell>
          <cell r="B1342">
            <v>123.49999999999986</v>
          </cell>
          <cell r="C1342">
            <v>0.96221269964939515</v>
          </cell>
        </row>
        <row r="1343">
          <cell r="A1343">
            <v>0.93124999999999691</v>
          </cell>
          <cell r="B1343">
            <v>123.25749999999985</v>
          </cell>
          <cell r="C1343">
            <v>0.96032333463186492</v>
          </cell>
        </row>
        <row r="1344">
          <cell r="A1344">
            <v>0.93194444444444136</v>
          </cell>
          <cell r="B1344">
            <v>123.01499999999984</v>
          </cell>
          <cell r="C1344">
            <v>0.95843396961433458</v>
          </cell>
        </row>
        <row r="1345">
          <cell r="A1345">
            <v>0.9326388888888858</v>
          </cell>
          <cell r="B1345">
            <v>122.77249999999984</v>
          </cell>
          <cell r="C1345">
            <v>0.95654460459680435</v>
          </cell>
        </row>
        <row r="1346">
          <cell r="A1346">
            <v>0.93333333333333024</v>
          </cell>
          <cell r="B1346">
            <v>122.52999999999983</v>
          </cell>
          <cell r="C1346">
            <v>0.95465523957927412</v>
          </cell>
        </row>
        <row r="1347">
          <cell r="A1347">
            <v>0.93402777777777468</v>
          </cell>
          <cell r="B1347">
            <v>122.28749999999982</v>
          </cell>
          <cell r="C1347">
            <v>0.95276587456174389</v>
          </cell>
        </row>
        <row r="1348">
          <cell r="A1348">
            <v>0.93472222222221912</v>
          </cell>
          <cell r="B1348">
            <v>122.04499999999982</v>
          </cell>
          <cell r="C1348">
            <v>0.95087650954421366</v>
          </cell>
        </row>
        <row r="1349">
          <cell r="A1349">
            <v>0.93541666666666357</v>
          </cell>
          <cell r="B1349">
            <v>121.80249999999981</v>
          </cell>
          <cell r="C1349">
            <v>0.94898714452668342</v>
          </cell>
        </row>
        <row r="1350">
          <cell r="A1350">
            <v>0.93611111111110801</v>
          </cell>
          <cell r="B1350">
            <v>121.5599999999998</v>
          </cell>
          <cell r="C1350">
            <v>0.94709777950915319</v>
          </cell>
        </row>
        <row r="1351">
          <cell r="A1351">
            <v>0.93680555555555245</v>
          </cell>
          <cell r="B1351">
            <v>121.3174999999998</v>
          </cell>
          <cell r="C1351">
            <v>0.94520841449162296</v>
          </cell>
        </row>
        <row r="1352">
          <cell r="A1352">
            <v>0.93749999999999689</v>
          </cell>
          <cell r="B1352">
            <v>121.07499999999979</v>
          </cell>
          <cell r="C1352">
            <v>0.94331904947409273</v>
          </cell>
        </row>
        <row r="1353">
          <cell r="A1353">
            <v>0.93819444444444133</v>
          </cell>
          <cell r="B1353">
            <v>120.83249999999978</v>
          </cell>
          <cell r="C1353">
            <v>0.94142968445656239</v>
          </cell>
        </row>
        <row r="1354">
          <cell r="A1354">
            <v>0.93888888888888578</v>
          </cell>
          <cell r="B1354">
            <v>120.58999999999978</v>
          </cell>
          <cell r="C1354">
            <v>0.93954031943903216</v>
          </cell>
        </row>
        <row r="1355">
          <cell r="A1355">
            <v>0.93958333333333022</v>
          </cell>
          <cell r="B1355">
            <v>120.34749999999977</v>
          </cell>
          <cell r="C1355">
            <v>0.93765095442150193</v>
          </cell>
        </row>
        <row r="1356">
          <cell r="A1356">
            <v>0.94027777777777466</v>
          </cell>
          <cell r="B1356">
            <v>120.10499999999976</v>
          </cell>
          <cell r="C1356">
            <v>0.93576158940397169</v>
          </cell>
        </row>
        <row r="1357">
          <cell r="A1357">
            <v>0.9409722222222191</v>
          </cell>
          <cell r="B1357">
            <v>119.86249999999976</v>
          </cell>
          <cell r="C1357">
            <v>0.93387222438644146</v>
          </cell>
        </row>
        <row r="1358">
          <cell r="A1358">
            <v>0.94166666666666354</v>
          </cell>
          <cell r="B1358">
            <v>119.61999999999975</v>
          </cell>
          <cell r="C1358">
            <v>0.93198285936891123</v>
          </cell>
        </row>
        <row r="1359">
          <cell r="A1359">
            <v>0.94236111111110799</v>
          </cell>
          <cell r="B1359">
            <v>119.37749999999974</v>
          </cell>
          <cell r="C1359">
            <v>0.930093494351381</v>
          </cell>
        </row>
        <row r="1360">
          <cell r="A1360">
            <v>0.94305555555555243</v>
          </cell>
          <cell r="B1360">
            <v>119.13499999999974</v>
          </cell>
          <cell r="C1360">
            <v>0.92820412933385077</v>
          </cell>
        </row>
        <row r="1361">
          <cell r="A1361">
            <v>0.94374999999999687</v>
          </cell>
          <cell r="B1361">
            <v>118.89249999999973</v>
          </cell>
          <cell r="C1361">
            <v>0.92631476431632043</v>
          </cell>
        </row>
        <row r="1362">
          <cell r="A1362">
            <v>0.94444444444444131</v>
          </cell>
          <cell r="B1362">
            <v>118.64999999999972</v>
          </cell>
          <cell r="C1362">
            <v>0.9244253992987902</v>
          </cell>
        </row>
        <row r="1363">
          <cell r="A1363">
            <v>0.94513888888888575</v>
          </cell>
          <cell r="B1363">
            <v>118.40749999999971</v>
          </cell>
          <cell r="C1363">
            <v>0.92253603428125996</v>
          </cell>
        </row>
        <row r="1364">
          <cell r="A1364">
            <v>0.9458333333333302</v>
          </cell>
          <cell r="B1364">
            <v>118.16499999999971</v>
          </cell>
          <cell r="C1364">
            <v>0.92064666926372973</v>
          </cell>
        </row>
        <row r="1365">
          <cell r="A1365">
            <v>0.94652777777777464</v>
          </cell>
          <cell r="B1365">
            <v>117.9224999999997</v>
          </cell>
          <cell r="C1365">
            <v>0.9187573042461995</v>
          </cell>
        </row>
        <row r="1366">
          <cell r="A1366">
            <v>0.94722222222221908</v>
          </cell>
          <cell r="B1366">
            <v>117.67999999999969</v>
          </cell>
          <cell r="C1366">
            <v>0.91686793922866927</v>
          </cell>
        </row>
        <row r="1367">
          <cell r="A1367">
            <v>0.94791666666666352</v>
          </cell>
          <cell r="B1367">
            <v>117.43749999999969</v>
          </cell>
          <cell r="C1367">
            <v>0.91497857421113904</v>
          </cell>
        </row>
        <row r="1368">
          <cell r="A1368">
            <v>0.94861111111110796</v>
          </cell>
          <cell r="B1368">
            <v>117.19499999999968</v>
          </cell>
          <cell r="C1368">
            <v>0.91308920919360881</v>
          </cell>
        </row>
        <row r="1369">
          <cell r="A1369">
            <v>0.9493055555555524</v>
          </cell>
          <cell r="B1369">
            <v>116.95249999999967</v>
          </cell>
          <cell r="C1369">
            <v>0.91119984417607858</v>
          </cell>
        </row>
        <row r="1370">
          <cell r="A1370">
            <v>0.94999999999999685</v>
          </cell>
          <cell r="B1370">
            <v>116.70999999999967</v>
          </cell>
          <cell r="C1370">
            <v>0.90931047915854823</v>
          </cell>
        </row>
        <row r="1371">
          <cell r="A1371">
            <v>0.95069444444444129</v>
          </cell>
          <cell r="B1371">
            <v>116.46749999999966</v>
          </cell>
          <cell r="C1371">
            <v>0.907421114141018</v>
          </cell>
        </row>
        <row r="1372">
          <cell r="A1372">
            <v>0.95138888888888573</v>
          </cell>
          <cell r="B1372">
            <v>116.22499999999965</v>
          </cell>
          <cell r="C1372">
            <v>0.90553174912348777</v>
          </cell>
        </row>
        <row r="1373">
          <cell r="A1373">
            <v>0.95208333333333017</v>
          </cell>
          <cell r="B1373">
            <v>115.98249999999965</v>
          </cell>
          <cell r="C1373">
            <v>0.90364238410595754</v>
          </cell>
        </row>
        <row r="1374">
          <cell r="A1374">
            <v>0.95277777777777461</v>
          </cell>
          <cell r="B1374">
            <v>115.73999999999964</v>
          </cell>
          <cell r="C1374">
            <v>0.90175301908842731</v>
          </cell>
        </row>
        <row r="1375">
          <cell r="A1375">
            <v>0.95347222222221906</v>
          </cell>
          <cell r="B1375">
            <v>115.49749999999963</v>
          </cell>
          <cell r="C1375">
            <v>0.89986365407089708</v>
          </cell>
        </row>
        <row r="1376">
          <cell r="A1376">
            <v>0.9541666666666635</v>
          </cell>
          <cell r="B1376">
            <v>115.25499999999963</v>
          </cell>
          <cell r="C1376">
            <v>0.89797428905336685</v>
          </cell>
        </row>
        <row r="1377">
          <cell r="A1377">
            <v>0.95486111111110794</v>
          </cell>
          <cell r="B1377">
            <v>115.01249999999962</v>
          </cell>
          <cell r="C1377">
            <v>0.89608492403583662</v>
          </cell>
        </row>
        <row r="1378">
          <cell r="A1378">
            <v>0.95555555555555238</v>
          </cell>
          <cell r="B1378">
            <v>114.76999999999961</v>
          </cell>
          <cell r="C1378">
            <v>0.89419555901830639</v>
          </cell>
        </row>
        <row r="1379">
          <cell r="A1379">
            <v>0.95624999999999682</v>
          </cell>
          <cell r="B1379">
            <v>114.52749999999961</v>
          </cell>
          <cell r="C1379">
            <v>0.89230619400077604</v>
          </cell>
        </row>
        <row r="1380">
          <cell r="A1380">
            <v>0.95694444444444127</v>
          </cell>
          <cell r="B1380">
            <v>114.2849999999996</v>
          </cell>
          <cell r="C1380">
            <v>0.89041682898324581</v>
          </cell>
        </row>
        <row r="1381">
          <cell r="A1381">
            <v>0.95763888888888571</v>
          </cell>
          <cell r="B1381">
            <v>114.04249999999959</v>
          </cell>
          <cell r="C1381">
            <v>0.88852746396571558</v>
          </cell>
        </row>
        <row r="1382">
          <cell r="A1382">
            <v>0.95833333333333015</v>
          </cell>
          <cell r="B1382">
            <v>113.8</v>
          </cell>
          <cell r="C1382">
            <v>0.88663809894818857</v>
          </cell>
        </row>
        <row r="1383">
          <cell r="A1383">
            <v>0.95902777777777459</v>
          </cell>
          <cell r="B1383">
            <v>113.64333333333333</v>
          </cell>
          <cell r="C1383">
            <v>0.88541747824957795</v>
          </cell>
        </row>
        <row r="1384">
          <cell r="A1384">
            <v>0.95972222222221903</v>
          </cell>
          <cell r="B1384">
            <v>113.48666666666666</v>
          </cell>
          <cell r="C1384">
            <v>0.88419685755096744</v>
          </cell>
        </row>
        <row r="1385">
          <cell r="A1385">
            <v>0.96041666666666348</v>
          </cell>
          <cell r="B1385">
            <v>113.33</v>
          </cell>
          <cell r="C1385">
            <v>0.88297623685235682</v>
          </cell>
        </row>
        <row r="1386">
          <cell r="A1386">
            <v>0.96111111111110792</v>
          </cell>
          <cell r="B1386">
            <v>113.17333333333333</v>
          </cell>
          <cell r="C1386">
            <v>0.88175561615374631</v>
          </cell>
        </row>
        <row r="1387">
          <cell r="A1387">
            <v>0.96180555555555236</v>
          </cell>
          <cell r="B1387">
            <v>113.01666666666667</v>
          </cell>
          <cell r="C1387">
            <v>0.88053499545513569</v>
          </cell>
        </row>
        <row r="1388">
          <cell r="A1388">
            <v>0.9624999999999968</v>
          </cell>
          <cell r="B1388">
            <v>112.86</v>
          </cell>
          <cell r="C1388">
            <v>0.87931437475652519</v>
          </cell>
        </row>
        <row r="1389">
          <cell r="A1389">
            <v>0.96319444444444124</v>
          </cell>
          <cell r="B1389">
            <v>112.70333333333333</v>
          </cell>
          <cell r="C1389">
            <v>0.87809375405791457</v>
          </cell>
        </row>
        <row r="1390">
          <cell r="A1390">
            <v>0.96388888888888569</v>
          </cell>
          <cell r="B1390">
            <v>112.54666666666667</v>
          </cell>
          <cell r="C1390">
            <v>0.87687313335930406</v>
          </cell>
        </row>
        <row r="1391">
          <cell r="A1391">
            <v>0.96458333333333013</v>
          </cell>
          <cell r="B1391">
            <v>112.39</v>
          </cell>
          <cell r="C1391">
            <v>0.87565251266069344</v>
          </cell>
        </row>
        <row r="1392">
          <cell r="A1392">
            <v>0.96527777777777457</v>
          </cell>
          <cell r="B1392">
            <v>112.23333333333333</v>
          </cell>
          <cell r="C1392">
            <v>0.87443189196208293</v>
          </cell>
        </row>
        <row r="1393">
          <cell r="A1393">
            <v>0.96597222222221901</v>
          </cell>
          <cell r="B1393">
            <v>112.07666666666667</v>
          </cell>
          <cell r="C1393">
            <v>0.87321127126347231</v>
          </cell>
        </row>
        <row r="1394">
          <cell r="A1394">
            <v>0.96666666666666345</v>
          </cell>
          <cell r="B1394">
            <v>111.92</v>
          </cell>
          <cell r="C1394">
            <v>0.8719906505648618</v>
          </cell>
        </row>
        <row r="1395">
          <cell r="A1395">
            <v>0.9673611111111079</v>
          </cell>
          <cell r="B1395">
            <v>111.76333333333334</v>
          </cell>
          <cell r="C1395">
            <v>0.87077002986625118</v>
          </cell>
        </row>
        <row r="1396">
          <cell r="A1396">
            <v>0.96805555555555234</v>
          </cell>
          <cell r="B1396">
            <v>111.60666666666667</v>
          </cell>
          <cell r="C1396">
            <v>0.86954940916764067</v>
          </cell>
        </row>
        <row r="1397">
          <cell r="A1397">
            <v>0.96874999999999678</v>
          </cell>
          <cell r="B1397">
            <v>111.45</v>
          </cell>
          <cell r="C1397">
            <v>0.86832878846903006</v>
          </cell>
        </row>
        <row r="1398">
          <cell r="A1398">
            <v>0.96944444444444122</v>
          </cell>
          <cell r="B1398">
            <v>111.29333333333334</v>
          </cell>
          <cell r="C1398">
            <v>0.86710816777041944</v>
          </cell>
        </row>
        <row r="1399">
          <cell r="A1399">
            <v>0.97013888888888566</v>
          </cell>
          <cell r="B1399">
            <v>111.13666666666667</v>
          </cell>
          <cell r="C1399">
            <v>0.86588754707180893</v>
          </cell>
        </row>
        <row r="1400">
          <cell r="A1400">
            <v>0.97083333333333011</v>
          </cell>
          <cell r="B1400">
            <v>110.98</v>
          </cell>
          <cell r="C1400">
            <v>0.86466692637319831</v>
          </cell>
        </row>
        <row r="1401">
          <cell r="A1401">
            <v>0.97152777777777455</v>
          </cell>
          <cell r="B1401">
            <v>110.82333333333334</v>
          </cell>
          <cell r="C1401">
            <v>0.8634463056745878</v>
          </cell>
        </row>
        <row r="1402">
          <cell r="A1402">
            <v>0.97222222222221899</v>
          </cell>
          <cell r="B1402">
            <v>110.66666666666667</v>
          </cell>
          <cell r="C1402">
            <v>0.86222568497597718</v>
          </cell>
        </row>
        <row r="1403">
          <cell r="A1403">
            <v>0.97291666666666343</v>
          </cell>
          <cell r="B1403">
            <v>110.51</v>
          </cell>
          <cell r="C1403">
            <v>0.86100506427736667</v>
          </cell>
        </row>
        <row r="1404">
          <cell r="A1404">
            <v>0.97361111111110787</v>
          </cell>
          <cell r="B1404">
            <v>110.35333333333334</v>
          </cell>
          <cell r="C1404">
            <v>0.85978444357875605</v>
          </cell>
        </row>
        <row r="1405">
          <cell r="A1405">
            <v>0.97430555555555232</v>
          </cell>
          <cell r="B1405">
            <v>110.19666666666667</v>
          </cell>
          <cell r="C1405">
            <v>0.85856382288014554</v>
          </cell>
        </row>
        <row r="1406">
          <cell r="A1406">
            <v>0.97499999999999676</v>
          </cell>
          <cell r="B1406">
            <v>110.04</v>
          </cell>
          <cell r="C1406">
            <v>0.85734320218153492</v>
          </cell>
        </row>
        <row r="1407">
          <cell r="A1407">
            <v>0.9756944444444412</v>
          </cell>
          <cell r="B1407">
            <v>109.88333333333334</v>
          </cell>
          <cell r="C1407">
            <v>0.85612258148292442</v>
          </cell>
        </row>
        <row r="1408">
          <cell r="A1408">
            <v>0.97638888888888564</v>
          </cell>
          <cell r="B1408">
            <v>109.72666666666667</v>
          </cell>
          <cell r="C1408">
            <v>0.8549019607843138</v>
          </cell>
        </row>
        <row r="1409">
          <cell r="A1409">
            <v>0.97708333333333008</v>
          </cell>
          <cell r="B1409">
            <v>109.57000000000001</v>
          </cell>
          <cell r="C1409">
            <v>0.85368134008570329</v>
          </cell>
        </row>
        <row r="1410">
          <cell r="A1410">
            <v>0.97777777777777453</v>
          </cell>
          <cell r="B1410">
            <v>109.41333333333334</v>
          </cell>
          <cell r="C1410">
            <v>0.85246071938709267</v>
          </cell>
        </row>
        <row r="1411">
          <cell r="A1411">
            <v>0.97847222222221897</v>
          </cell>
          <cell r="B1411">
            <v>109.25666666666667</v>
          </cell>
          <cell r="C1411">
            <v>0.85124009868848216</v>
          </cell>
        </row>
        <row r="1412">
          <cell r="A1412">
            <v>0.97916666666666341</v>
          </cell>
          <cell r="B1412">
            <v>109.10000000000001</v>
          </cell>
          <cell r="C1412">
            <v>0.85001947798987154</v>
          </cell>
        </row>
        <row r="1413">
          <cell r="A1413">
            <v>0.97986111111110785</v>
          </cell>
          <cell r="B1413">
            <v>108.94333333333334</v>
          </cell>
          <cell r="C1413">
            <v>0.84879885729126103</v>
          </cell>
        </row>
        <row r="1414">
          <cell r="A1414">
            <v>0.98055555555555229</v>
          </cell>
          <cell r="B1414">
            <v>108.78666666666668</v>
          </cell>
          <cell r="C1414">
            <v>0.84757823659265041</v>
          </cell>
        </row>
        <row r="1415">
          <cell r="A1415">
            <v>0.98124999999999674</v>
          </cell>
          <cell r="B1415">
            <v>108.63000000000001</v>
          </cell>
          <cell r="C1415">
            <v>0.84635761589403979</v>
          </cell>
        </row>
        <row r="1416">
          <cell r="A1416">
            <v>0.98194444444444118</v>
          </cell>
          <cell r="B1416">
            <v>108.47333333333334</v>
          </cell>
          <cell r="C1416">
            <v>0.84513699519542929</v>
          </cell>
        </row>
        <row r="1417">
          <cell r="A1417">
            <v>0.98263888888888562</v>
          </cell>
          <cell r="B1417">
            <v>108.31666666666668</v>
          </cell>
          <cell r="C1417">
            <v>0.84391637449681867</v>
          </cell>
        </row>
        <row r="1418">
          <cell r="A1418">
            <v>0.98333333333333006</v>
          </cell>
          <cell r="B1418">
            <v>108.16000000000001</v>
          </cell>
          <cell r="C1418">
            <v>0.84269575379820816</v>
          </cell>
        </row>
        <row r="1419">
          <cell r="A1419">
            <v>0.9840277777777745</v>
          </cell>
          <cell r="B1419">
            <v>108.00333333333334</v>
          </cell>
          <cell r="C1419">
            <v>0.84147513309959754</v>
          </cell>
        </row>
        <row r="1420">
          <cell r="A1420">
            <v>0.98472222222221895</v>
          </cell>
          <cell r="B1420">
            <v>107.84666666666668</v>
          </cell>
          <cell r="C1420">
            <v>0.84025451240098703</v>
          </cell>
        </row>
        <row r="1421">
          <cell r="A1421">
            <v>0.98541666666666339</v>
          </cell>
          <cell r="B1421">
            <v>107.69000000000001</v>
          </cell>
          <cell r="C1421">
            <v>0.83903389170237641</v>
          </cell>
        </row>
        <row r="1422">
          <cell r="A1422">
            <v>0.98611111111110783</v>
          </cell>
          <cell r="B1422">
            <v>107.53333333333335</v>
          </cell>
          <cell r="C1422">
            <v>0.8378132710037659</v>
          </cell>
        </row>
        <row r="1423">
          <cell r="A1423">
            <v>0.98680555555555227</v>
          </cell>
          <cell r="B1423">
            <v>107.37666666666668</v>
          </cell>
          <cell r="C1423">
            <v>0.83659265030515528</v>
          </cell>
        </row>
        <row r="1424">
          <cell r="A1424">
            <v>0.98749999999999671</v>
          </cell>
          <cell r="B1424">
            <v>107.22000000000001</v>
          </cell>
          <cell r="C1424">
            <v>0.83537202960654477</v>
          </cell>
        </row>
        <row r="1425">
          <cell r="A1425">
            <v>0.98819444444444116</v>
          </cell>
          <cell r="B1425">
            <v>107.06333333333335</v>
          </cell>
          <cell r="C1425">
            <v>0.83415140890793416</v>
          </cell>
        </row>
        <row r="1426">
          <cell r="A1426">
            <v>0.9888888888888856</v>
          </cell>
          <cell r="B1426">
            <v>106.90666666666668</v>
          </cell>
          <cell r="C1426">
            <v>0.83293078820932365</v>
          </cell>
        </row>
        <row r="1427">
          <cell r="A1427">
            <v>0.98958333333333004</v>
          </cell>
          <cell r="B1427">
            <v>106.75000000000001</v>
          </cell>
          <cell r="C1427">
            <v>0.83171016751071303</v>
          </cell>
        </row>
        <row r="1428">
          <cell r="A1428">
            <v>0.99027777777777448</v>
          </cell>
          <cell r="B1428">
            <v>106.59333333333335</v>
          </cell>
          <cell r="C1428">
            <v>0.83048954681210252</v>
          </cell>
        </row>
        <row r="1429">
          <cell r="A1429">
            <v>0.99097222222221892</v>
          </cell>
          <cell r="B1429">
            <v>106.43666666666668</v>
          </cell>
          <cell r="C1429">
            <v>0.8292689261134919</v>
          </cell>
        </row>
        <row r="1430">
          <cell r="A1430">
            <v>0.99166666666666337</v>
          </cell>
          <cell r="B1430">
            <v>106.28000000000002</v>
          </cell>
          <cell r="C1430">
            <v>0.82804830541488139</v>
          </cell>
        </row>
        <row r="1431">
          <cell r="A1431">
            <v>0.99236111111110781</v>
          </cell>
          <cell r="B1431">
            <v>106.12333333333335</v>
          </cell>
          <cell r="C1431">
            <v>0.82682768471627077</v>
          </cell>
        </row>
        <row r="1432">
          <cell r="A1432">
            <v>0.99305555555555225</v>
          </cell>
          <cell r="B1432">
            <v>105.96666666666668</v>
          </cell>
          <cell r="C1432">
            <v>0.82560706401766015</v>
          </cell>
        </row>
        <row r="1433">
          <cell r="A1433">
            <v>0.99374999999999669</v>
          </cell>
          <cell r="B1433">
            <v>105.81000000000002</v>
          </cell>
          <cell r="C1433">
            <v>0.82438644331904964</v>
          </cell>
        </row>
        <row r="1434">
          <cell r="A1434">
            <v>0.99444444444444113</v>
          </cell>
          <cell r="B1434">
            <v>105.65333333333335</v>
          </cell>
          <cell r="C1434">
            <v>0.82316582262043902</v>
          </cell>
        </row>
        <row r="1435">
          <cell r="A1435">
            <v>0.99513888888888558</v>
          </cell>
          <cell r="B1435">
            <v>105.49666666666668</v>
          </cell>
          <cell r="C1435">
            <v>0.82194520192182852</v>
          </cell>
        </row>
        <row r="1436">
          <cell r="A1436">
            <v>0.99583333333333002</v>
          </cell>
          <cell r="B1436">
            <v>105.34000000000002</v>
          </cell>
          <cell r="C1436">
            <v>0.8207245812232179</v>
          </cell>
        </row>
        <row r="1437">
          <cell r="A1437">
            <v>0.99652777777777446</v>
          </cell>
          <cell r="B1437">
            <v>105.18333333333335</v>
          </cell>
          <cell r="C1437">
            <v>0.81950396052460739</v>
          </cell>
        </row>
        <row r="1438">
          <cell r="A1438">
            <v>0.9972222222222189</v>
          </cell>
          <cell r="B1438">
            <v>105.02666666666669</v>
          </cell>
          <cell r="C1438">
            <v>0.81828333982599677</v>
          </cell>
        </row>
        <row r="1439">
          <cell r="A1439">
            <v>0.99791666666666334</v>
          </cell>
          <cell r="B1439">
            <v>104.87000000000002</v>
          </cell>
          <cell r="C1439">
            <v>0.81706271912738626</v>
          </cell>
        </row>
        <row r="1440">
          <cell r="A1440">
            <v>0.99861111111110779</v>
          </cell>
          <cell r="B1440">
            <v>104.71333333333335</v>
          </cell>
          <cell r="C1440">
            <v>0.81584209842877564</v>
          </cell>
        </row>
        <row r="1441">
          <cell r="A1441">
            <v>0.99930555555555223</v>
          </cell>
          <cell r="B1441">
            <v>104.55666666666669</v>
          </cell>
          <cell r="C1441">
            <v>0.81462147773016513</v>
          </cell>
        </row>
      </sheetData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eb data-survei sosbud"/>
      <sheetName val="keb data-survei teknis"/>
      <sheetName val="keb data-geografi-1"/>
      <sheetName val="keb data-geografi-2"/>
      <sheetName val="keb data-geografi-3"/>
      <sheetName val="quisioner"/>
      <sheetName val="acuan_nilai hsl survei"/>
      <sheetName val="acuan_usulan lisdes"/>
      <sheetName val="data quesioner"/>
      <sheetName val="hasil quisr-d_rpdn"/>
      <sheetName val="hasil quisr_pmnft list_rt_pdesa"/>
      <sheetName val="hasil quisr_pdptn_pnddk"/>
      <sheetName val="hasil quisr_mp&amp;kbl"/>
      <sheetName val="hasil quisr_d_pmd%a"/>
      <sheetName val="data usul LD area SMD"/>
      <sheetName val="data usul LD area BPP"/>
      <sheetName val="data usul LD area BTG"/>
      <sheetName val="data usul LD area BERAU"/>
      <sheetName val="data usul LD area SMD-rev"/>
      <sheetName val="data usul LD area BPP-rev"/>
      <sheetName val="data usul LD area BTG-rev"/>
      <sheetName val="data usul LD area BERAU-rev"/>
      <sheetName val="data-mppk"/>
      <sheetName val="data-catatan"/>
      <sheetName val="data-plan lisdes"/>
      <sheetName val="data-draft koordinat-1"/>
      <sheetName val="data-draft koordinat-2"/>
      <sheetName val="data-draf koordinat-3"/>
      <sheetName val="data desa"/>
      <sheetName val="data_peta desa"/>
      <sheetName val="data-SD, RD &amp; SL"/>
      <sheetName val="data-KK Berlistrik"/>
      <sheetName val="data-KK &amp; RE"/>
      <sheetName val="data-NP, JE &amp; DI"/>
      <sheetName val="data-jarak lokasi"/>
      <sheetName val="data-CP &amp; daya"/>
      <sheetName val="data-grd-isold"/>
      <sheetName val="data-draft RM"/>
      <sheetName val="data nilai hasil survei"/>
      <sheetName val="skor nilai hsl survei"/>
      <sheetName val="data_nilai"/>
      <sheetName val="data_biaya satuan"/>
      <sheetName val="data_GD 50 kV"/>
      <sheetName val="data_GD 100 kV"/>
      <sheetName val="data_GD 160 kV"/>
      <sheetName val="data_GD 200 kV"/>
      <sheetName val="data_JTM"/>
      <sheetName val="data_JTR"/>
      <sheetName val="data_PLTD 250 kW"/>
      <sheetName val="analisis data-sampel"/>
      <sheetName val="analisis data-SD, RD &amp; SL"/>
      <sheetName val="analisis data-KK berlistrik"/>
      <sheetName val="analisis data-KK &amp; RE"/>
      <sheetName val="analisis data-geografi"/>
      <sheetName val="analisis data-kondgeo ds-1"/>
      <sheetName val="analisis data-kondgeo ds-2"/>
      <sheetName val="analisis data-infrastrktr"/>
      <sheetName val="analisis data-grd-isold"/>
      <sheetName val="analisis data-CP &amp; daya"/>
      <sheetName val="analisis data-least_cost"/>
      <sheetName val="analisis data-proyeksi"/>
      <sheetName val="analisis data-RM_2013-2017"/>
      <sheetName val="usul LD_RM_2013"/>
      <sheetName val="usul LD_RM_2014"/>
      <sheetName val="usul LD_RM_2015"/>
      <sheetName val="usul LD_RM_2016"/>
      <sheetName val="usul LD_RM_2017"/>
      <sheetName val="usul LD_RM_2013_filter"/>
      <sheetName val="usul LD_RM_2014_filter"/>
      <sheetName val="usul LD_RM_2015_filter"/>
      <sheetName val="usul LD_RM_2016_filter"/>
      <sheetName val="usul LD_RM_2017_filter"/>
      <sheetName val="rab_LD_RM_2013-2017"/>
      <sheetName val="rekap-rab_LD_RM_2013-2017"/>
      <sheetName val="rab_LD_RM_master_filter"/>
      <sheetName val="rab_LD_RM_2013_filter"/>
      <sheetName val="rab_LD_RM_2014_filter"/>
      <sheetName val="rab_LD_RM_2015_filter"/>
      <sheetName val="rab_LD_RM_2016_filter"/>
      <sheetName val="rab_LD_RM_2017_filter"/>
      <sheetName val="rekap-rab_LD_RM_2013"/>
      <sheetName val="rekap-rab_LD_RM_2014"/>
      <sheetName val="rekap-rab_LD_RM_2015"/>
      <sheetName val="rekap-rab_LD_RM_2016"/>
      <sheetName val="rekap-rab_LD_RM_2017"/>
      <sheetName val="rekap-rab_LD_RM_tahun"/>
      <sheetName val="form_nilai hsl survei"/>
      <sheetName val="form_Potensi Pembangkit"/>
      <sheetName val="form_Potensi Desa"/>
      <sheetName val="form_data quesioner"/>
      <sheetName val="form_analisis data-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AMPIRAN"/>
      <sheetName val="Sheet1"/>
      <sheetName val="Sheet2"/>
      <sheetName val="Sheet3"/>
    </sheetNames>
    <sheetDataSet>
      <sheetData sheetId="0">
        <row r="2">
          <cell r="C2" t="str">
            <v>PT. PLN (PERSERO)</v>
          </cell>
        </row>
        <row r="3">
          <cell r="C3" t="str">
            <v>WILAYAH KALIMANTAN TIMUR</v>
          </cell>
        </row>
        <row r="4">
          <cell r="C4" t="str">
            <v>UNIT PENYALURAN DAN PENGATUR BEBAN KALTIM</v>
          </cell>
        </row>
        <row r="6">
          <cell r="B6" t="str">
            <v>LAMPIRAN SPK. PENGADAAN</v>
          </cell>
        </row>
        <row r="9">
          <cell r="B9" t="str">
            <v>Nomor</v>
          </cell>
          <cell r="E9" t="str">
            <v xml:space="preserve">: </v>
          </cell>
          <cell r="F9" t="str">
            <v>001</v>
          </cell>
          <cell r="G9" t="str">
            <v>.SPKP / 061 / UP2B / 2003</v>
          </cell>
        </row>
        <row r="10">
          <cell r="B10" t="str">
            <v>Tanggal</v>
          </cell>
          <cell r="E10" t="str">
            <v>:</v>
          </cell>
          <cell r="F10" t="str">
            <v>00  September  2003.</v>
          </cell>
        </row>
        <row r="11">
          <cell r="B11" t="str">
            <v>Sumber Dana</v>
          </cell>
          <cell r="E11" t="str">
            <v>:</v>
          </cell>
          <cell r="F11" t="str">
            <v>SKI No. DIST / NR / 01 / UP2B / 2003 / M</v>
          </cell>
        </row>
        <row r="15">
          <cell r="I15" t="str">
            <v>VOLUME</v>
          </cell>
          <cell r="K15" t="str">
            <v>HARGA</v>
          </cell>
          <cell r="L15" t="str">
            <v>JUMLAH</v>
          </cell>
        </row>
        <row r="16">
          <cell r="B16" t="str">
            <v>NO</v>
          </cell>
          <cell r="C16" t="str">
            <v>U R A I A N</v>
          </cell>
          <cell r="H16" t="str">
            <v>NORMALISASI</v>
          </cell>
          <cell r="I16" t="str">
            <v>Jumlah</v>
          </cell>
          <cell r="J16" t="str">
            <v>Satuan</v>
          </cell>
          <cell r="K16" t="str">
            <v>SATUAN</v>
          </cell>
          <cell r="L16" t="str">
            <v>HARGA</v>
          </cell>
        </row>
        <row r="50">
          <cell r="B50" t="str">
            <v/>
          </cell>
          <cell r="D50" t="str">
            <v/>
          </cell>
          <cell r="H50" t="str">
            <v/>
          </cell>
          <cell r="I50" t="str">
            <v/>
          </cell>
          <cell r="J50" t="str">
            <v>TOTAL</v>
          </cell>
          <cell r="L50">
            <v>148610000</v>
          </cell>
        </row>
        <row r="51">
          <cell r="B51" t="str">
            <v/>
          </cell>
          <cell r="D51" t="str">
            <v/>
          </cell>
          <cell r="H51" t="str">
            <v/>
          </cell>
          <cell r="I51" t="str">
            <v/>
          </cell>
          <cell r="J51" t="str">
            <v>DIBULATKAN</v>
          </cell>
          <cell r="L51">
            <v>148610000</v>
          </cell>
        </row>
        <row r="54">
          <cell r="D54" t="str">
            <v>Terbilang : Seratus Tujuh Puluh Juta Enam Ratus Sepuluh Ribu Rupiah,-</v>
          </cell>
        </row>
        <row r="56">
          <cell r="B56" t="str">
            <v/>
          </cell>
        </row>
        <row r="57">
          <cell r="C57" t="str">
            <v>PIHAK KEDUA</v>
          </cell>
          <cell r="J57" t="str">
            <v>PIHAK PERTAMA</v>
          </cell>
        </row>
        <row r="58">
          <cell r="C58" t="str">
            <v xml:space="preserve">DIREKTRIS, </v>
          </cell>
          <cell r="J58" t="str">
            <v>MANAJER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3:AF37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M25" sqref="M25"/>
    </sheetView>
  </sheetViews>
  <sheetFormatPr defaultRowHeight="15"/>
  <cols>
    <col min="1" max="2" width="8.28515625" style="1" customWidth="1"/>
    <col min="3" max="3" width="10.5703125" style="1" customWidth="1"/>
    <col min="4" max="4" width="12.28515625" style="1" customWidth="1"/>
    <col min="5" max="5" width="11.85546875" style="1" bestFit="1" customWidth="1"/>
    <col min="6" max="27" width="8.28515625" style="1" customWidth="1"/>
    <col min="28" max="32" width="8.28515625" style="1" hidden="1" customWidth="1"/>
    <col min="33" max="16384" width="9.140625" style="1"/>
  </cols>
  <sheetData>
    <row r="3" spans="1:32" ht="15.75">
      <c r="A3" s="335" t="s">
        <v>1</v>
      </c>
      <c r="B3" s="340" t="s">
        <v>21</v>
      </c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2"/>
      <c r="T3" s="337"/>
      <c r="U3" s="337"/>
      <c r="V3" s="337"/>
      <c r="W3" s="337"/>
      <c r="X3" s="337"/>
      <c r="Y3" s="337"/>
      <c r="Z3" s="337"/>
      <c r="AA3" s="337"/>
      <c r="AB3" s="338" t="s">
        <v>2</v>
      </c>
      <c r="AC3" s="339"/>
      <c r="AD3" s="339"/>
      <c r="AE3" s="339"/>
      <c r="AF3" s="339"/>
    </row>
    <row r="4" spans="1:32" ht="47.25">
      <c r="A4" s="336"/>
      <c r="B4" s="6" t="s">
        <v>22</v>
      </c>
      <c r="C4" s="2" t="s">
        <v>23</v>
      </c>
      <c r="D4" s="2" t="s">
        <v>120</v>
      </c>
      <c r="E4" s="2" t="s">
        <v>78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0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3" t="s">
        <v>15</v>
      </c>
      <c r="T4" s="4"/>
      <c r="U4" s="4"/>
      <c r="V4" s="4"/>
      <c r="W4" s="4"/>
      <c r="X4" s="4"/>
      <c r="Y4" s="4"/>
      <c r="Z4" s="4"/>
      <c r="AA4" s="4"/>
      <c r="AB4" s="5" t="s">
        <v>16</v>
      </c>
      <c r="AC4" s="2" t="s">
        <v>17</v>
      </c>
      <c r="AD4" s="2" t="s">
        <v>18</v>
      </c>
      <c r="AE4" s="2" t="s">
        <v>19</v>
      </c>
      <c r="AF4" s="2" t="s">
        <v>20</v>
      </c>
    </row>
    <row r="5" spans="1:32" s="15" customFormat="1" ht="23.25" customHeight="1">
      <c r="A5" s="151" t="s">
        <v>110</v>
      </c>
      <c r="B5" s="151"/>
      <c r="C5" s="13"/>
      <c r="D5" s="13"/>
      <c r="E5" s="13"/>
      <c r="F5" s="13"/>
      <c r="G5" s="13">
        <v>1</v>
      </c>
      <c r="H5" s="13"/>
      <c r="I5" s="13"/>
      <c r="J5" s="10"/>
      <c r="K5" s="10">
        <v>1</v>
      </c>
      <c r="L5" s="13"/>
      <c r="M5" s="10">
        <v>1</v>
      </c>
      <c r="N5" s="10">
        <v>3</v>
      </c>
      <c r="O5" s="13"/>
      <c r="P5" s="13">
        <v>1</v>
      </c>
      <c r="Q5" s="13"/>
      <c r="R5" s="13"/>
      <c r="S5" s="11"/>
      <c r="T5" s="4"/>
      <c r="U5" s="4"/>
      <c r="V5" s="4"/>
      <c r="W5" s="4"/>
      <c r="X5" s="4"/>
      <c r="Y5" s="4"/>
      <c r="Z5" s="4"/>
      <c r="AA5" s="4"/>
      <c r="AB5" s="14">
        <v>1</v>
      </c>
      <c r="AC5" s="13"/>
      <c r="AD5" s="13">
        <v>1</v>
      </c>
      <c r="AE5" s="13"/>
      <c r="AF5" s="13"/>
    </row>
    <row r="6" spans="1:32" s="15" customFormat="1" ht="23.25" customHeight="1">
      <c r="A6" s="151" t="s">
        <v>115</v>
      </c>
      <c r="B6" s="151"/>
      <c r="C6" s="13"/>
      <c r="D6" s="13">
        <v>1</v>
      </c>
      <c r="E6" s="13"/>
      <c r="F6" s="13"/>
      <c r="G6" s="13"/>
      <c r="H6" s="13"/>
      <c r="I6" s="13"/>
      <c r="J6" s="10">
        <v>1</v>
      </c>
      <c r="K6" s="10"/>
      <c r="L6" s="13"/>
      <c r="M6" s="10">
        <v>3</v>
      </c>
      <c r="N6" s="10"/>
      <c r="O6" s="13"/>
      <c r="P6" s="13"/>
      <c r="Q6" s="13"/>
      <c r="R6" s="13"/>
      <c r="S6" s="11">
        <v>40</v>
      </c>
      <c r="T6" s="4"/>
      <c r="U6" s="4"/>
      <c r="V6" s="4"/>
      <c r="W6" s="4"/>
      <c r="X6" s="4"/>
      <c r="Y6" s="4"/>
      <c r="Z6" s="4"/>
      <c r="AA6" s="4"/>
      <c r="AB6" s="14"/>
      <c r="AC6" s="13"/>
      <c r="AD6" s="13"/>
      <c r="AE6" s="13"/>
      <c r="AF6" s="13"/>
    </row>
    <row r="7" spans="1:32" s="15" customFormat="1" ht="23.25" customHeight="1">
      <c r="A7" s="151" t="s">
        <v>116</v>
      </c>
      <c r="B7" s="151"/>
      <c r="C7" s="13"/>
      <c r="D7" s="13">
        <v>1</v>
      </c>
      <c r="E7" s="13"/>
      <c r="F7" s="13"/>
      <c r="G7" s="13"/>
      <c r="H7" s="13"/>
      <c r="I7" s="13"/>
      <c r="J7" s="10">
        <v>1</v>
      </c>
      <c r="K7" s="10"/>
      <c r="L7" s="13"/>
      <c r="M7" s="10">
        <v>3</v>
      </c>
      <c r="N7" s="10"/>
      <c r="O7" s="13"/>
      <c r="P7" s="13"/>
      <c r="Q7" s="13"/>
      <c r="R7" s="13"/>
      <c r="S7" s="204">
        <v>40</v>
      </c>
      <c r="T7" s="4"/>
      <c r="U7" s="4"/>
      <c r="V7" s="4"/>
      <c r="W7" s="4"/>
      <c r="X7" s="4"/>
      <c r="Y7" s="4"/>
      <c r="Z7" s="4"/>
      <c r="AA7" s="4"/>
      <c r="AB7" s="14"/>
      <c r="AC7" s="13"/>
      <c r="AD7" s="13"/>
      <c r="AE7" s="13"/>
      <c r="AF7" s="13"/>
    </row>
    <row r="8" spans="1:32" s="15" customFormat="1" ht="23.25" customHeight="1">
      <c r="A8" s="151" t="s">
        <v>117</v>
      </c>
      <c r="B8" s="151"/>
      <c r="C8" s="13"/>
      <c r="D8" s="13">
        <v>1</v>
      </c>
      <c r="E8" s="13"/>
      <c r="F8" s="13"/>
      <c r="G8" s="13"/>
      <c r="H8" s="13"/>
      <c r="I8" s="13"/>
      <c r="J8" s="10">
        <v>1</v>
      </c>
      <c r="K8" s="10"/>
      <c r="L8" s="13"/>
      <c r="M8" s="10">
        <v>3</v>
      </c>
      <c r="N8" s="10"/>
      <c r="O8" s="13"/>
      <c r="P8" s="13"/>
      <c r="Q8" s="13"/>
      <c r="R8" s="13"/>
      <c r="S8" s="204">
        <v>40</v>
      </c>
      <c r="T8" s="4"/>
      <c r="U8" s="4"/>
      <c r="V8" s="4"/>
      <c r="W8" s="4"/>
      <c r="X8" s="4"/>
      <c r="Y8" s="4"/>
      <c r="Z8" s="4"/>
      <c r="AA8" s="4"/>
      <c r="AB8" s="14"/>
      <c r="AC8" s="13"/>
      <c r="AD8" s="13"/>
      <c r="AE8" s="13"/>
      <c r="AF8" s="13"/>
    </row>
    <row r="9" spans="1:32" s="15" customFormat="1" ht="23.25" customHeight="1">
      <c r="A9" s="151" t="s">
        <v>118</v>
      </c>
      <c r="B9" s="151"/>
      <c r="C9" s="13"/>
      <c r="D9" s="13">
        <v>1</v>
      </c>
      <c r="E9" s="13"/>
      <c r="F9" s="13"/>
      <c r="G9" s="13"/>
      <c r="H9" s="13"/>
      <c r="I9" s="13"/>
      <c r="J9" s="10">
        <v>1</v>
      </c>
      <c r="K9" s="10"/>
      <c r="L9" s="13"/>
      <c r="M9" s="10">
        <v>3</v>
      </c>
      <c r="N9" s="10"/>
      <c r="O9" s="13"/>
      <c r="P9" s="13"/>
      <c r="Q9" s="13"/>
      <c r="R9" s="13"/>
      <c r="S9" s="204">
        <v>40</v>
      </c>
      <c r="T9" s="4"/>
      <c r="U9" s="4"/>
      <c r="V9" s="4"/>
      <c r="W9" s="4"/>
      <c r="X9" s="4"/>
      <c r="Y9" s="4"/>
      <c r="Z9" s="4"/>
      <c r="AA9" s="4"/>
      <c r="AB9" s="14"/>
      <c r="AC9" s="13"/>
      <c r="AD9" s="13"/>
      <c r="AE9" s="13"/>
      <c r="AF9" s="13"/>
    </row>
    <row r="10" spans="1:32" s="15" customFormat="1" ht="23.25" customHeight="1">
      <c r="A10" s="151" t="s">
        <v>119</v>
      </c>
      <c r="B10" s="151"/>
      <c r="C10" s="13"/>
      <c r="D10" s="13">
        <v>1</v>
      </c>
      <c r="E10" s="13"/>
      <c r="F10" s="13"/>
      <c r="G10" s="13"/>
      <c r="H10" s="13"/>
      <c r="I10" s="13"/>
      <c r="J10" s="10">
        <v>2</v>
      </c>
      <c r="K10" s="10"/>
      <c r="L10" s="13"/>
      <c r="M10" s="10">
        <v>6</v>
      </c>
      <c r="N10" s="10"/>
      <c r="O10" s="13"/>
      <c r="P10" s="13">
        <v>1</v>
      </c>
      <c r="Q10" s="13"/>
      <c r="R10" s="13"/>
      <c r="S10" s="204">
        <v>40</v>
      </c>
      <c r="T10" s="4"/>
      <c r="U10" s="4"/>
      <c r="V10" s="4"/>
      <c r="W10" s="4"/>
      <c r="X10" s="4"/>
      <c r="Y10" s="4"/>
      <c r="Z10" s="4"/>
      <c r="AA10" s="4"/>
      <c r="AB10" s="14"/>
      <c r="AC10" s="13"/>
      <c r="AD10" s="13"/>
      <c r="AE10" s="13"/>
      <c r="AF10" s="13"/>
    </row>
    <row r="11" spans="1:32" s="15" customFormat="1" ht="23.25" customHeight="1">
      <c r="A11" s="12">
        <v>7</v>
      </c>
      <c r="B11" s="151"/>
      <c r="C11" s="13"/>
      <c r="D11" s="13">
        <v>1</v>
      </c>
      <c r="E11" s="13"/>
      <c r="F11" s="13"/>
      <c r="G11" s="13"/>
      <c r="H11" s="13"/>
      <c r="I11" s="13"/>
      <c r="J11" s="10">
        <v>1</v>
      </c>
      <c r="K11" s="10"/>
      <c r="L11" s="13"/>
      <c r="M11" s="10">
        <v>3</v>
      </c>
      <c r="N11" s="10"/>
      <c r="O11" s="13"/>
      <c r="P11" s="13"/>
      <c r="Q11" s="13"/>
      <c r="R11" s="13"/>
      <c r="S11" s="204">
        <v>40</v>
      </c>
      <c r="T11" s="4"/>
      <c r="U11" s="4"/>
      <c r="V11" s="4"/>
      <c r="W11" s="4"/>
      <c r="X11" s="4"/>
      <c r="Y11" s="4"/>
      <c r="Z11" s="4"/>
      <c r="AA11" s="4"/>
      <c r="AB11" s="14"/>
      <c r="AC11" s="13"/>
      <c r="AD11" s="13"/>
      <c r="AE11" s="13"/>
      <c r="AF11" s="13"/>
    </row>
    <row r="12" spans="1:32" s="15" customFormat="1" ht="23.25" customHeight="1">
      <c r="A12" s="12">
        <v>8</v>
      </c>
      <c r="B12" s="151"/>
      <c r="C12" s="13"/>
      <c r="D12" s="13">
        <v>1</v>
      </c>
      <c r="E12" s="13"/>
      <c r="F12" s="13"/>
      <c r="G12" s="13"/>
      <c r="H12" s="13"/>
      <c r="I12" s="13"/>
      <c r="J12" s="10">
        <v>1</v>
      </c>
      <c r="K12" s="10"/>
      <c r="L12" s="13"/>
      <c r="M12" s="10">
        <v>3</v>
      </c>
      <c r="N12" s="10"/>
      <c r="O12" s="13"/>
      <c r="P12" s="13"/>
      <c r="Q12" s="13"/>
      <c r="R12" s="13"/>
      <c r="S12" s="204">
        <v>40</v>
      </c>
      <c r="T12" s="4"/>
      <c r="U12" s="4"/>
      <c r="V12" s="4"/>
      <c r="W12" s="4"/>
      <c r="X12" s="4"/>
      <c r="Y12" s="4"/>
      <c r="Z12" s="4"/>
      <c r="AA12" s="4"/>
      <c r="AB12" s="14">
        <v>1</v>
      </c>
      <c r="AC12" s="13">
        <v>3</v>
      </c>
      <c r="AD12" s="13">
        <v>1</v>
      </c>
      <c r="AE12" s="13"/>
      <c r="AF12" s="13">
        <f>SUM(U12:V12)</f>
        <v>0</v>
      </c>
    </row>
    <row r="13" spans="1:32" s="15" customFormat="1" ht="23.25" customHeight="1">
      <c r="A13" s="12">
        <v>9</v>
      </c>
      <c r="B13" s="12"/>
      <c r="C13" s="13"/>
      <c r="D13" s="13">
        <v>1</v>
      </c>
      <c r="E13" s="13"/>
      <c r="F13" s="13"/>
      <c r="G13" s="13"/>
      <c r="H13" s="13"/>
      <c r="I13" s="13"/>
      <c r="J13" s="10">
        <v>1</v>
      </c>
      <c r="K13" s="10"/>
      <c r="L13" s="13"/>
      <c r="M13" s="10">
        <v>3</v>
      </c>
      <c r="N13" s="10"/>
      <c r="O13" s="13"/>
      <c r="P13" s="13"/>
      <c r="Q13" s="13"/>
      <c r="R13" s="13"/>
      <c r="S13" s="204">
        <v>40</v>
      </c>
      <c r="T13" s="4"/>
      <c r="U13" s="4"/>
      <c r="V13" s="4"/>
      <c r="W13" s="4"/>
      <c r="X13" s="4"/>
      <c r="Y13" s="4"/>
      <c r="Z13" s="4"/>
      <c r="AA13" s="4"/>
      <c r="AB13" s="14">
        <v>1</v>
      </c>
      <c r="AC13" s="13">
        <v>6</v>
      </c>
      <c r="AD13" s="13">
        <v>1</v>
      </c>
      <c r="AE13" s="13"/>
      <c r="AF13" s="13">
        <f t="shared" ref="AF13" si="0">SUM(U13:V13)</f>
        <v>0</v>
      </c>
    </row>
    <row r="14" spans="1:32" s="15" customFormat="1" ht="23.25" customHeight="1">
      <c r="A14" s="12">
        <v>10</v>
      </c>
      <c r="B14" s="12"/>
      <c r="C14" s="13"/>
      <c r="D14" s="13">
        <v>1</v>
      </c>
      <c r="E14" s="13"/>
      <c r="F14" s="13"/>
      <c r="G14" s="13"/>
      <c r="H14" s="13"/>
      <c r="I14" s="13"/>
      <c r="J14" s="10">
        <v>1</v>
      </c>
      <c r="K14" s="10"/>
      <c r="L14" s="13"/>
      <c r="M14" s="10">
        <v>3</v>
      </c>
      <c r="N14" s="10"/>
      <c r="O14" s="13"/>
      <c r="P14" s="13"/>
      <c r="Q14" s="13"/>
      <c r="R14" s="13">
        <v>1</v>
      </c>
      <c r="S14" s="204">
        <v>40</v>
      </c>
      <c r="T14" s="4"/>
      <c r="U14" s="4"/>
      <c r="V14" s="4"/>
      <c r="W14" s="4"/>
      <c r="X14" s="4"/>
      <c r="Y14" s="4"/>
      <c r="Z14" s="4"/>
      <c r="AA14" s="4"/>
      <c r="AB14" s="14">
        <v>1</v>
      </c>
      <c r="AC14" s="13">
        <v>6</v>
      </c>
      <c r="AD14" s="13">
        <v>1</v>
      </c>
      <c r="AE14" s="13"/>
      <c r="AF14" s="13">
        <f t="shared" ref="AF14:AF18" si="1">SUM(U14:V14)</f>
        <v>0</v>
      </c>
    </row>
    <row r="15" spans="1:32" s="15" customFormat="1" ht="23.25" customHeight="1">
      <c r="A15" s="12">
        <v>11</v>
      </c>
      <c r="B15" s="12"/>
      <c r="C15" s="13"/>
      <c r="D15" s="13">
        <v>1</v>
      </c>
      <c r="E15" s="13">
        <v>1</v>
      </c>
      <c r="F15" s="13"/>
      <c r="G15" s="13"/>
      <c r="H15" s="13"/>
      <c r="I15" s="13"/>
      <c r="J15" s="10"/>
      <c r="K15" s="10">
        <v>1</v>
      </c>
      <c r="L15" s="13"/>
      <c r="M15" s="10">
        <v>1</v>
      </c>
      <c r="N15" s="10">
        <v>6</v>
      </c>
      <c r="O15" s="13"/>
      <c r="P15" s="13"/>
      <c r="Q15" s="13"/>
      <c r="R15" s="13">
        <v>1</v>
      </c>
      <c r="S15" s="204">
        <v>40</v>
      </c>
      <c r="T15" s="4"/>
      <c r="U15" s="4"/>
      <c r="V15" s="4"/>
      <c r="W15" s="4"/>
      <c r="X15" s="4"/>
      <c r="Y15" s="4"/>
      <c r="Z15" s="4"/>
      <c r="AA15" s="4"/>
      <c r="AB15" s="14">
        <v>1</v>
      </c>
      <c r="AC15" s="13">
        <v>1</v>
      </c>
      <c r="AD15" s="13">
        <v>1</v>
      </c>
      <c r="AE15" s="13"/>
      <c r="AF15" s="13">
        <f t="shared" si="1"/>
        <v>0</v>
      </c>
    </row>
    <row r="16" spans="1:32" s="15" customFormat="1" ht="23.25" customHeight="1">
      <c r="A16" s="12">
        <v>12</v>
      </c>
      <c r="B16" s="12"/>
      <c r="C16" s="13"/>
      <c r="D16" s="13">
        <v>1</v>
      </c>
      <c r="E16" s="13"/>
      <c r="F16" s="13"/>
      <c r="G16" s="13"/>
      <c r="H16" s="13"/>
      <c r="I16" s="13"/>
      <c r="J16" s="10">
        <v>1</v>
      </c>
      <c r="K16" s="10"/>
      <c r="L16" s="13"/>
      <c r="M16" s="10">
        <v>3</v>
      </c>
      <c r="N16" s="10"/>
      <c r="O16" s="13"/>
      <c r="P16" s="13"/>
      <c r="Q16" s="13"/>
      <c r="R16" s="13">
        <v>1</v>
      </c>
      <c r="S16" s="204">
        <v>40</v>
      </c>
      <c r="T16" s="4"/>
      <c r="U16" s="4"/>
      <c r="V16" s="4"/>
      <c r="W16" s="4"/>
      <c r="X16" s="4"/>
      <c r="Y16" s="4"/>
      <c r="Z16" s="4"/>
      <c r="AA16" s="4"/>
      <c r="AB16" s="14">
        <v>2</v>
      </c>
      <c r="AC16" s="13">
        <v>3</v>
      </c>
      <c r="AD16" s="13">
        <v>1</v>
      </c>
      <c r="AE16" s="13"/>
      <c r="AF16" s="13">
        <f t="shared" si="1"/>
        <v>0</v>
      </c>
    </row>
    <row r="17" spans="1:32" s="15" customFormat="1" ht="23.25" customHeight="1">
      <c r="A17" s="12">
        <v>13</v>
      </c>
      <c r="B17" s="12"/>
      <c r="C17" s="13"/>
      <c r="D17" s="13">
        <v>1</v>
      </c>
      <c r="E17" s="13"/>
      <c r="F17" s="13"/>
      <c r="G17" s="13"/>
      <c r="H17" s="13"/>
      <c r="I17" s="13"/>
      <c r="J17" s="10">
        <v>1</v>
      </c>
      <c r="K17" s="10"/>
      <c r="L17" s="13"/>
      <c r="M17" s="10">
        <v>3</v>
      </c>
      <c r="N17" s="10"/>
      <c r="O17" s="13"/>
      <c r="P17" s="13"/>
      <c r="Q17" s="13"/>
      <c r="R17" s="13">
        <v>1</v>
      </c>
      <c r="S17" s="204">
        <v>40</v>
      </c>
      <c r="T17" s="4"/>
      <c r="U17" s="4"/>
      <c r="V17" s="4"/>
      <c r="W17" s="4"/>
      <c r="X17" s="4"/>
      <c r="Y17" s="4"/>
      <c r="Z17" s="4"/>
      <c r="AA17" s="4"/>
      <c r="AB17" s="14">
        <v>1</v>
      </c>
      <c r="AC17" s="13">
        <v>1</v>
      </c>
      <c r="AD17" s="13">
        <v>1</v>
      </c>
      <c r="AE17" s="13"/>
      <c r="AF17" s="13">
        <f t="shared" si="1"/>
        <v>0</v>
      </c>
    </row>
    <row r="18" spans="1:32" s="15" customFormat="1" ht="23.25" customHeight="1">
      <c r="A18" s="12">
        <v>14</v>
      </c>
      <c r="B18" s="12"/>
      <c r="C18" s="13"/>
      <c r="D18" s="13">
        <v>1</v>
      </c>
      <c r="E18" s="13"/>
      <c r="F18" s="10"/>
      <c r="G18" s="10"/>
      <c r="H18" s="10"/>
      <c r="I18" s="10"/>
      <c r="J18" s="10">
        <v>1</v>
      </c>
      <c r="K18" s="10"/>
      <c r="L18" s="13"/>
      <c r="M18" s="10">
        <v>3</v>
      </c>
      <c r="N18" s="10"/>
      <c r="O18" s="10"/>
      <c r="P18" s="10"/>
      <c r="Q18" s="10"/>
      <c r="R18" s="275">
        <v>1</v>
      </c>
      <c r="S18" s="204">
        <v>40</v>
      </c>
      <c r="T18" s="4"/>
      <c r="U18" s="4"/>
      <c r="V18" s="4"/>
      <c r="W18" s="4"/>
      <c r="X18" s="4"/>
      <c r="Y18" s="4"/>
      <c r="Z18" s="4"/>
      <c r="AA18" s="4"/>
      <c r="AB18" s="14">
        <v>1</v>
      </c>
      <c r="AC18" s="13">
        <v>1</v>
      </c>
      <c r="AD18" s="13">
        <v>1</v>
      </c>
      <c r="AE18" s="13"/>
      <c r="AF18" s="13">
        <f t="shared" si="1"/>
        <v>0</v>
      </c>
    </row>
    <row r="19" spans="1:32" s="15" customFormat="1" ht="23.25" customHeight="1">
      <c r="A19" s="12">
        <v>15</v>
      </c>
      <c r="B19" s="12"/>
      <c r="C19" s="13"/>
      <c r="D19" s="13">
        <v>1</v>
      </c>
      <c r="E19" s="13"/>
      <c r="F19" s="10"/>
      <c r="G19" s="10"/>
      <c r="H19" s="10"/>
      <c r="I19" s="10"/>
      <c r="J19" s="10">
        <v>1</v>
      </c>
      <c r="K19" s="10"/>
      <c r="L19" s="13"/>
      <c r="M19" s="10">
        <v>3</v>
      </c>
      <c r="N19" s="10"/>
      <c r="O19" s="10"/>
      <c r="P19" s="10"/>
      <c r="Q19" s="10"/>
      <c r="R19" s="275">
        <v>1</v>
      </c>
      <c r="S19" s="204">
        <v>40</v>
      </c>
      <c r="T19" s="4"/>
      <c r="U19" s="4"/>
      <c r="V19" s="4"/>
      <c r="W19" s="4"/>
      <c r="X19" s="4"/>
      <c r="Y19" s="4"/>
      <c r="Z19" s="4"/>
      <c r="AA19" s="4"/>
      <c r="AB19" s="14"/>
      <c r="AC19" s="13"/>
      <c r="AD19" s="13"/>
      <c r="AE19" s="13"/>
      <c r="AF19" s="13"/>
    </row>
    <row r="20" spans="1:32" s="15" customFormat="1" ht="23.25" customHeight="1">
      <c r="A20" s="12">
        <v>16</v>
      </c>
      <c r="B20" s="12"/>
      <c r="C20" s="13"/>
      <c r="D20" s="13">
        <v>1</v>
      </c>
      <c r="E20" s="13"/>
      <c r="F20" s="10"/>
      <c r="G20" s="10"/>
      <c r="H20" s="10"/>
      <c r="I20" s="10"/>
      <c r="J20" s="10">
        <v>2</v>
      </c>
      <c r="K20" s="10"/>
      <c r="L20" s="13"/>
      <c r="M20" s="10">
        <v>6</v>
      </c>
      <c r="N20" s="10"/>
      <c r="O20" s="10">
        <v>1</v>
      </c>
      <c r="P20" s="10"/>
      <c r="Q20" s="10"/>
      <c r="R20" s="275">
        <v>1</v>
      </c>
      <c r="S20" s="204">
        <v>40</v>
      </c>
      <c r="T20" s="4"/>
      <c r="U20" s="4"/>
      <c r="V20" s="4"/>
      <c r="W20" s="4"/>
      <c r="X20" s="4"/>
      <c r="Y20" s="4"/>
      <c r="Z20" s="4"/>
      <c r="AA20" s="4"/>
      <c r="AB20" s="14"/>
      <c r="AC20" s="13"/>
      <c r="AD20" s="13"/>
      <c r="AE20" s="13"/>
      <c r="AF20" s="13"/>
    </row>
    <row r="21" spans="1:32" s="15" customFormat="1" ht="23.25" customHeight="1">
      <c r="A21" s="12">
        <f>A20+1</f>
        <v>17</v>
      </c>
      <c r="B21" s="12"/>
      <c r="C21" s="13"/>
      <c r="D21" s="13">
        <v>1</v>
      </c>
      <c r="E21" s="13"/>
      <c r="F21" s="10"/>
      <c r="G21" s="10"/>
      <c r="H21" s="10"/>
      <c r="I21" s="10"/>
      <c r="J21" s="10">
        <v>1</v>
      </c>
      <c r="K21" s="10"/>
      <c r="L21" s="13"/>
      <c r="M21" s="10">
        <v>3</v>
      </c>
      <c r="N21" s="10"/>
      <c r="O21" s="10"/>
      <c r="P21" s="10">
        <v>1</v>
      </c>
      <c r="Q21" s="10"/>
      <c r="R21" s="10"/>
      <c r="S21" s="204">
        <v>40</v>
      </c>
      <c r="T21" s="4"/>
      <c r="U21" s="4"/>
      <c r="V21" s="4"/>
      <c r="W21" s="4"/>
      <c r="X21" s="4"/>
      <c r="Y21" s="4"/>
      <c r="Z21" s="4"/>
      <c r="AA21" s="4"/>
      <c r="AB21" s="205"/>
      <c r="AC21" s="13"/>
      <c r="AD21" s="13"/>
      <c r="AE21" s="13"/>
      <c r="AF21" s="13"/>
    </row>
    <row r="22" spans="1:32" s="15" customFormat="1" ht="23.25" customHeight="1">
      <c r="A22" s="12">
        <f t="shared" ref="A22:A36" si="2">A21+1</f>
        <v>18</v>
      </c>
      <c r="B22" s="12"/>
      <c r="C22" s="13"/>
      <c r="D22" s="13">
        <v>1</v>
      </c>
      <c r="E22" s="13"/>
      <c r="F22" s="10"/>
      <c r="G22" s="10"/>
      <c r="H22" s="10"/>
      <c r="I22" s="10"/>
      <c r="J22" s="10">
        <v>1</v>
      </c>
      <c r="K22" s="10"/>
      <c r="L22" s="13"/>
      <c r="M22" s="10">
        <v>3</v>
      </c>
      <c r="N22" s="10"/>
      <c r="O22" s="10"/>
      <c r="P22" s="10"/>
      <c r="Q22" s="10"/>
      <c r="R22" s="10"/>
      <c r="S22" s="204">
        <v>40</v>
      </c>
      <c r="T22" s="4"/>
      <c r="U22" s="4"/>
      <c r="V22" s="4"/>
      <c r="W22" s="4"/>
      <c r="X22" s="4"/>
      <c r="Y22" s="4"/>
      <c r="Z22" s="4"/>
      <c r="AA22" s="4"/>
      <c r="AB22" s="205"/>
      <c r="AC22" s="13"/>
      <c r="AD22" s="13"/>
      <c r="AE22" s="13"/>
      <c r="AF22" s="13"/>
    </row>
    <row r="23" spans="1:32" s="15" customFormat="1" ht="23.25" customHeight="1">
      <c r="A23" s="12">
        <f t="shared" si="2"/>
        <v>19</v>
      </c>
      <c r="B23" s="12"/>
      <c r="C23" s="13"/>
      <c r="D23" s="13">
        <v>1</v>
      </c>
      <c r="E23" s="13"/>
      <c r="F23" s="10"/>
      <c r="G23" s="10"/>
      <c r="H23" s="10"/>
      <c r="I23" s="10"/>
      <c r="J23" s="10">
        <v>1</v>
      </c>
      <c r="K23" s="10"/>
      <c r="L23" s="13"/>
      <c r="M23" s="10">
        <v>3</v>
      </c>
      <c r="N23" s="10"/>
      <c r="O23" s="10"/>
      <c r="P23" s="10"/>
      <c r="Q23" s="10"/>
      <c r="R23" s="10"/>
      <c r="S23" s="204">
        <v>40</v>
      </c>
      <c r="T23" s="4"/>
      <c r="U23" s="4"/>
      <c r="V23" s="4"/>
      <c r="W23" s="4"/>
      <c r="X23" s="4"/>
      <c r="Y23" s="4"/>
      <c r="Z23" s="4"/>
      <c r="AA23" s="4"/>
      <c r="AB23" s="205"/>
      <c r="AC23" s="13"/>
      <c r="AD23" s="13"/>
      <c r="AE23" s="13"/>
      <c r="AF23" s="13"/>
    </row>
    <row r="24" spans="1:32" s="15" customFormat="1" ht="23.25" customHeight="1">
      <c r="A24" s="12">
        <f t="shared" si="2"/>
        <v>20</v>
      </c>
      <c r="B24" s="12"/>
      <c r="C24" s="13"/>
      <c r="D24" s="13">
        <v>1</v>
      </c>
      <c r="E24" s="13"/>
      <c r="F24" s="10"/>
      <c r="G24" s="10"/>
      <c r="H24" s="10"/>
      <c r="I24" s="10"/>
      <c r="J24" s="10">
        <v>1</v>
      </c>
      <c r="K24" s="10"/>
      <c r="L24" s="13"/>
      <c r="M24" s="10">
        <v>3</v>
      </c>
      <c r="N24" s="10"/>
      <c r="O24" s="10"/>
      <c r="P24" s="10"/>
      <c r="Q24" s="10"/>
      <c r="R24" s="10"/>
      <c r="S24" s="204">
        <v>40</v>
      </c>
      <c r="T24" s="4"/>
      <c r="U24" s="4"/>
      <c r="V24" s="4"/>
      <c r="W24" s="4"/>
      <c r="X24" s="4"/>
      <c r="Y24" s="4"/>
      <c r="Z24" s="4"/>
      <c r="AA24" s="4"/>
      <c r="AB24" s="205"/>
      <c r="AC24" s="13"/>
      <c r="AD24" s="13"/>
      <c r="AE24" s="13"/>
      <c r="AF24" s="13"/>
    </row>
    <row r="25" spans="1:32" s="15" customFormat="1" ht="23.25" customHeight="1">
      <c r="A25" s="12">
        <f t="shared" si="2"/>
        <v>21</v>
      </c>
      <c r="B25" s="12"/>
      <c r="C25" s="13"/>
      <c r="D25" s="13">
        <v>1</v>
      </c>
      <c r="E25" s="13">
        <v>1</v>
      </c>
      <c r="F25" s="13"/>
      <c r="G25" s="13"/>
      <c r="H25" s="13"/>
      <c r="I25" s="13"/>
      <c r="J25" s="10"/>
      <c r="K25" s="10">
        <v>1</v>
      </c>
      <c r="L25" s="13"/>
      <c r="M25" s="10">
        <v>1</v>
      </c>
      <c r="N25" s="10">
        <v>6</v>
      </c>
      <c r="O25" s="10"/>
      <c r="P25" s="10"/>
      <c r="Q25" s="10"/>
      <c r="R25" s="10"/>
      <c r="S25" s="204">
        <v>40</v>
      </c>
      <c r="T25" s="4"/>
      <c r="U25" s="4"/>
      <c r="V25" s="4"/>
      <c r="W25" s="4"/>
      <c r="X25" s="4"/>
      <c r="Y25" s="4"/>
      <c r="Z25" s="4"/>
      <c r="AA25" s="4"/>
      <c r="AB25" s="205"/>
      <c r="AC25" s="13"/>
      <c r="AD25" s="13"/>
      <c r="AE25" s="13"/>
      <c r="AF25" s="13"/>
    </row>
    <row r="26" spans="1:32" s="15" customFormat="1" ht="23.25" customHeight="1">
      <c r="A26" s="12">
        <f t="shared" si="2"/>
        <v>22</v>
      </c>
      <c r="B26" s="12"/>
      <c r="C26" s="13"/>
      <c r="D26" s="13">
        <v>1</v>
      </c>
      <c r="E26" s="13"/>
      <c r="F26" s="13"/>
      <c r="G26" s="13"/>
      <c r="H26" s="13"/>
      <c r="I26" s="13"/>
      <c r="J26" s="10">
        <v>1</v>
      </c>
      <c r="K26" s="10"/>
      <c r="L26" s="13"/>
      <c r="M26" s="10">
        <v>3</v>
      </c>
      <c r="N26" s="10"/>
      <c r="O26" s="10"/>
      <c r="P26" s="10"/>
      <c r="Q26" s="10"/>
      <c r="R26" s="10"/>
      <c r="S26" s="204">
        <v>40</v>
      </c>
      <c r="T26" s="4"/>
      <c r="U26" s="4"/>
      <c r="V26" s="4"/>
      <c r="W26" s="4"/>
      <c r="X26" s="4"/>
      <c r="Y26" s="4"/>
      <c r="Z26" s="4"/>
      <c r="AA26" s="4"/>
      <c r="AB26" s="205"/>
      <c r="AC26" s="13"/>
      <c r="AD26" s="13"/>
      <c r="AE26" s="13"/>
      <c r="AF26" s="13"/>
    </row>
    <row r="27" spans="1:32" s="15" customFormat="1" ht="23.25" customHeight="1">
      <c r="A27" s="12">
        <f t="shared" si="2"/>
        <v>23</v>
      </c>
      <c r="B27" s="12"/>
      <c r="C27" s="13"/>
      <c r="D27" s="13">
        <v>1</v>
      </c>
      <c r="E27" s="13"/>
      <c r="F27" s="10"/>
      <c r="G27" s="10"/>
      <c r="H27" s="10"/>
      <c r="I27" s="10"/>
      <c r="J27" s="10">
        <v>2</v>
      </c>
      <c r="K27" s="10"/>
      <c r="L27" s="13"/>
      <c r="M27" s="10">
        <v>6</v>
      </c>
      <c r="N27" s="10"/>
      <c r="O27" s="10"/>
      <c r="P27" s="10">
        <v>1</v>
      </c>
      <c r="Q27" s="10"/>
      <c r="R27" s="10"/>
      <c r="S27" s="204">
        <v>40</v>
      </c>
      <c r="T27" s="4"/>
      <c r="U27" s="4"/>
      <c r="V27" s="4"/>
      <c r="W27" s="4"/>
      <c r="X27" s="4"/>
      <c r="Y27" s="4"/>
      <c r="Z27" s="4"/>
      <c r="AA27" s="4"/>
      <c r="AB27" s="205"/>
      <c r="AC27" s="13"/>
      <c r="AD27" s="13"/>
      <c r="AE27" s="13"/>
      <c r="AF27" s="13"/>
    </row>
    <row r="28" spans="1:32" s="15" customFormat="1" ht="23.25" customHeight="1">
      <c r="A28" s="12">
        <f t="shared" si="2"/>
        <v>24</v>
      </c>
      <c r="B28" s="12"/>
      <c r="C28" s="13"/>
      <c r="D28" s="13">
        <v>1</v>
      </c>
      <c r="E28" s="13"/>
      <c r="F28" s="10"/>
      <c r="G28" s="10"/>
      <c r="H28" s="10"/>
      <c r="I28" s="10"/>
      <c r="J28" s="10">
        <v>1</v>
      </c>
      <c r="K28" s="10"/>
      <c r="L28" s="13"/>
      <c r="M28" s="10">
        <v>3</v>
      </c>
      <c r="N28" s="10"/>
      <c r="O28" s="10"/>
      <c r="P28" s="10"/>
      <c r="Q28" s="10"/>
      <c r="R28" s="10"/>
      <c r="S28" s="204">
        <v>40</v>
      </c>
      <c r="T28" s="4"/>
      <c r="U28" s="4"/>
      <c r="V28" s="4"/>
      <c r="W28" s="4"/>
      <c r="X28" s="4"/>
      <c r="Y28" s="4"/>
      <c r="Z28" s="4"/>
      <c r="AA28" s="4"/>
      <c r="AB28" s="205"/>
      <c r="AC28" s="13"/>
      <c r="AD28" s="13"/>
      <c r="AE28" s="13"/>
      <c r="AF28" s="13"/>
    </row>
    <row r="29" spans="1:32" s="15" customFormat="1" ht="23.25" customHeight="1">
      <c r="A29" s="12">
        <f t="shared" si="2"/>
        <v>25</v>
      </c>
      <c r="B29" s="12"/>
      <c r="C29" s="13"/>
      <c r="D29" s="13">
        <v>1</v>
      </c>
      <c r="E29" s="13"/>
      <c r="F29" s="10"/>
      <c r="G29" s="10"/>
      <c r="H29" s="10"/>
      <c r="I29" s="10"/>
      <c r="J29" s="10">
        <v>1</v>
      </c>
      <c r="K29" s="10"/>
      <c r="L29" s="13"/>
      <c r="M29" s="10">
        <v>3</v>
      </c>
      <c r="N29" s="10"/>
      <c r="O29" s="10">
        <v>1</v>
      </c>
      <c r="P29" s="10"/>
      <c r="Q29" s="10"/>
      <c r="R29" s="10"/>
      <c r="S29" s="204">
        <v>40</v>
      </c>
      <c r="T29" s="4"/>
      <c r="U29" s="4"/>
      <c r="V29" s="4"/>
      <c r="W29" s="4"/>
      <c r="X29" s="4"/>
      <c r="Y29" s="4"/>
      <c r="Z29" s="4"/>
      <c r="AA29" s="4"/>
      <c r="AB29" s="205"/>
      <c r="AC29" s="13"/>
      <c r="AD29" s="13"/>
      <c r="AE29" s="13"/>
      <c r="AF29" s="13"/>
    </row>
    <row r="30" spans="1:32" s="15" customFormat="1" ht="23.25" customHeight="1">
      <c r="A30" s="12">
        <f t="shared" si="2"/>
        <v>26</v>
      </c>
      <c r="B30" s="12"/>
      <c r="C30" s="13"/>
      <c r="D30" s="13">
        <v>1</v>
      </c>
      <c r="E30" s="13"/>
      <c r="F30" s="10"/>
      <c r="G30" s="10"/>
      <c r="H30" s="10"/>
      <c r="I30" s="10"/>
      <c r="J30" s="10">
        <v>2</v>
      </c>
      <c r="K30" s="10"/>
      <c r="L30" s="13"/>
      <c r="M30" s="10">
        <v>6</v>
      </c>
      <c r="N30" s="10"/>
      <c r="O30" s="10">
        <v>1</v>
      </c>
      <c r="P30" s="10"/>
      <c r="Q30" s="10"/>
      <c r="R30" s="10"/>
      <c r="S30" s="204">
        <v>40</v>
      </c>
      <c r="T30" s="4"/>
      <c r="U30" s="4"/>
      <c r="V30" s="4"/>
      <c r="W30" s="4"/>
      <c r="X30" s="4"/>
      <c r="Y30" s="4"/>
      <c r="Z30" s="4"/>
      <c r="AA30" s="4"/>
      <c r="AB30" s="205"/>
      <c r="AC30" s="13"/>
      <c r="AD30" s="13"/>
      <c r="AE30" s="13"/>
      <c r="AF30" s="13"/>
    </row>
    <row r="31" spans="1:32" s="15" customFormat="1" ht="23.25" customHeight="1">
      <c r="A31" s="12">
        <f t="shared" si="2"/>
        <v>27</v>
      </c>
      <c r="B31" s="12"/>
      <c r="C31" s="13"/>
      <c r="D31" s="13">
        <v>1</v>
      </c>
      <c r="E31" s="13"/>
      <c r="F31" s="10"/>
      <c r="G31" s="10"/>
      <c r="H31" s="10"/>
      <c r="I31" s="10"/>
      <c r="J31" s="10">
        <v>1</v>
      </c>
      <c r="K31" s="10"/>
      <c r="L31" s="13"/>
      <c r="M31" s="10">
        <v>3</v>
      </c>
      <c r="N31" s="10"/>
      <c r="O31" s="10"/>
      <c r="P31" s="10"/>
      <c r="Q31" s="10"/>
      <c r="R31" s="10"/>
      <c r="S31" s="204">
        <v>40</v>
      </c>
      <c r="T31" s="4"/>
      <c r="U31" s="4"/>
      <c r="V31" s="4"/>
      <c r="W31" s="4"/>
      <c r="X31" s="4"/>
      <c r="Y31" s="4"/>
      <c r="Z31" s="4"/>
      <c r="AA31" s="4"/>
      <c r="AB31" s="205"/>
      <c r="AC31" s="13"/>
      <c r="AD31" s="13"/>
      <c r="AE31" s="13"/>
      <c r="AF31" s="13"/>
    </row>
    <row r="32" spans="1:32" s="15" customFormat="1" ht="23.25" customHeight="1">
      <c r="A32" s="12">
        <f t="shared" si="2"/>
        <v>28</v>
      </c>
      <c r="B32" s="12"/>
      <c r="C32" s="13"/>
      <c r="D32" s="13">
        <v>1</v>
      </c>
      <c r="E32" s="13"/>
      <c r="F32" s="10"/>
      <c r="G32" s="10"/>
      <c r="H32" s="10"/>
      <c r="I32" s="10"/>
      <c r="J32" s="10">
        <v>1</v>
      </c>
      <c r="K32" s="10"/>
      <c r="L32" s="13"/>
      <c r="M32" s="10">
        <v>3</v>
      </c>
      <c r="N32" s="10"/>
      <c r="O32" s="10"/>
      <c r="P32" s="10"/>
      <c r="Q32" s="10"/>
      <c r="R32" s="10"/>
      <c r="S32" s="204">
        <v>40</v>
      </c>
      <c r="T32" s="4"/>
      <c r="U32" s="4"/>
      <c r="V32" s="4"/>
      <c r="W32" s="4"/>
      <c r="X32" s="4"/>
      <c r="Y32" s="4"/>
      <c r="Z32" s="4"/>
      <c r="AA32" s="4"/>
      <c r="AB32" s="205"/>
      <c r="AC32" s="13"/>
      <c r="AD32" s="13"/>
      <c r="AE32" s="13"/>
      <c r="AF32" s="13"/>
    </row>
    <row r="33" spans="1:32" s="15" customFormat="1" ht="23.25" customHeight="1">
      <c r="A33" s="12">
        <f t="shared" si="2"/>
        <v>29</v>
      </c>
      <c r="B33" s="12"/>
      <c r="C33" s="13"/>
      <c r="D33" s="13">
        <v>1</v>
      </c>
      <c r="E33" s="13">
        <v>1</v>
      </c>
      <c r="F33" s="13"/>
      <c r="G33" s="13"/>
      <c r="H33" s="13"/>
      <c r="I33" s="13"/>
      <c r="J33" s="10"/>
      <c r="K33" s="10">
        <v>1</v>
      </c>
      <c r="L33" s="13"/>
      <c r="M33" s="10">
        <v>1</v>
      </c>
      <c r="N33" s="10">
        <v>6</v>
      </c>
      <c r="O33" s="10">
        <v>1</v>
      </c>
      <c r="P33" s="10"/>
      <c r="Q33" s="10"/>
      <c r="R33" s="10"/>
      <c r="S33" s="204">
        <v>40</v>
      </c>
      <c r="T33" s="4"/>
      <c r="U33" s="4"/>
      <c r="V33" s="4"/>
      <c r="W33" s="4"/>
      <c r="X33" s="4"/>
      <c r="Y33" s="4"/>
      <c r="Z33" s="4"/>
      <c r="AA33" s="4"/>
      <c r="AB33" s="205"/>
      <c r="AC33" s="13"/>
      <c r="AD33" s="13"/>
      <c r="AE33" s="13"/>
      <c r="AF33" s="13"/>
    </row>
    <row r="34" spans="1:32" s="15" customFormat="1" ht="23.25" customHeight="1">
      <c r="A34" s="12">
        <f t="shared" si="2"/>
        <v>30</v>
      </c>
      <c r="B34" s="12"/>
      <c r="C34" s="13"/>
      <c r="D34" s="13">
        <v>1</v>
      </c>
      <c r="E34" s="13"/>
      <c r="F34" s="10"/>
      <c r="G34" s="10"/>
      <c r="H34" s="10"/>
      <c r="I34" s="10"/>
      <c r="J34" s="10">
        <v>1</v>
      </c>
      <c r="K34" s="10"/>
      <c r="L34" s="13"/>
      <c r="M34" s="10">
        <v>3</v>
      </c>
      <c r="N34" s="10"/>
      <c r="O34" s="10"/>
      <c r="P34" s="10"/>
      <c r="Q34" s="10"/>
      <c r="R34" s="10"/>
      <c r="S34" s="204">
        <v>40</v>
      </c>
      <c r="T34" s="4"/>
      <c r="U34" s="4"/>
      <c r="V34" s="4"/>
      <c r="W34" s="4"/>
      <c r="X34" s="4"/>
      <c r="Y34" s="4"/>
      <c r="Z34" s="4"/>
      <c r="AA34" s="4"/>
      <c r="AB34" s="205"/>
      <c r="AC34" s="13"/>
      <c r="AD34" s="13"/>
      <c r="AE34" s="13"/>
      <c r="AF34" s="13"/>
    </row>
    <row r="35" spans="1:32" s="15" customFormat="1" ht="23.25" customHeight="1">
      <c r="A35" s="12">
        <f t="shared" si="2"/>
        <v>31</v>
      </c>
      <c r="B35" s="12"/>
      <c r="C35" s="13"/>
      <c r="D35" s="13">
        <v>1</v>
      </c>
      <c r="E35" s="13"/>
      <c r="F35" s="10"/>
      <c r="G35" s="10"/>
      <c r="H35" s="10"/>
      <c r="I35" s="10"/>
      <c r="J35" s="10">
        <v>1</v>
      </c>
      <c r="K35" s="10"/>
      <c r="L35" s="13"/>
      <c r="M35" s="10">
        <v>3</v>
      </c>
      <c r="N35" s="10"/>
      <c r="O35" s="10"/>
      <c r="P35" s="10"/>
      <c r="Q35" s="10"/>
      <c r="R35" s="10"/>
      <c r="S35" s="204">
        <v>40</v>
      </c>
      <c r="T35" s="4"/>
      <c r="U35" s="4"/>
      <c r="V35" s="4"/>
      <c r="W35" s="4"/>
      <c r="X35" s="4"/>
      <c r="Y35" s="4"/>
      <c r="Z35" s="4"/>
      <c r="AA35" s="4"/>
      <c r="AB35" s="205"/>
      <c r="AC35" s="13"/>
      <c r="AD35" s="13"/>
      <c r="AE35" s="13"/>
      <c r="AF35" s="13"/>
    </row>
    <row r="36" spans="1:32" s="15" customFormat="1" ht="23.25" customHeight="1">
      <c r="A36" s="12">
        <f t="shared" si="2"/>
        <v>32</v>
      </c>
      <c r="B36" s="12"/>
      <c r="C36" s="13"/>
      <c r="D36" s="13">
        <v>1</v>
      </c>
      <c r="E36" s="13"/>
      <c r="F36" s="10"/>
      <c r="G36" s="10"/>
      <c r="H36" s="10">
        <v>1</v>
      </c>
      <c r="I36" s="10"/>
      <c r="J36" s="10"/>
      <c r="K36" s="10">
        <v>1</v>
      </c>
      <c r="L36" s="13"/>
      <c r="M36" s="10">
        <v>3</v>
      </c>
      <c r="N36" s="10">
        <v>3</v>
      </c>
      <c r="O36" s="10">
        <v>1</v>
      </c>
      <c r="P36" s="10"/>
      <c r="Q36" s="10"/>
      <c r="R36" s="10"/>
      <c r="S36" s="204">
        <v>40</v>
      </c>
      <c r="T36" s="4"/>
      <c r="U36" s="4"/>
      <c r="V36" s="4"/>
      <c r="W36" s="4"/>
      <c r="X36" s="4"/>
      <c r="Y36" s="4"/>
      <c r="Z36" s="4"/>
      <c r="AA36" s="4"/>
      <c r="AB36" s="205"/>
      <c r="AC36" s="13"/>
      <c r="AD36" s="13"/>
      <c r="AE36" s="13"/>
      <c r="AF36" s="13"/>
    </row>
    <row r="37" spans="1:32">
      <c r="A37" s="7"/>
      <c r="B37" s="7"/>
      <c r="C37" s="7">
        <f>SUM(C5:C20)</f>
        <v>0</v>
      </c>
      <c r="D37" s="7">
        <f t="shared" ref="D37:S37" si="3">SUM(D5:D36)</f>
        <v>31</v>
      </c>
      <c r="E37" s="7">
        <f t="shared" si="3"/>
        <v>3</v>
      </c>
      <c r="F37" s="7">
        <f t="shared" si="3"/>
        <v>0</v>
      </c>
      <c r="G37" s="7">
        <f t="shared" si="3"/>
        <v>1</v>
      </c>
      <c r="H37" s="7">
        <f t="shared" si="3"/>
        <v>1</v>
      </c>
      <c r="I37" s="7">
        <f t="shared" si="3"/>
        <v>0</v>
      </c>
      <c r="J37" s="7">
        <f t="shared" si="3"/>
        <v>31</v>
      </c>
      <c r="K37" s="7">
        <f t="shared" si="3"/>
        <v>5</v>
      </c>
      <c r="L37" s="7">
        <f t="shared" si="3"/>
        <v>0</v>
      </c>
      <c r="M37" s="7">
        <f t="shared" si="3"/>
        <v>100</v>
      </c>
      <c r="N37" s="7">
        <f t="shared" si="3"/>
        <v>24</v>
      </c>
      <c r="O37" s="7">
        <f t="shared" si="3"/>
        <v>5</v>
      </c>
      <c r="P37" s="7">
        <f t="shared" si="3"/>
        <v>4</v>
      </c>
      <c r="Q37" s="7">
        <f t="shared" si="3"/>
        <v>0</v>
      </c>
      <c r="R37" s="7">
        <f t="shared" si="3"/>
        <v>7</v>
      </c>
      <c r="S37" s="7">
        <f t="shared" si="3"/>
        <v>1240</v>
      </c>
      <c r="T37" s="8"/>
      <c r="U37" s="8"/>
      <c r="V37" s="8"/>
      <c r="W37" s="8"/>
      <c r="X37" s="8"/>
      <c r="Y37" s="8"/>
      <c r="Z37" s="8"/>
      <c r="AA37" s="8"/>
      <c r="AB37" s="9" t="e">
        <f>SUM(#REF!)</f>
        <v>#REF!</v>
      </c>
      <c r="AC37" s="7" t="e">
        <f>SUM(#REF!)</f>
        <v>#REF!</v>
      </c>
      <c r="AD37" s="7" t="e">
        <f>SUM(#REF!)</f>
        <v>#REF!</v>
      </c>
      <c r="AE37" s="7" t="e">
        <f>SUM(#REF!)</f>
        <v>#REF!</v>
      </c>
      <c r="AF37" s="7" t="e">
        <f>SUM(#REF!)</f>
        <v>#REF!</v>
      </c>
    </row>
  </sheetData>
  <mergeCells count="4">
    <mergeCell ref="A3:A4"/>
    <mergeCell ref="T3:AA3"/>
    <mergeCell ref="AB3:AF3"/>
    <mergeCell ref="B3:S3"/>
  </mergeCells>
  <pageMargins left="0.70866141732283472" right="0.70866141732283472" top="0.74803149606299213" bottom="0.74803149606299213" header="0.31496062992125984" footer="0.31496062992125984"/>
  <pageSetup scale="49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P66"/>
  <sheetViews>
    <sheetView view="pageBreakPreview" topLeftCell="A16" zoomScale="55" zoomScaleSheetLayoutView="55" workbookViewId="0">
      <selection activeCell="H16" sqref="H16"/>
    </sheetView>
  </sheetViews>
  <sheetFormatPr defaultColWidth="14.7109375" defaultRowHeight="20.25"/>
  <cols>
    <col min="1" max="1" width="5.5703125" style="44" customWidth="1"/>
    <col min="2" max="2" width="7" style="44" customWidth="1"/>
    <col min="3" max="3" width="79.5703125" style="44" bestFit="1" customWidth="1"/>
    <col min="4" max="4" width="18" style="44" bestFit="1" customWidth="1"/>
    <col min="5" max="5" width="13.7109375" style="44" bestFit="1" customWidth="1"/>
    <col min="6" max="6" width="23.7109375" style="44" customWidth="1"/>
    <col min="7" max="7" width="24.85546875" style="44" bestFit="1" customWidth="1"/>
    <col min="8" max="8" width="23.85546875" style="44" customWidth="1"/>
    <col min="9" max="9" width="27" style="49" customWidth="1"/>
    <col min="10" max="10" width="28.28515625" style="49" customWidth="1"/>
    <col min="11" max="11" width="4.28515625" style="49" customWidth="1"/>
    <col min="12" max="12" width="24" style="44" bestFit="1" customWidth="1"/>
    <col min="13" max="13" width="22.7109375" style="90" bestFit="1" customWidth="1"/>
    <col min="14" max="14" width="37.28515625" style="90" bestFit="1" customWidth="1"/>
    <col min="15" max="15" width="6.5703125" style="44" customWidth="1"/>
    <col min="16" max="16" width="4" style="44" customWidth="1"/>
    <col min="17" max="16384" width="14.7109375" style="44"/>
  </cols>
  <sheetData>
    <row r="1" spans="2:16">
      <c r="B1" s="45" t="s">
        <v>44</v>
      </c>
      <c r="I1" s="46"/>
      <c r="J1" s="46"/>
      <c r="K1" s="46"/>
      <c r="L1" s="47"/>
      <c r="M1" s="48"/>
      <c r="N1" s="44"/>
    </row>
    <row r="2" spans="2:16">
      <c r="B2" s="44" t="s">
        <v>45</v>
      </c>
      <c r="M2" s="50"/>
      <c r="N2" s="44"/>
    </row>
    <row r="3" spans="2:16">
      <c r="B3" s="366" t="s">
        <v>151</v>
      </c>
      <c r="C3" s="366"/>
      <c r="D3" s="366"/>
      <c r="E3" s="366"/>
      <c r="F3" s="366"/>
      <c r="G3" s="366"/>
      <c r="H3" s="366"/>
      <c r="I3" s="366"/>
      <c r="J3" s="366"/>
      <c r="M3" s="50"/>
      <c r="N3" s="44"/>
    </row>
    <row r="4" spans="2:16" ht="23.25">
      <c r="B4" s="367" t="s">
        <v>181</v>
      </c>
      <c r="C4" s="367"/>
      <c r="D4" s="367"/>
      <c r="E4" s="367"/>
      <c r="F4" s="367"/>
      <c r="G4" s="367"/>
      <c r="H4" s="367"/>
      <c r="I4" s="367"/>
      <c r="J4" s="367"/>
      <c r="M4" s="50"/>
      <c r="N4" s="44"/>
    </row>
    <row r="5" spans="2:16" ht="20.25" customHeight="1">
      <c r="B5" s="366" t="s">
        <v>182</v>
      </c>
      <c r="C5" s="366"/>
      <c r="D5" s="366"/>
      <c r="E5" s="366"/>
      <c r="F5" s="366"/>
      <c r="G5" s="366"/>
      <c r="H5" s="366"/>
      <c r="I5" s="366"/>
      <c r="J5" s="366"/>
      <c r="M5" s="50"/>
      <c r="N5" s="44"/>
    </row>
    <row r="6" spans="2:16" s="90" customFormat="1" ht="21.75" customHeight="1" thickBot="1">
      <c r="B6" s="52"/>
      <c r="C6" s="52"/>
      <c r="D6" s="53"/>
      <c r="E6" s="54"/>
      <c r="F6" s="55"/>
      <c r="G6" s="55"/>
      <c r="H6" s="55"/>
      <c r="I6" s="56"/>
      <c r="J6" s="56"/>
      <c r="K6" s="56"/>
      <c r="L6" s="44"/>
      <c r="O6" s="44"/>
      <c r="P6" s="44"/>
    </row>
    <row r="7" spans="2:16" s="90" customFormat="1">
      <c r="B7" s="16"/>
      <c r="C7" s="17"/>
      <c r="D7" s="18"/>
      <c r="E7" s="343" t="s">
        <v>24</v>
      </c>
      <c r="F7" s="19" t="s">
        <v>26</v>
      </c>
      <c r="G7" s="346" t="s">
        <v>113</v>
      </c>
      <c r="H7" s="347"/>
      <c r="I7" s="347"/>
      <c r="J7" s="20"/>
      <c r="K7" s="91"/>
      <c r="L7" s="44"/>
      <c r="O7" s="44"/>
      <c r="P7" s="44"/>
    </row>
    <row r="8" spans="2:16" s="90" customFormat="1">
      <c r="B8" s="21" t="s">
        <v>27</v>
      </c>
      <c r="C8" s="22" t="s">
        <v>28</v>
      </c>
      <c r="D8" s="191" t="s">
        <v>29</v>
      </c>
      <c r="E8" s="344"/>
      <c r="F8" s="192" t="s">
        <v>30</v>
      </c>
      <c r="G8" s="168" t="s">
        <v>114</v>
      </c>
      <c r="H8" s="169" t="s">
        <v>2</v>
      </c>
      <c r="I8" s="120" t="s">
        <v>80</v>
      </c>
      <c r="J8" s="23" t="s">
        <v>32</v>
      </c>
      <c r="K8" s="91"/>
      <c r="L8" s="44"/>
      <c r="O8" s="44"/>
      <c r="P8" s="44"/>
    </row>
    <row r="9" spans="2:16" s="90" customFormat="1" ht="21" thickBot="1">
      <c r="B9" s="193"/>
      <c r="C9" s="41"/>
      <c r="D9" s="194"/>
      <c r="E9" s="345"/>
      <c r="F9" s="195" t="s">
        <v>33</v>
      </c>
      <c r="G9" s="196" t="s">
        <v>33</v>
      </c>
      <c r="H9" s="197" t="s">
        <v>33</v>
      </c>
      <c r="I9" s="125" t="s">
        <v>83</v>
      </c>
      <c r="J9" s="198"/>
      <c r="K9" s="91"/>
      <c r="L9" s="44"/>
      <c r="O9" s="44"/>
      <c r="P9" s="44"/>
    </row>
    <row r="10" spans="2:16" s="90" customFormat="1">
      <c r="B10" s="24">
        <v>1</v>
      </c>
      <c r="C10" s="25" t="s">
        <v>35</v>
      </c>
      <c r="D10" s="190"/>
      <c r="E10" s="26"/>
      <c r="F10" s="28"/>
      <c r="G10" s="190"/>
      <c r="H10" s="190"/>
      <c r="I10" s="29"/>
      <c r="J10" s="30"/>
      <c r="K10" s="46"/>
      <c r="L10" s="44"/>
      <c r="O10" s="44"/>
      <c r="P10" s="44"/>
    </row>
    <row r="11" spans="2:16">
      <c r="B11" s="31">
        <v>1</v>
      </c>
      <c r="C11" s="32" t="s">
        <v>122</v>
      </c>
      <c r="D11" s="102" t="s">
        <v>49</v>
      </c>
      <c r="E11" s="105">
        <v>0</v>
      </c>
      <c r="F11" s="57">
        <v>36000</v>
      </c>
      <c r="G11" s="189">
        <f>F11*E11</f>
        <v>0</v>
      </c>
      <c r="H11" s="189"/>
      <c r="I11" s="58">
        <f>H11+G11</f>
        <v>0</v>
      </c>
      <c r="J11" s="59"/>
      <c r="K11" s="46"/>
      <c r="L11" s="46"/>
      <c r="M11" s="60"/>
      <c r="N11" s="61"/>
    </row>
    <row r="12" spans="2:16">
      <c r="B12" s="31">
        <f>B11+1</f>
        <v>2</v>
      </c>
      <c r="C12" s="32" t="s">
        <v>193</v>
      </c>
      <c r="D12" s="102" t="s">
        <v>74</v>
      </c>
      <c r="E12" s="105">
        <v>1</v>
      </c>
      <c r="F12" s="57">
        <v>9500000</v>
      </c>
      <c r="G12" s="189">
        <f t="shared" ref="G12:G17" si="0">F12*E12</f>
        <v>9500000</v>
      </c>
      <c r="H12" s="189"/>
      <c r="I12" s="58">
        <f t="shared" ref="I12:I17" si="1">H12+G12</f>
        <v>9500000</v>
      </c>
      <c r="J12" s="59"/>
      <c r="K12" s="46"/>
      <c r="L12" s="46"/>
      <c r="M12" s="60"/>
      <c r="N12" s="61"/>
    </row>
    <row r="13" spans="2:16">
      <c r="B13" s="31">
        <f t="shared" ref="B13:B15" si="2">B12+1</f>
        <v>3</v>
      </c>
      <c r="C13" s="32" t="s">
        <v>194</v>
      </c>
      <c r="D13" s="102" t="s">
        <v>38</v>
      </c>
      <c r="E13" s="107">
        <v>3</v>
      </c>
      <c r="F13" s="63">
        <v>228000</v>
      </c>
      <c r="G13" s="189">
        <f t="shared" si="0"/>
        <v>684000</v>
      </c>
      <c r="H13" s="189"/>
      <c r="I13" s="58">
        <f t="shared" si="1"/>
        <v>684000</v>
      </c>
      <c r="J13" s="30"/>
      <c r="K13" s="46"/>
      <c r="L13" s="46"/>
      <c r="M13" s="64"/>
    </row>
    <row r="14" spans="2:16">
      <c r="B14" s="31">
        <f t="shared" si="2"/>
        <v>4</v>
      </c>
      <c r="C14" s="32" t="s">
        <v>68</v>
      </c>
      <c r="D14" s="102" t="s">
        <v>38</v>
      </c>
      <c r="E14" s="108">
        <v>3</v>
      </c>
      <c r="F14" s="65">
        <v>384000</v>
      </c>
      <c r="G14" s="189">
        <f t="shared" si="0"/>
        <v>1152000</v>
      </c>
      <c r="H14" s="189"/>
      <c r="I14" s="58">
        <f t="shared" si="1"/>
        <v>1152000</v>
      </c>
      <c r="J14" s="30"/>
      <c r="K14" s="46"/>
      <c r="L14" s="46"/>
      <c r="M14" s="64"/>
    </row>
    <row r="15" spans="2:16">
      <c r="B15" s="31">
        <f t="shared" si="2"/>
        <v>5</v>
      </c>
      <c r="C15" s="99" t="s">
        <v>152</v>
      </c>
      <c r="D15" s="102" t="s">
        <v>74</v>
      </c>
      <c r="E15" s="109">
        <v>0</v>
      </c>
      <c r="F15" s="57">
        <v>6000000</v>
      </c>
      <c r="G15" s="189">
        <f t="shared" si="0"/>
        <v>0</v>
      </c>
      <c r="H15" s="189"/>
      <c r="I15" s="58">
        <f t="shared" si="1"/>
        <v>0</v>
      </c>
      <c r="J15" s="30"/>
      <c r="K15" s="46"/>
      <c r="L15" s="46"/>
      <c r="M15" s="66"/>
      <c r="N15" s="62"/>
    </row>
    <row r="16" spans="2:16">
      <c r="B16" s="31">
        <v>6</v>
      </c>
      <c r="C16" s="32" t="s">
        <v>47</v>
      </c>
      <c r="D16" s="102" t="s">
        <v>46</v>
      </c>
      <c r="E16" s="109">
        <v>3</v>
      </c>
      <c r="F16" s="57">
        <v>2124000</v>
      </c>
      <c r="G16" s="189">
        <f t="shared" si="0"/>
        <v>6372000</v>
      </c>
      <c r="H16" s="189"/>
      <c r="I16" s="58">
        <f t="shared" si="1"/>
        <v>6372000</v>
      </c>
      <c r="J16" s="30"/>
      <c r="K16" s="46"/>
      <c r="L16" s="46"/>
      <c r="M16" s="66"/>
      <c r="N16" s="62"/>
    </row>
    <row r="17" spans="2:14">
      <c r="B17" s="31">
        <v>7</v>
      </c>
      <c r="C17" s="32" t="s">
        <v>56</v>
      </c>
      <c r="D17" s="102" t="s">
        <v>46</v>
      </c>
      <c r="E17" s="109">
        <v>3</v>
      </c>
      <c r="F17" s="57">
        <v>1250000</v>
      </c>
      <c r="G17" s="189">
        <f t="shared" si="0"/>
        <v>3750000</v>
      </c>
      <c r="H17" s="189"/>
      <c r="I17" s="58">
        <f t="shared" si="1"/>
        <v>3750000</v>
      </c>
      <c r="J17" s="30"/>
      <c r="K17" s="46"/>
      <c r="L17" s="46"/>
      <c r="M17" s="66"/>
      <c r="N17" s="62"/>
    </row>
    <row r="18" spans="2:14">
      <c r="B18" s="31"/>
      <c r="C18" s="32"/>
      <c r="D18" s="102"/>
      <c r="E18" s="110"/>
      <c r="F18" s="57"/>
      <c r="G18" s="189"/>
      <c r="H18" s="189"/>
      <c r="I18" s="58"/>
      <c r="J18" s="35"/>
      <c r="K18" s="67"/>
      <c r="L18" s="46"/>
      <c r="M18" s="68"/>
      <c r="N18" s="62"/>
    </row>
    <row r="19" spans="2:14">
      <c r="B19" s="33" t="s">
        <v>36</v>
      </c>
      <c r="C19" s="25" t="s">
        <v>37</v>
      </c>
      <c r="D19" s="102"/>
      <c r="E19" s="110"/>
      <c r="F19" s="57"/>
      <c r="G19" s="189"/>
      <c r="H19" s="189"/>
      <c r="I19" s="58"/>
      <c r="J19" s="35"/>
      <c r="K19" s="67"/>
      <c r="L19" s="46"/>
      <c r="M19" s="68"/>
      <c r="N19" s="62"/>
    </row>
    <row r="20" spans="2:14">
      <c r="B20" s="31"/>
      <c r="C20" s="98" t="s">
        <v>57</v>
      </c>
      <c r="D20" s="102"/>
      <c r="E20" s="110"/>
      <c r="F20" s="57"/>
      <c r="G20" s="189"/>
      <c r="H20" s="189"/>
      <c r="I20" s="58"/>
      <c r="J20" s="35"/>
      <c r="K20" s="67"/>
      <c r="L20" s="46"/>
      <c r="M20" s="68"/>
      <c r="N20" s="61"/>
    </row>
    <row r="21" spans="2:14">
      <c r="B21" s="31">
        <v>1</v>
      </c>
      <c r="C21" s="32" t="s">
        <v>58</v>
      </c>
      <c r="D21" s="102" t="s">
        <v>46</v>
      </c>
      <c r="E21" s="110">
        <v>2</v>
      </c>
      <c r="F21" s="57">
        <v>500000</v>
      </c>
      <c r="G21" s="189">
        <f t="shared" ref="G21:G23" si="3">F21*E21</f>
        <v>1000000</v>
      </c>
      <c r="H21" s="189"/>
      <c r="I21" s="58">
        <f t="shared" ref="I21:I23" si="4">H21+G21</f>
        <v>1000000</v>
      </c>
      <c r="J21" s="35"/>
      <c r="K21" s="67"/>
      <c r="L21" s="46"/>
      <c r="M21" s="68"/>
      <c r="N21" s="61"/>
    </row>
    <row r="22" spans="2:14">
      <c r="B22" s="31">
        <v>2</v>
      </c>
      <c r="C22" s="32" t="s">
        <v>75</v>
      </c>
      <c r="D22" s="103" t="s">
        <v>46</v>
      </c>
      <c r="E22" s="110">
        <v>2</v>
      </c>
      <c r="F22" s="57">
        <v>900000</v>
      </c>
      <c r="G22" s="189">
        <f t="shared" si="3"/>
        <v>1800000</v>
      </c>
      <c r="H22" s="189"/>
      <c r="I22" s="58">
        <f t="shared" si="4"/>
        <v>1800000</v>
      </c>
      <c r="J22" s="35"/>
      <c r="K22" s="67"/>
      <c r="L22" s="46"/>
      <c r="M22" s="69"/>
      <c r="N22" s="61"/>
    </row>
    <row r="23" spans="2:14">
      <c r="B23" s="31">
        <v>3</v>
      </c>
      <c r="C23" s="32" t="s">
        <v>121</v>
      </c>
      <c r="D23" s="103" t="s">
        <v>46</v>
      </c>
      <c r="E23" s="110">
        <f>SUTM!L37</f>
        <v>0</v>
      </c>
      <c r="F23" s="57">
        <f>F21*2</f>
        <v>1000000</v>
      </c>
      <c r="G23" s="189">
        <f t="shared" si="3"/>
        <v>0</v>
      </c>
      <c r="H23" s="189"/>
      <c r="I23" s="58">
        <f t="shared" si="4"/>
        <v>0</v>
      </c>
      <c r="J23" s="35"/>
      <c r="K23" s="67"/>
      <c r="L23" s="46"/>
      <c r="M23" s="69"/>
      <c r="N23" s="61"/>
    </row>
    <row r="24" spans="2:14">
      <c r="B24" s="31"/>
      <c r="C24" s="34" t="s">
        <v>59</v>
      </c>
      <c r="D24" s="102"/>
      <c r="E24" s="110"/>
      <c r="F24" s="63"/>
      <c r="G24" s="189"/>
      <c r="H24" s="189"/>
      <c r="I24" s="58"/>
      <c r="J24" s="30"/>
      <c r="K24" s="46"/>
      <c r="L24" s="46"/>
      <c r="M24" s="70"/>
      <c r="N24" s="62"/>
    </row>
    <row r="25" spans="2:14">
      <c r="B25" s="31">
        <v>1</v>
      </c>
      <c r="C25" s="32" t="s">
        <v>123</v>
      </c>
      <c r="D25" s="102" t="s">
        <v>38</v>
      </c>
      <c r="E25" s="110">
        <v>3</v>
      </c>
      <c r="F25" s="57">
        <v>36000</v>
      </c>
      <c r="G25" s="189">
        <f t="shared" ref="G25:G27" si="5">F25*E25</f>
        <v>108000</v>
      </c>
      <c r="H25" s="189"/>
      <c r="I25" s="58">
        <f t="shared" ref="I25:I27" si="6">H25+G25</f>
        <v>108000</v>
      </c>
      <c r="J25" s="30"/>
      <c r="K25" s="46"/>
      <c r="L25" s="46"/>
      <c r="M25" s="71"/>
      <c r="N25" s="62"/>
    </row>
    <row r="26" spans="2:14">
      <c r="B26" s="31">
        <f>B25+1</f>
        <v>2</v>
      </c>
      <c r="C26" s="36" t="s">
        <v>60</v>
      </c>
      <c r="D26" s="103" t="s">
        <v>46</v>
      </c>
      <c r="E26" s="110">
        <v>2</v>
      </c>
      <c r="F26" s="57">
        <v>655000</v>
      </c>
      <c r="G26" s="189">
        <f t="shared" si="5"/>
        <v>1310000</v>
      </c>
      <c r="H26" s="189"/>
      <c r="I26" s="58">
        <f t="shared" si="6"/>
        <v>1310000</v>
      </c>
      <c r="J26" s="30"/>
      <c r="K26" s="46"/>
      <c r="L26" s="46"/>
      <c r="M26" s="71"/>
      <c r="N26" s="62"/>
    </row>
    <row r="27" spans="2:14">
      <c r="B27" s="31">
        <f t="shared" ref="B27:B30" si="7">B26+1</f>
        <v>3</v>
      </c>
      <c r="C27" s="36" t="s">
        <v>69</v>
      </c>
      <c r="D27" s="103" t="s">
        <v>46</v>
      </c>
      <c r="E27" s="110">
        <v>0</v>
      </c>
      <c r="F27" s="57">
        <v>320000</v>
      </c>
      <c r="G27" s="189">
        <f t="shared" si="5"/>
        <v>0</v>
      </c>
      <c r="H27" s="189"/>
      <c r="I27" s="58">
        <f t="shared" si="6"/>
        <v>0</v>
      </c>
      <c r="J27" s="30"/>
      <c r="K27" s="46"/>
      <c r="L27" s="46"/>
      <c r="M27" s="71"/>
      <c r="N27" s="62"/>
    </row>
    <row r="28" spans="2:14">
      <c r="B28" s="31">
        <f t="shared" si="7"/>
        <v>4</v>
      </c>
      <c r="C28" s="36" t="s">
        <v>70</v>
      </c>
      <c r="D28" s="103" t="s">
        <v>46</v>
      </c>
      <c r="E28" s="110">
        <f>SUTM!Q37</f>
        <v>0</v>
      </c>
      <c r="F28" s="57"/>
      <c r="G28" s="189"/>
      <c r="H28" s="189"/>
      <c r="I28" s="58"/>
      <c r="J28" s="30"/>
      <c r="K28" s="46"/>
      <c r="L28" s="46"/>
      <c r="M28" s="71"/>
      <c r="N28" s="62"/>
    </row>
    <row r="29" spans="2:14">
      <c r="B29" s="31">
        <f t="shared" si="7"/>
        <v>5</v>
      </c>
      <c r="C29" s="36" t="s">
        <v>61</v>
      </c>
      <c r="D29" s="103" t="s">
        <v>46</v>
      </c>
      <c r="E29" s="110">
        <v>1</v>
      </c>
      <c r="F29" s="57">
        <v>350000</v>
      </c>
      <c r="G29" s="189">
        <f t="shared" ref="G29:G31" si="8">F29*E29</f>
        <v>350000</v>
      </c>
      <c r="H29" s="189"/>
      <c r="I29" s="58">
        <f t="shared" ref="I29:I31" si="9">H29+G29</f>
        <v>350000</v>
      </c>
      <c r="J29" s="30"/>
      <c r="K29" s="46"/>
      <c r="L29" s="46"/>
      <c r="M29" s="71"/>
      <c r="N29" s="62"/>
    </row>
    <row r="30" spans="2:14">
      <c r="B30" s="31">
        <f t="shared" si="7"/>
        <v>6</v>
      </c>
      <c r="C30" s="36" t="s">
        <v>62</v>
      </c>
      <c r="D30" s="103" t="s">
        <v>46</v>
      </c>
      <c r="E30" s="110">
        <f>E29</f>
        <v>1</v>
      </c>
      <c r="F30" s="57">
        <v>125000</v>
      </c>
      <c r="G30" s="189">
        <f t="shared" si="8"/>
        <v>125000</v>
      </c>
      <c r="H30" s="189"/>
      <c r="I30" s="58">
        <f t="shared" si="9"/>
        <v>125000</v>
      </c>
      <c r="J30" s="30"/>
      <c r="K30" s="46"/>
      <c r="L30" s="46"/>
      <c r="M30" s="71"/>
      <c r="N30" s="62"/>
    </row>
    <row r="31" spans="2:14">
      <c r="B31" s="31">
        <v>7</v>
      </c>
      <c r="C31" s="36" t="s">
        <v>153</v>
      </c>
      <c r="D31" s="103" t="s">
        <v>46</v>
      </c>
      <c r="E31" s="110">
        <v>1</v>
      </c>
      <c r="F31" s="57">
        <v>2500000</v>
      </c>
      <c r="G31" s="189">
        <f t="shared" si="8"/>
        <v>2500000</v>
      </c>
      <c r="H31" s="189"/>
      <c r="I31" s="58">
        <f t="shared" si="9"/>
        <v>2500000</v>
      </c>
      <c r="J31" s="30"/>
      <c r="K31" s="46"/>
      <c r="L31" s="46"/>
      <c r="M31" s="71"/>
      <c r="N31" s="62"/>
    </row>
    <row r="32" spans="2:14">
      <c r="B32" s="31"/>
      <c r="C32" s="36"/>
      <c r="D32" s="103"/>
      <c r="E32" s="110"/>
      <c r="F32" s="57"/>
      <c r="G32" s="189"/>
      <c r="H32" s="189"/>
      <c r="I32" s="58"/>
      <c r="J32" s="30"/>
      <c r="K32" s="46"/>
      <c r="L32" s="46"/>
      <c r="M32" s="71"/>
      <c r="N32" s="62"/>
    </row>
    <row r="33" spans="2:14">
      <c r="B33" s="31"/>
      <c r="C33" s="36"/>
      <c r="D33" s="188"/>
      <c r="E33" s="110"/>
      <c r="F33" s="57"/>
      <c r="G33" s="189"/>
      <c r="H33" s="189"/>
      <c r="I33" s="58"/>
      <c r="J33" s="30"/>
      <c r="K33" s="46"/>
      <c r="L33" s="46"/>
      <c r="M33" s="71"/>
      <c r="N33" s="62"/>
    </row>
    <row r="34" spans="2:14">
      <c r="B34" s="33" t="s">
        <v>39</v>
      </c>
      <c r="C34" s="100" t="s">
        <v>40</v>
      </c>
      <c r="D34" s="103"/>
      <c r="E34" s="110"/>
      <c r="F34" s="57"/>
      <c r="G34" s="189"/>
      <c r="H34" s="189"/>
      <c r="I34" s="58"/>
      <c r="J34" s="30"/>
      <c r="K34" s="46"/>
      <c r="L34" s="46"/>
      <c r="M34" s="71"/>
      <c r="N34" s="62"/>
    </row>
    <row r="35" spans="2:14">
      <c r="B35" s="31">
        <v>1</v>
      </c>
      <c r="C35" s="36" t="s">
        <v>63</v>
      </c>
      <c r="D35" s="103" t="s">
        <v>64</v>
      </c>
      <c r="E35" s="110">
        <f>E12</f>
        <v>1</v>
      </c>
      <c r="F35" s="57">
        <v>252000</v>
      </c>
      <c r="G35" s="189"/>
      <c r="H35" s="189">
        <f>F35*E35</f>
        <v>252000</v>
      </c>
      <c r="I35" s="58">
        <f t="shared" ref="I35:I47" si="10">H35+G35</f>
        <v>252000</v>
      </c>
      <c r="J35" s="30"/>
      <c r="K35" s="46"/>
      <c r="L35" s="46"/>
      <c r="M35" s="71"/>
      <c r="N35" s="62"/>
    </row>
    <row r="36" spans="2:14">
      <c r="B36" s="31">
        <f>B35+1</f>
        <v>2</v>
      </c>
      <c r="C36" s="36" t="s">
        <v>50</v>
      </c>
      <c r="D36" s="103" t="s">
        <v>46</v>
      </c>
      <c r="E36" s="110">
        <f>SUM(E21:E22)</f>
        <v>4</v>
      </c>
      <c r="F36" s="57">
        <v>60000</v>
      </c>
      <c r="G36" s="189"/>
      <c r="H36" s="189">
        <f t="shared" ref="H36:H47" si="11">F36*E36</f>
        <v>240000</v>
      </c>
      <c r="I36" s="58">
        <f t="shared" si="10"/>
        <v>240000</v>
      </c>
      <c r="J36" s="30"/>
      <c r="K36" s="46"/>
      <c r="L36" s="46"/>
      <c r="M36" s="71"/>
      <c r="N36" s="62"/>
    </row>
    <row r="37" spans="2:14">
      <c r="B37" s="31">
        <f t="shared" ref="B37:B47" si="12">B36+1</f>
        <v>3</v>
      </c>
      <c r="C37" s="36" t="s">
        <v>51</v>
      </c>
      <c r="D37" s="103" t="s">
        <v>38</v>
      </c>
      <c r="E37" s="110">
        <f>E13</f>
        <v>3</v>
      </c>
      <c r="F37" s="57">
        <v>24000</v>
      </c>
      <c r="G37" s="189"/>
      <c r="H37" s="189">
        <f t="shared" si="11"/>
        <v>72000</v>
      </c>
      <c r="I37" s="58">
        <f t="shared" si="10"/>
        <v>72000</v>
      </c>
      <c r="J37" s="30"/>
      <c r="K37" s="46"/>
      <c r="L37" s="46"/>
      <c r="M37" s="71"/>
      <c r="N37" s="62"/>
    </row>
    <row r="38" spans="2:14">
      <c r="B38" s="31">
        <f t="shared" si="12"/>
        <v>4</v>
      </c>
      <c r="C38" s="36" t="s">
        <v>65</v>
      </c>
      <c r="D38" s="103" t="s">
        <v>38</v>
      </c>
      <c r="E38" s="110">
        <f>E14</f>
        <v>3</v>
      </c>
      <c r="F38" s="57">
        <v>24000</v>
      </c>
      <c r="G38" s="189"/>
      <c r="H38" s="189">
        <f t="shared" si="11"/>
        <v>72000</v>
      </c>
      <c r="I38" s="58">
        <f t="shared" si="10"/>
        <v>72000</v>
      </c>
      <c r="J38" s="30"/>
      <c r="K38" s="46"/>
      <c r="L38" s="46"/>
      <c r="M38" s="71"/>
      <c r="N38" s="62"/>
    </row>
    <row r="39" spans="2:14">
      <c r="B39" s="31">
        <f t="shared" si="12"/>
        <v>5</v>
      </c>
      <c r="C39" s="36" t="s">
        <v>66</v>
      </c>
      <c r="D39" s="103" t="s">
        <v>46</v>
      </c>
      <c r="E39" s="110">
        <v>2</v>
      </c>
      <c r="F39" s="57">
        <v>108000</v>
      </c>
      <c r="G39" s="189"/>
      <c r="H39" s="189">
        <f t="shared" si="11"/>
        <v>216000</v>
      </c>
      <c r="I39" s="58">
        <f t="shared" si="10"/>
        <v>216000</v>
      </c>
      <c r="J39" s="30"/>
      <c r="K39" s="46"/>
      <c r="L39" s="46"/>
      <c r="M39" s="71"/>
      <c r="N39" s="62"/>
    </row>
    <row r="40" spans="2:14">
      <c r="B40" s="31">
        <f t="shared" si="12"/>
        <v>6</v>
      </c>
      <c r="C40" s="36" t="s">
        <v>71</v>
      </c>
      <c r="D40" s="103" t="s">
        <v>46</v>
      </c>
      <c r="E40" s="110">
        <f>E27</f>
        <v>0</v>
      </c>
      <c r="F40" s="57">
        <v>228000</v>
      </c>
      <c r="G40" s="189"/>
      <c r="H40" s="189">
        <f t="shared" si="11"/>
        <v>0</v>
      </c>
      <c r="I40" s="58">
        <f t="shared" si="10"/>
        <v>0</v>
      </c>
      <c r="J40" s="30"/>
      <c r="K40" s="46"/>
      <c r="L40" s="46"/>
      <c r="M40" s="71"/>
      <c r="N40" s="62"/>
    </row>
    <row r="41" spans="2:14">
      <c r="B41" s="31">
        <f t="shared" si="12"/>
        <v>7</v>
      </c>
      <c r="C41" s="36" t="s">
        <v>72</v>
      </c>
      <c r="D41" s="103" t="s">
        <v>46</v>
      </c>
      <c r="E41" s="110">
        <f>E28</f>
        <v>0</v>
      </c>
      <c r="F41" s="57"/>
      <c r="G41" s="189"/>
      <c r="H41" s="189">
        <f t="shared" si="11"/>
        <v>0</v>
      </c>
      <c r="I41" s="58">
        <f t="shared" si="10"/>
        <v>0</v>
      </c>
      <c r="J41" s="30"/>
      <c r="K41" s="46"/>
      <c r="L41" s="46"/>
      <c r="M41" s="71"/>
      <c r="N41" s="62"/>
    </row>
    <row r="42" spans="2:14">
      <c r="B42" s="31">
        <f t="shared" si="12"/>
        <v>8</v>
      </c>
      <c r="C42" s="36" t="s">
        <v>67</v>
      </c>
      <c r="D42" s="103" t="s">
        <v>46</v>
      </c>
      <c r="E42" s="110">
        <f>E29</f>
        <v>1</v>
      </c>
      <c r="F42" s="57">
        <v>100000</v>
      </c>
      <c r="G42" s="189"/>
      <c r="H42" s="189">
        <f t="shared" si="11"/>
        <v>100000</v>
      </c>
      <c r="I42" s="58">
        <f t="shared" si="10"/>
        <v>100000</v>
      </c>
      <c r="J42" s="30"/>
      <c r="K42" s="46"/>
      <c r="L42" s="46"/>
      <c r="M42" s="71"/>
      <c r="N42" s="62"/>
    </row>
    <row r="43" spans="2:14">
      <c r="B43" s="31">
        <f t="shared" si="12"/>
        <v>9</v>
      </c>
      <c r="C43" s="36" t="s">
        <v>54</v>
      </c>
      <c r="D43" s="103" t="s">
        <v>46</v>
      </c>
      <c r="E43" s="110">
        <f>E30</f>
        <v>1</v>
      </c>
      <c r="F43" s="57">
        <v>36000</v>
      </c>
      <c r="G43" s="189"/>
      <c r="H43" s="189">
        <f t="shared" si="11"/>
        <v>36000</v>
      </c>
      <c r="I43" s="58">
        <f t="shared" si="10"/>
        <v>36000</v>
      </c>
      <c r="J43" s="30"/>
      <c r="K43" s="46"/>
      <c r="L43" s="46"/>
      <c r="M43" s="71"/>
      <c r="N43" s="62"/>
    </row>
    <row r="44" spans="2:14">
      <c r="B44" s="31">
        <f t="shared" si="12"/>
        <v>10</v>
      </c>
      <c r="C44" s="36" t="s">
        <v>150</v>
      </c>
      <c r="D44" s="188" t="s">
        <v>46</v>
      </c>
      <c r="E44" s="110">
        <f>E17</f>
        <v>3</v>
      </c>
      <c r="F44" s="57">
        <v>60000</v>
      </c>
      <c r="G44" s="189"/>
      <c r="H44" s="189">
        <f t="shared" si="11"/>
        <v>180000</v>
      </c>
      <c r="I44" s="58">
        <f t="shared" si="10"/>
        <v>180000</v>
      </c>
      <c r="J44" s="30"/>
      <c r="K44" s="46"/>
      <c r="L44" s="46"/>
      <c r="M44" s="71"/>
      <c r="N44" s="62"/>
    </row>
    <row r="45" spans="2:14">
      <c r="B45" s="31">
        <f t="shared" si="12"/>
        <v>11</v>
      </c>
      <c r="C45" s="36" t="s">
        <v>167</v>
      </c>
      <c r="D45" s="188" t="s">
        <v>76</v>
      </c>
      <c r="E45" s="289">
        <v>0</v>
      </c>
      <c r="F45" s="57">
        <v>4000000</v>
      </c>
      <c r="G45" s="189"/>
      <c r="H45" s="189">
        <f t="shared" si="11"/>
        <v>0</v>
      </c>
      <c r="I45" s="58">
        <f t="shared" si="10"/>
        <v>0</v>
      </c>
      <c r="J45" s="30"/>
      <c r="K45" s="46"/>
      <c r="L45" s="46"/>
      <c r="M45" s="71"/>
      <c r="N45" s="62"/>
    </row>
    <row r="46" spans="2:14">
      <c r="B46" s="31">
        <f t="shared" si="12"/>
        <v>12</v>
      </c>
      <c r="C46" s="36" t="s">
        <v>77</v>
      </c>
      <c r="D46" s="103" t="s">
        <v>76</v>
      </c>
      <c r="E46" s="110">
        <v>0</v>
      </c>
      <c r="F46" s="57">
        <v>150000</v>
      </c>
      <c r="G46" s="189"/>
      <c r="H46" s="189">
        <f t="shared" si="11"/>
        <v>0</v>
      </c>
      <c r="I46" s="58">
        <f t="shared" si="10"/>
        <v>0</v>
      </c>
      <c r="J46" s="30"/>
      <c r="K46" s="46"/>
      <c r="L46" s="46"/>
      <c r="M46" s="71"/>
      <c r="N46" s="62"/>
    </row>
    <row r="47" spans="2:14">
      <c r="B47" s="31">
        <f t="shared" si="12"/>
        <v>13</v>
      </c>
      <c r="C47" s="36" t="s">
        <v>55</v>
      </c>
      <c r="D47" s="104" t="s">
        <v>73</v>
      </c>
      <c r="E47" s="111">
        <v>1</v>
      </c>
      <c r="F47" s="72">
        <v>5000000</v>
      </c>
      <c r="G47" s="189"/>
      <c r="H47" s="189">
        <f t="shared" si="11"/>
        <v>5000000</v>
      </c>
      <c r="I47" s="58">
        <f t="shared" si="10"/>
        <v>5000000</v>
      </c>
      <c r="J47" s="30"/>
      <c r="K47" s="46"/>
      <c r="L47" s="46"/>
      <c r="M47" s="71"/>
      <c r="N47" s="62"/>
    </row>
    <row r="48" spans="2:14">
      <c r="B48" s="96"/>
      <c r="C48" s="97"/>
      <c r="D48" s="38" t="s">
        <v>41</v>
      </c>
      <c r="E48" s="74"/>
      <c r="F48" s="75" t="s">
        <v>42</v>
      </c>
      <c r="G48" s="77"/>
      <c r="H48" s="207"/>
      <c r="I48" s="231">
        <f>SUM(I11:I47)</f>
        <v>34819000</v>
      </c>
      <c r="J48" s="30"/>
      <c r="K48" s="46"/>
      <c r="N48" s="62"/>
    </row>
    <row r="49" spans="2:16">
      <c r="B49" s="37"/>
      <c r="C49" s="90"/>
      <c r="D49" s="39" t="s">
        <v>43</v>
      </c>
      <c r="E49" s="76"/>
      <c r="F49" s="77" t="s">
        <v>42</v>
      </c>
      <c r="G49" s="75"/>
      <c r="H49" s="75"/>
      <c r="I49" s="229">
        <f>+I48/10</f>
        <v>3481900</v>
      </c>
      <c r="J49" s="30"/>
      <c r="K49" s="46"/>
      <c r="L49" s="90"/>
      <c r="N49" s="78"/>
    </row>
    <row r="50" spans="2:16" ht="21" thickBot="1">
      <c r="B50" s="40"/>
      <c r="C50" s="41"/>
      <c r="D50" s="42" t="s">
        <v>25</v>
      </c>
      <c r="E50" s="79"/>
      <c r="F50" s="80" t="s">
        <v>42</v>
      </c>
      <c r="G50" s="185"/>
      <c r="H50" s="185"/>
      <c r="I50" s="230">
        <f>+I49+I48</f>
        <v>38300900</v>
      </c>
      <c r="J50" s="43"/>
      <c r="K50" s="46"/>
      <c r="N50" s="78"/>
    </row>
    <row r="51" spans="2:16">
      <c r="B51" s="90"/>
      <c r="C51" s="90"/>
      <c r="D51" s="81"/>
      <c r="E51" s="82"/>
      <c r="F51" s="83"/>
      <c r="G51" s="83"/>
      <c r="H51" s="83"/>
      <c r="I51" s="83"/>
      <c r="J51" s="46"/>
      <c r="K51" s="46"/>
      <c r="M51" s="84"/>
      <c r="N51" s="85"/>
    </row>
    <row r="52" spans="2:16">
      <c r="E52" s="51">
        <v>5</v>
      </c>
      <c r="F52" s="95"/>
      <c r="G52" s="95"/>
      <c r="H52" s="95"/>
    </row>
    <row r="53" spans="2:16">
      <c r="F53" s="95"/>
      <c r="G53" s="95"/>
      <c r="H53" s="95"/>
    </row>
    <row r="54" spans="2:16">
      <c r="E54" s="44">
        <v>231.75</v>
      </c>
      <c r="F54" s="95"/>
      <c r="G54" s="95"/>
      <c r="H54" s="95"/>
    </row>
    <row r="55" spans="2:16" s="49" customFormat="1">
      <c r="B55" s="44"/>
      <c r="C55" s="44"/>
      <c r="D55" s="44"/>
      <c r="E55" s="44">
        <v>1.6</v>
      </c>
      <c r="F55" s="95"/>
      <c r="G55" s="95"/>
      <c r="H55" s="95"/>
      <c r="L55" s="44"/>
      <c r="M55" s="90"/>
      <c r="N55" s="90"/>
      <c r="O55" s="44"/>
      <c r="P55" s="44"/>
    </row>
    <row r="56" spans="2:16" s="49" customFormat="1">
      <c r="B56" s="44"/>
      <c r="C56" s="44"/>
      <c r="D56" s="44"/>
      <c r="E56" s="44">
        <v>5</v>
      </c>
      <c r="F56" s="95"/>
      <c r="G56" s="95"/>
      <c r="H56" s="95"/>
      <c r="L56" s="44"/>
      <c r="M56" s="90"/>
      <c r="N56" s="90"/>
      <c r="O56" s="44"/>
      <c r="P56" s="44"/>
    </row>
    <row r="57" spans="2:16" s="49" customFormat="1">
      <c r="B57" s="44"/>
      <c r="C57" s="44"/>
      <c r="D57" s="44"/>
      <c r="E57" s="44">
        <v>231.75</v>
      </c>
      <c r="F57" s="95"/>
      <c r="G57" s="95"/>
      <c r="H57" s="95"/>
      <c r="L57" s="44"/>
      <c r="M57" s="90"/>
      <c r="N57" s="90"/>
      <c r="O57" s="44"/>
      <c r="P57" s="44"/>
    </row>
    <row r="58" spans="2:16" s="49" customFormat="1">
      <c r="B58" s="44"/>
      <c r="C58" s="44"/>
      <c r="D58" s="44"/>
      <c r="E58" s="44">
        <v>231.75</v>
      </c>
      <c r="F58" s="95"/>
      <c r="G58" s="95"/>
      <c r="H58" s="95"/>
      <c r="L58" s="44"/>
      <c r="M58" s="90"/>
      <c r="N58" s="90"/>
      <c r="O58" s="44"/>
      <c r="P58" s="44"/>
    </row>
    <row r="59" spans="2:16" s="49" customFormat="1">
      <c r="B59" s="44"/>
      <c r="C59" s="44"/>
      <c r="D59" s="44"/>
      <c r="E59" s="44">
        <v>185.4</v>
      </c>
      <c r="F59" s="95"/>
      <c r="G59" s="95"/>
      <c r="H59" s="95"/>
      <c r="L59" s="44"/>
      <c r="M59" s="90"/>
      <c r="N59" s="90"/>
      <c r="O59" s="44"/>
      <c r="P59" s="44"/>
    </row>
    <row r="60" spans="2:16" s="49" customFormat="1">
      <c r="B60" s="44"/>
      <c r="C60" s="44"/>
      <c r="D60" s="44"/>
      <c r="E60" s="44">
        <v>185.4</v>
      </c>
      <c r="F60" s="95"/>
      <c r="G60" s="95"/>
      <c r="H60" s="95"/>
      <c r="L60" s="44"/>
      <c r="M60" s="90"/>
      <c r="N60" s="90"/>
      <c r="O60" s="44"/>
      <c r="P60" s="44"/>
    </row>
    <row r="61" spans="2:16" s="49" customFormat="1">
      <c r="B61" s="44"/>
      <c r="C61" s="44"/>
      <c r="D61" s="44"/>
      <c r="E61" s="44">
        <v>185.4</v>
      </c>
      <c r="F61" s="95"/>
      <c r="G61" s="95"/>
      <c r="H61" s="95"/>
      <c r="L61" s="44"/>
      <c r="M61" s="90"/>
      <c r="N61" s="90"/>
      <c r="O61" s="44"/>
      <c r="P61" s="44"/>
    </row>
    <row r="62" spans="2:16" s="49" customFormat="1">
      <c r="B62" s="44"/>
      <c r="C62" s="44"/>
      <c r="D62" s="44"/>
      <c r="E62" s="44">
        <v>185.4</v>
      </c>
      <c r="F62" s="95"/>
      <c r="G62" s="95"/>
      <c r="H62" s="95"/>
      <c r="L62" s="44"/>
      <c r="M62" s="90"/>
      <c r="N62" s="90"/>
      <c r="O62" s="44"/>
      <c r="P62" s="44"/>
    </row>
    <row r="63" spans="2:16" s="49" customFormat="1">
      <c r="B63" s="44"/>
      <c r="C63" s="44"/>
      <c r="D63" s="44"/>
      <c r="E63" s="44">
        <v>185.4</v>
      </c>
      <c r="F63" s="95"/>
      <c r="G63" s="95"/>
      <c r="H63" s="95"/>
      <c r="L63" s="44"/>
      <c r="M63" s="90"/>
      <c r="N63" s="90"/>
      <c r="O63" s="44"/>
      <c r="P63" s="44"/>
    </row>
    <row r="64" spans="2:16" s="49" customFormat="1">
      <c r="B64" s="44"/>
      <c r="C64" s="44"/>
      <c r="D64" s="44"/>
      <c r="E64" s="44">
        <v>257.5</v>
      </c>
      <c r="F64" s="95"/>
      <c r="G64" s="95"/>
      <c r="H64" s="95"/>
      <c r="L64" s="44"/>
      <c r="M64" s="90"/>
      <c r="N64" s="90"/>
      <c r="O64" s="44"/>
      <c r="P64" s="44"/>
    </row>
    <row r="65" spans="5:5">
      <c r="E65" s="44">
        <v>123.6</v>
      </c>
    </row>
    <row r="66" spans="5:5">
      <c r="E66" s="44">
        <v>133.9</v>
      </c>
    </row>
  </sheetData>
  <mergeCells count="5">
    <mergeCell ref="E7:E9"/>
    <mergeCell ref="G7:I7"/>
    <mergeCell ref="B4:J4"/>
    <mergeCell ref="B5:J5"/>
    <mergeCell ref="B3:J3"/>
  </mergeCells>
  <printOptions horizontalCentered="1"/>
  <pageMargins left="0.196850393700787" right="0.196850393700787" top="0.44685039399999998" bottom="0.196850393700787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1:N49"/>
  <sheetViews>
    <sheetView zoomScale="50" zoomScaleNormal="50" workbookViewId="0">
      <selection activeCell="B3" sqref="B3:J3"/>
    </sheetView>
  </sheetViews>
  <sheetFormatPr defaultRowHeight="20.25"/>
  <cols>
    <col min="1" max="1" width="9.140625" style="112"/>
    <col min="2" max="2" width="6" style="112" bestFit="1" customWidth="1"/>
    <col min="3" max="3" width="76.28515625" style="112" customWidth="1"/>
    <col min="4" max="4" width="11.5703125" style="112" bestFit="1" customWidth="1"/>
    <col min="5" max="5" width="12.140625" style="112" bestFit="1" customWidth="1"/>
    <col min="6" max="6" width="19.85546875" style="112" bestFit="1" customWidth="1"/>
    <col min="7" max="7" width="21.85546875" style="112" bestFit="1" customWidth="1"/>
    <col min="8" max="8" width="19.85546875" style="112" bestFit="1" customWidth="1"/>
    <col min="9" max="9" width="24.42578125" style="112" bestFit="1" customWidth="1"/>
    <col min="10" max="10" width="62.140625" style="112" customWidth="1"/>
    <col min="11" max="16384" width="9.140625" style="112"/>
  </cols>
  <sheetData>
    <row r="1" spans="2:10">
      <c r="B1" s="45" t="s">
        <v>44</v>
      </c>
    </row>
    <row r="2" spans="2:10">
      <c r="B2" s="44" t="s">
        <v>45</v>
      </c>
    </row>
    <row r="3" spans="2:10">
      <c r="B3" s="366" t="s">
        <v>151</v>
      </c>
      <c r="C3" s="366"/>
      <c r="D3" s="366"/>
      <c r="E3" s="366"/>
      <c r="F3" s="366"/>
      <c r="G3" s="366"/>
      <c r="H3" s="366"/>
      <c r="I3" s="366"/>
      <c r="J3" s="366"/>
    </row>
    <row r="4" spans="2:10" ht="20.25" customHeight="1">
      <c r="B4" s="367" t="s">
        <v>184</v>
      </c>
      <c r="C4" s="367"/>
      <c r="D4" s="367"/>
      <c r="E4" s="367"/>
      <c r="F4" s="367"/>
      <c r="G4" s="367"/>
      <c r="H4" s="367"/>
      <c r="I4" s="367"/>
      <c r="J4" s="367"/>
    </row>
    <row r="5" spans="2:10">
      <c r="B5" s="44"/>
      <c r="D5" s="279" t="s">
        <v>183</v>
      </c>
    </row>
    <row r="6" spans="2:10" ht="24" thickBot="1">
      <c r="B6" s="44"/>
      <c r="D6" s="294"/>
    </row>
    <row r="7" spans="2:10">
      <c r="B7" s="276"/>
      <c r="C7" s="114"/>
      <c r="D7" s="115"/>
      <c r="E7" s="114"/>
      <c r="F7" s="116" t="s">
        <v>26</v>
      </c>
      <c r="G7" s="346" t="s">
        <v>113</v>
      </c>
      <c r="H7" s="347"/>
      <c r="I7" s="348"/>
      <c r="J7" s="117"/>
    </row>
    <row r="8" spans="2:10">
      <c r="B8" s="113" t="s">
        <v>79</v>
      </c>
      <c r="C8" s="118"/>
      <c r="D8" s="119" t="s">
        <v>30</v>
      </c>
      <c r="E8" s="277" t="s">
        <v>24</v>
      </c>
      <c r="F8" s="119" t="s">
        <v>30</v>
      </c>
      <c r="G8" s="168" t="s">
        <v>114</v>
      </c>
      <c r="H8" s="169" t="s">
        <v>2</v>
      </c>
      <c r="I8" s="120" t="s">
        <v>80</v>
      </c>
      <c r="J8" s="121" t="s">
        <v>81</v>
      </c>
    </row>
    <row r="9" spans="2:10" ht="21" thickBot="1">
      <c r="B9" s="122"/>
      <c r="C9" s="123"/>
      <c r="D9" s="124"/>
      <c r="E9" s="125"/>
      <c r="F9" s="126" t="s">
        <v>82</v>
      </c>
      <c r="G9" s="174" t="s">
        <v>33</v>
      </c>
      <c r="H9" s="175" t="s">
        <v>33</v>
      </c>
      <c r="I9" s="125" t="s">
        <v>83</v>
      </c>
      <c r="J9" s="127"/>
    </row>
    <row r="10" spans="2:10">
      <c r="B10" s="128"/>
      <c r="C10" s="129"/>
      <c r="D10" s="130"/>
      <c r="E10" s="130"/>
      <c r="F10" s="130"/>
      <c r="G10" s="130"/>
      <c r="H10" s="130"/>
      <c r="I10" s="130"/>
      <c r="J10" s="131"/>
    </row>
    <row r="11" spans="2:10">
      <c r="B11" s="113" t="s">
        <v>34</v>
      </c>
      <c r="C11" s="129" t="s">
        <v>84</v>
      </c>
      <c r="D11" s="130"/>
      <c r="E11" s="130"/>
      <c r="F11" s="130"/>
      <c r="G11" s="130"/>
      <c r="H11" s="130"/>
      <c r="I11" s="130"/>
      <c r="J11" s="131"/>
    </row>
    <row r="12" spans="2:10">
      <c r="B12" s="113">
        <v>1</v>
      </c>
      <c r="C12" s="129" t="s">
        <v>168</v>
      </c>
      <c r="D12" s="132" t="s">
        <v>49</v>
      </c>
      <c r="E12" s="133">
        <v>25</v>
      </c>
      <c r="F12" s="134">
        <f>550000*1.1</f>
        <v>605000</v>
      </c>
      <c r="G12" s="134">
        <f>F12*E12</f>
        <v>15125000</v>
      </c>
      <c r="H12" s="134"/>
      <c r="I12" s="134">
        <f>G12</f>
        <v>15125000</v>
      </c>
      <c r="J12" s="135"/>
    </row>
    <row r="13" spans="2:10">
      <c r="B13" s="113">
        <v>2</v>
      </c>
      <c r="C13" s="129" t="s">
        <v>124</v>
      </c>
      <c r="D13" s="132" t="s">
        <v>46</v>
      </c>
      <c r="E13" s="133">
        <v>2</v>
      </c>
      <c r="F13" s="134">
        <f>3750000*1.1</f>
        <v>4125000.0000000005</v>
      </c>
      <c r="G13" s="134">
        <f t="shared" ref="G13:G16" si="0">F13*E13</f>
        <v>8250000.0000000009</v>
      </c>
      <c r="H13" s="134"/>
      <c r="I13" s="134">
        <f t="shared" ref="I13:I16" si="1">G13</f>
        <v>8250000.0000000009</v>
      </c>
      <c r="J13" s="136"/>
    </row>
    <row r="14" spans="2:10">
      <c r="B14" s="113">
        <v>3</v>
      </c>
      <c r="C14" s="129" t="s">
        <v>125</v>
      </c>
      <c r="D14" s="132" t="s">
        <v>46</v>
      </c>
      <c r="E14" s="133">
        <v>2</v>
      </c>
      <c r="F14" s="134">
        <f>3500000*1.1</f>
        <v>3850000.0000000005</v>
      </c>
      <c r="G14" s="134">
        <f t="shared" si="0"/>
        <v>7700000.0000000009</v>
      </c>
      <c r="H14" s="134"/>
      <c r="I14" s="134">
        <f t="shared" si="1"/>
        <v>7700000.0000000009</v>
      </c>
      <c r="J14" s="136"/>
    </row>
    <row r="15" spans="2:10">
      <c r="B15" s="113">
        <v>4</v>
      </c>
      <c r="C15" s="137" t="s">
        <v>85</v>
      </c>
      <c r="D15" s="132" t="s">
        <v>46</v>
      </c>
      <c r="E15" s="133">
        <v>4</v>
      </c>
      <c r="F15" s="134">
        <f>2500000*1.1</f>
        <v>2750000</v>
      </c>
      <c r="G15" s="134">
        <f t="shared" si="0"/>
        <v>11000000</v>
      </c>
      <c r="H15" s="134"/>
      <c r="I15" s="134">
        <f t="shared" si="1"/>
        <v>11000000</v>
      </c>
      <c r="J15" s="136"/>
    </row>
    <row r="16" spans="2:10">
      <c r="B16" s="113">
        <v>5</v>
      </c>
      <c r="C16" s="137" t="s">
        <v>86</v>
      </c>
      <c r="D16" s="132" t="s">
        <v>46</v>
      </c>
      <c r="E16" s="133">
        <v>3</v>
      </c>
      <c r="F16" s="134">
        <f>1250000*1.1</f>
        <v>1375000</v>
      </c>
      <c r="G16" s="134">
        <f t="shared" si="0"/>
        <v>4125000</v>
      </c>
      <c r="H16" s="134"/>
      <c r="I16" s="134">
        <f t="shared" si="1"/>
        <v>4125000</v>
      </c>
      <c r="J16" s="136"/>
    </row>
    <row r="17" spans="2:10">
      <c r="B17" s="113"/>
      <c r="C17" s="137"/>
      <c r="D17" s="138"/>
      <c r="E17" s="139"/>
      <c r="F17" s="140"/>
      <c r="G17" s="140"/>
      <c r="H17" s="140"/>
      <c r="I17" s="141"/>
      <c r="J17" s="142"/>
    </row>
    <row r="18" spans="2:10">
      <c r="B18" s="113" t="s">
        <v>36</v>
      </c>
      <c r="C18" s="129" t="s">
        <v>87</v>
      </c>
      <c r="D18" s="143"/>
      <c r="E18" s="133"/>
      <c r="F18" s="134"/>
      <c r="G18" s="134"/>
      <c r="H18" s="134"/>
      <c r="I18" s="134"/>
      <c r="J18" s="144"/>
    </row>
    <row r="19" spans="2:10">
      <c r="B19" s="113">
        <v>1</v>
      </c>
      <c r="C19" s="137" t="s">
        <v>88</v>
      </c>
      <c r="D19" s="132" t="s">
        <v>46</v>
      </c>
      <c r="E19" s="133">
        <v>4</v>
      </c>
      <c r="F19" s="134">
        <f>1800000*1.1</f>
        <v>1980000.0000000002</v>
      </c>
      <c r="G19" s="134">
        <f t="shared" ref="G19:G27" si="2">F19*E19</f>
        <v>7920000.0000000009</v>
      </c>
      <c r="H19" s="134"/>
      <c r="I19" s="134">
        <f t="shared" ref="I19:I27" si="3">G19</f>
        <v>7920000.0000000009</v>
      </c>
      <c r="J19" s="144"/>
    </row>
    <row r="20" spans="2:10">
      <c r="B20" s="113">
        <v>2</v>
      </c>
      <c r="C20" s="137" t="s">
        <v>89</v>
      </c>
      <c r="D20" s="132" t="s">
        <v>74</v>
      </c>
      <c r="E20" s="133">
        <v>4</v>
      </c>
      <c r="F20" s="134">
        <f>1500000*1.1</f>
        <v>1650000.0000000002</v>
      </c>
      <c r="G20" s="134">
        <f t="shared" si="2"/>
        <v>6600000.0000000009</v>
      </c>
      <c r="H20" s="134"/>
      <c r="I20" s="134">
        <f t="shared" si="3"/>
        <v>6600000.0000000009</v>
      </c>
      <c r="J20" s="144" t="s">
        <v>90</v>
      </c>
    </row>
    <row r="21" spans="2:10">
      <c r="B21" s="113">
        <v>3</v>
      </c>
      <c r="C21" s="137" t="s">
        <v>126</v>
      </c>
      <c r="D21" s="132" t="s">
        <v>38</v>
      </c>
      <c r="E21" s="133">
        <v>6</v>
      </c>
      <c r="F21" s="134">
        <f>100000*1.1</f>
        <v>110000.00000000001</v>
      </c>
      <c r="G21" s="134">
        <f t="shared" si="2"/>
        <v>660000.00000000012</v>
      </c>
      <c r="H21" s="134"/>
      <c r="I21" s="134">
        <f t="shared" si="3"/>
        <v>660000.00000000012</v>
      </c>
      <c r="J21" s="144"/>
    </row>
    <row r="22" spans="2:10">
      <c r="B22" s="113">
        <v>4</v>
      </c>
      <c r="C22" s="137" t="s">
        <v>127</v>
      </c>
      <c r="D22" s="132" t="s">
        <v>38</v>
      </c>
      <c r="E22" s="133">
        <v>6</v>
      </c>
      <c r="F22" s="134">
        <f>60000*1.1</f>
        <v>66000</v>
      </c>
      <c r="G22" s="134">
        <f t="shared" si="2"/>
        <v>396000</v>
      </c>
      <c r="H22" s="134"/>
      <c r="I22" s="134">
        <f t="shared" si="3"/>
        <v>396000</v>
      </c>
      <c r="J22" s="144"/>
    </row>
    <row r="23" spans="2:10">
      <c r="B23" s="113">
        <v>5</v>
      </c>
      <c r="C23" s="137" t="s">
        <v>91</v>
      </c>
      <c r="D23" s="132" t="s">
        <v>38</v>
      </c>
      <c r="E23" s="133">
        <v>12</v>
      </c>
      <c r="F23" s="134">
        <f>75000*1.3</f>
        <v>97500</v>
      </c>
      <c r="G23" s="134">
        <f t="shared" si="2"/>
        <v>1170000</v>
      </c>
      <c r="H23" s="134"/>
      <c r="I23" s="134">
        <f t="shared" si="3"/>
        <v>1170000</v>
      </c>
      <c r="J23" s="144"/>
    </row>
    <row r="24" spans="2:10">
      <c r="B24" s="113">
        <v>6</v>
      </c>
      <c r="C24" s="137" t="s">
        <v>92</v>
      </c>
      <c r="D24" s="132" t="s">
        <v>38</v>
      </c>
      <c r="E24" s="145">
        <f>170*2</f>
        <v>340</v>
      </c>
      <c r="F24" s="134">
        <f>50000*1.1</f>
        <v>55000.000000000007</v>
      </c>
      <c r="G24" s="134">
        <f t="shared" si="2"/>
        <v>18700000.000000004</v>
      </c>
      <c r="H24" s="134"/>
      <c r="I24" s="134">
        <f t="shared" si="3"/>
        <v>18700000.000000004</v>
      </c>
      <c r="J24" s="146"/>
    </row>
    <row r="25" spans="2:10">
      <c r="B25" s="113">
        <v>7</v>
      </c>
      <c r="C25" s="137" t="s">
        <v>93</v>
      </c>
      <c r="D25" s="132" t="s">
        <v>94</v>
      </c>
      <c r="E25" s="147">
        <f>E24*0.014</f>
        <v>4.76</v>
      </c>
      <c r="F25" s="134">
        <f>125000*1.1</f>
        <v>137500</v>
      </c>
      <c r="G25" s="134">
        <f t="shared" si="2"/>
        <v>654500</v>
      </c>
      <c r="H25" s="134"/>
      <c r="I25" s="134">
        <f t="shared" si="3"/>
        <v>654500</v>
      </c>
      <c r="J25" s="146"/>
    </row>
    <row r="26" spans="2:10">
      <c r="B26" s="113">
        <v>8</v>
      </c>
      <c r="C26" s="137" t="s">
        <v>154</v>
      </c>
      <c r="D26" s="132" t="s">
        <v>95</v>
      </c>
      <c r="E26" s="148">
        <f>1.0578*E25</f>
        <v>5.0351280000000003</v>
      </c>
      <c r="F26" s="134">
        <f>755000*1.1</f>
        <v>830500.00000000012</v>
      </c>
      <c r="G26" s="134">
        <f t="shared" si="2"/>
        <v>4181673.8040000009</v>
      </c>
      <c r="H26" s="134"/>
      <c r="I26" s="134">
        <f t="shared" si="3"/>
        <v>4181673.8040000009</v>
      </c>
      <c r="J26" s="146" t="s">
        <v>169</v>
      </c>
    </row>
    <row r="27" spans="2:10">
      <c r="B27" s="113">
        <v>9</v>
      </c>
      <c r="C27" s="137" t="s">
        <v>96</v>
      </c>
      <c r="D27" s="132" t="s">
        <v>38</v>
      </c>
      <c r="E27" s="145">
        <v>15</v>
      </c>
      <c r="F27" s="134">
        <f>50000*1.1</f>
        <v>55000.000000000007</v>
      </c>
      <c r="G27" s="134">
        <f t="shared" si="2"/>
        <v>825000.00000000012</v>
      </c>
      <c r="H27" s="134"/>
      <c r="I27" s="134">
        <f t="shared" si="3"/>
        <v>825000.00000000012</v>
      </c>
      <c r="J27" s="146"/>
    </row>
    <row r="28" spans="2:10">
      <c r="B28" s="113"/>
      <c r="C28" s="137"/>
      <c r="D28" s="143"/>
      <c r="E28" s="133"/>
      <c r="F28" s="134"/>
      <c r="G28" s="134"/>
      <c r="H28" s="134"/>
      <c r="I28" s="134"/>
      <c r="J28" s="146"/>
    </row>
    <row r="29" spans="2:10">
      <c r="B29" s="113"/>
      <c r="C29" s="137"/>
      <c r="D29" s="138"/>
      <c r="E29" s="139"/>
      <c r="F29" s="140"/>
      <c r="G29" s="140"/>
      <c r="H29" s="140"/>
      <c r="I29" s="141"/>
      <c r="J29" s="131"/>
    </row>
    <row r="30" spans="2:10">
      <c r="B30" s="113" t="s">
        <v>39</v>
      </c>
      <c r="C30" s="149" t="s">
        <v>97</v>
      </c>
      <c r="D30" s="143"/>
      <c r="E30" s="133"/>
      <c r="F30" s="133"/>
      <c r="G30" s="133"/>
      <c r="H30" s="133"/>
      <c r="I30" s="134"/>
      <c r="J30" s="131"/>
    </row>
    <row r="31" spans="2:10">
      <c r="B31" s="113">
        <v>1</v>
      </c>
      <c r="C31" s="137" t="s">
        <v>98</v>
      </c>
      <c r="D31" s="132" t="s">
        <v>46</v>
      </c>
      <c r="E31" s="150">
        <v>3</v>
      </c>
      <c r="F31" s="134">
        <f>65000*1.1</f>
        <v>71500</v>
      </c>
      <c r="G31" s="134"/>
      <c r="H31" s="134">
        <f>F31*E31</f>
        <v>214500</v>
      </c>
      <c r="I31" s="134">
        <f>H31</f>
        <v>214500</v>
      </c>
      <c r="J31" s="131"/>
    </row>
    <row r="32" spans="2:10">
      <c r="B32" s="113">
        <v>2</v>
      </c>
      <c r="C32" s="137" t="s">
        <v>128</v>
      </c>
      <c r="D32" s="132" t="s">
        <v>49</v>
      </c>
      <c r="E32" s="150">
        <v>18</v>
      </c>
      <c r="F32" s="134">
        <f>100000*1.1</f>
        <v>110000.00000000001</v>
      </c>
      <c r="G32" s="134"/>
      <c r="H32" s="134">
        <f t="shared" ref="H32:H44" si="4">F32*E32</f>
        <v>1980000.0000000002</v>
      </c>
      <c r="I32" s="134">
        <f t="shared" ref="I32:I45" si="5">H32</f>
        <v>1980000.0000000002</v>
      </c>
      <c r="J32" s="131"/>
    </row>
    <row r="33" spans="2:14">
      <c r="B33" s="113">
        <v>3</v>
      </c>
      <c r="C33" s="137" t="s">
        <v>129</v>
      </c>
      <c r="D33" s="132" t="s">
        <v>49</v>
      </c>
      <c r="E33" s="150">
        <f>E12</f>
        <v>25</v>
      </c>
      <c r="F33" s="134">
        <f>75000*1.1</f>
        <v>82500</v>
      </c>
      <c r="G33" s="134"/>
      <c r="H33" s="134">
        <f t="shared" si="4"/>
        <v>2062500</v>
      </c>
      <c r="I33" s="134">
        <f t="shared" si="5"/>
        <v>2062500</v>
      </c>
      <c r="J33" s="131"/>
    </row>
    <row r="34" spans="2:14">
      <c r="B34" s="113">
        <v>4</v>
      </c>
      <c r="C34" s="129" t="s">
        <v>99</v>
      </c>
      <c r="D34" s="132" t="s">
        <v>38</v>
      </c>
      <c r="E34" s="150">
        <f>(E12-E32)/4</f>
        <v>1.75</v>
      </c>
      <c r="F34" s="134">
        <f>5000*1.1</f>
        <v>5500</v>
      </c>
      <c r="G34" s="134"/>
      <c r="H34" s="134">
        <f t="shared" si="4"/>
        <v>9625</v>
      </c>
      <c r="I34" s="134">
        <f t="shared" si="5"/>
        <v>9625</v>
      </c>
      <c r="J34" s="131"/>
    </row>
    <row r="35" spans="2:14">
      <c r="B35" s="113">
        <v>5</v>
      </c>
      <c r="C35" s="129" t="s">
        <v>100</v>
      </c>
      <c r="D35" s="132" t="s">
        <v>49</v>
      </c>
      <c r="E35" s="150">
        <f>E12-E32</f>
        <v>7</v>
      </c>
      <c r="F35" s="134">
        <f>75000*1.1</f>
        <v>82500</v>
      </c>
      <c r="G35" s="134"/>
      <c r="H35" s="134">
        <f t="shared" si="4"/>
        <v>577500</v>
      </c>
      <c r="I35" s="134">
        <f t="shared" si="5"/>
        <v>577500</v>
      </c>
      <c r="J35" s="131"/>
    </row>
    <row r="36" spans="2:14">
      <c r="B36" s="113">
        <v>6</v>
      </c>
      <c r="C36" s="129" t="s">
        <v>101</v>
      </c>
      <c r="D36" s="132" t="str">
        <f>D26</f>
        <v>mtr3</v>
      </c>
      <c r="E36" s="150">
        <f>E26</f>
        <v>5.0351280000000003</v>
      </c>
      <c r="F36" s="134">
        <f>250000*1.1</f>
        <v>275000</v>
      </c>
      <c r="G36" s="134"/>
      <c r="H36" s="134">
        <f t="shared" si="4"/>
        <v>1384660.2000000002</v>
      </c>
      <c r="I36" s="134">
        <f t="shared" si="5"/>
        <v>1384660.2000000002</v>
      </c>
      <c r="J36" s="131"/>
    </row>
    <row r="37" spans="2:14">
      <c r="B37" s="113">
        <v>7</v>
      </c>
      <c r="C37" s="129" t="s">
        <v>130</v>
      </c>
      <c r="D37" s="132" t="s">
        <v>46</v>
      </c>
      <c r="E37" s="150">
        <f>SUM(E13:E14)</f>
        <v>4</v>
      </c>
      <c r="F37" s="134">
        <f>700000*1.1</f>
        <v>770000.00000000012</v>
      </c>
      <c r="G37" s="134"/>
      <c r="H37" s="134">
        <f t="shared" si="4"/>
        <v>3080000.0000000005</v>
      </c>
      <c r="I37" s="134">
        <f t="shared" si="5"/>
        <v>3080000.0000000005</v>
      </c>
      <c r="J37" s="131"/>
    </row>
    <row r="38" spans="2:14">
      <c r="B38" s="113">
        <v>8</v>
      </c>
      <c r="C38" s="129" t="s">
        <v>102</v>
      </c>
      <c r="D38" s="132" t="s">
        <v>38</v>
      </c>
      <c r="E38" s="150">
        <v>4</v>
      </c>
      <c r="F38" s="134">
        <f>1000000*1.1</f>
        <v>1100000</v>
      </c>
      <c r="G38" s="134"/>
      <c r="H38" s="134">
        <f t="shared" si="4"/>
        <v>4400000</v>
      </c>
      <c r="I38" s="134">
        <f t="shared" si="5"/>
        <v>4400000</v>
      </c>
      <c r="J38" s="131"/>
    </row>
    <row r="39" spans="2:14">
      <c r="B39" s="113">
        <v>9</v>
      </c>
      <c r="C39" s="129" t="s">
        <v>103</v>
      </c>
      <c r="D39" s="132" t="s">
        <v>49</v>
      </c>
      <c r="E39" s="150">
        <f>E35</f>
        <v>7</v>
      </c>
      <c r="F39" s="134">
        <f>25000*1.1</f>
        <v>27500.000000000004</v>
      </c>
      <c r="G39" s="134"/>
      <c r="H39" s="134">
        <f t="shared" si="4"/>
        <v>192500.00000000003</v>
      </c>
      <c r="I39" s="134">
        <f t="shared" si="5"/>
        <v>192500.00000000003</v>
      </c>
      <c r="J39" s="131"/>
    </row>
    <row r="40" spans="2:14">
      <c r="B40" s="113">
        <v>10</v>
      </c>
      <c r="C40" s="129" t="s">
        <v>104</v>
      </c>
      <c r="D40" s="132" t="s">
        <v>49</v>
      </c>
      <c r="E40" s="150">
        <v>0</v>
      </c>
      <c r="F40" s="134"/>
      <c r="G40" s="134"/>
      <c r="H40" s="134">
        <f t="shared" si="4"/>
        <v>0</v>
      </c>
      <c r="I40" s="134">
        <f t="shared" si="5"/>
        <v>0</v>
      </c>
      <c r="J40" s="131"/>
    </row>
    <row r="41" spans="2:14">
      <c r="B41" s="113">
        <v>11</v>
      </c>
      <c r="C41" s="129" t="s">
        <v>164</v>
      </c>
      <c r="D41" s="132" t="s">
        <v>73</v>
      </c>
      <c r="E41" s="150">
        <v>0</v>
      </c>
      <c r="F41" s="134">
        <f>10000000*1.1</f>
        <v>11000000</v>
      </c>
      <c r="G41" s="134"/>
      <c r="H41" s="134">
        <f>F41</f>
        <v>11000000</v>
      </c>
      <c r="I41" s="134">
        <f t="shared" si="5"/>
        <v>11000000</v>
      </c>
      <c r="J41" s="131"/>
    </row>
    <row r="42" spans="2:14">
      <c r="B42" s="113">
        <v>12</v>
      </c>
      <c r="C42" s="129" t="s">
        <v>105</v>
      </c>
      <c r="D42" s="132" t="s">
        <v>46</v>
      </c>
      <c r="E42" s="150">
        <f>E19</f>
        <v>4</v>
      </c>
      <c r="F42" s="134">
        <f>200000*1.1</f>
        <v>220000.00000000003</v>
      </c>
      <c r="G42" s="134"/>
      <c r="H42" s="134">
        <f t="shared" si="4"/>
        <v>880000.00000000012</v>
      </c>
      <c r="I42" s="134">
        <f t="shared" si="5"/>
        <v>880000.00000000012</v>
      </c>
      <c r="J42" s="131"/>
    </row>
    <row r="43" spans="2:14">
      <c r="B43" s="113">
        <v>13</v>
      </c>
      <c r="C43" s="137" t="s">
        <v>106</v>
      </c>
      <c r="D43" s="132" t="s">
        <v>46</v>
      </c>
      <c r="E43" s="150">
        <v>1</v>
      </c>
      <c r="F43" s="134">
        <f>450000*1.1</f>
        <v>495000.00000000006</v>
      </c>
      <c r="G43" s="134"/>
      <c r="H43" s="134">
        <f t="shared" si="4"/>
        <v>495000.00000000006</v>
      </c>
      <c r="I43" s="134">
        <f t="shared" si="5"/>
        <v>495000.00000000006</v>
      </c>
      <c r="J43" s="131"/>
    </row>
    <row r="44" spans="2:14">
      <c r="B44" s="113">
        <v>14</v>
      </c>
      <c r="C44" s="137" t="s">
        <v>107</v>
      </c>
      <c r="D44" s="132" t="s">
        <v>38</v>
      </c>
      <c r="E44" s="150">
        <v>16</v>
      </c>
      <c r="F44" s="134">
        <f>45000*1.1</f>
        <v>49500.000000000007</v>
      </c>
      <c r="G44" s="134"/>
      <c r="H44" s="134">
        <f t="shared" si="4"/>
        <v>792000.00000000012</v>
      </c>
      <c r="I44" s="134">
        <f t="shared" si="5"/>
        <v>792000.00000000012</v>
      </c>
      <c r="J44" s="131"/>
    </row>
    <row r="45" spans="2:14" ht="21" thickBot="1">
      <c r="B45" s="113">
        <v>15</v>
      </c>
      <c r="C45" s="209" t="s">
        <v>108</v>
      </c>
      <c r="D45" s="210" t="s">
        <v>109</v>
      </c>
      <c r="E45" s="211">
        <v>1</v>
      </c>
      <c r="F45" s="212">
        <f>10000000*1.1</f>
        <v>11000000</v>
      </c>
      <c r="G45" s="212"/>
      <c r="H45" s="134">
        <v>5000000</v>
      </c>
      <c r="I45" s="212">
        <f t="shared" si="5"/>
        <v>5000000</v>
      </c>
      <c r="J45" s="131"/>
    </row>
    <row r="46" spans="2:14">
      <c r="B46" s="213"/>
      <c r="C46" s="214"/>
      <c r="D46" s="218" t="s">
        <v>41</v>
      </c>
      <c r="E46" s="219"/>
      <c r="F46" s="219"/>
      <c r="G46" s="219"/>
      <c r="H46" s="220"/>
      <c r="I46" s="221">
        <f>SUM(I12:I45)</f>
        <v>119375459.00400001</v>
      </c>
      <c r="J46" s="215" t="s">
        <v>42</v>
      </c>
      <c r="K46" s="83"/>
      <c r="L46" s="83"/>
      <c r="M46" s="83"/>
      <c r="N46" s="46"/>
    </row>
    <row r="47" spans="2:14">
      <c r="B47" s="37"/>
      <c r="C47" s="206"/>
      <c r="D47" s="222" t="s">
        <v>43</v>
      </c>
      <c r="E47" s="223"/>
      <c r="F47" s="223"/>
      <c r="G47" s="223"/>
      <c r="H47" s="224"/>
      <c r="I47" s="225">
        <f>I46*10/100</f>
        <v>11937545.9004</v>
      </c>
      <c r="J47" s="216" t="s">
        <v>42</v>
      </c>
      <c r="K47" s="83"/>
      <c r="L47" s="83"/>
      <c r="M47" s="83"/>
      <c r="N47" s="46"/>
    </row>
    <row r="48" spans="2:14" ht="21" thickBot="1">
      <c r="B48" s="40"/>
      <c r="C48" s="41"/>
      <c r="D48" s="278" t="s">
        <v>25</v>
      </c>
      <c r="E48" s="226"/>
      <c r="F48" s="226"/>
      <c r="G48" s="226"/>
      <c r="H48" s="227"/>
      <c r="I48" s="228">
        <f>I47+I46</f>
        <v>131313004.90440001</v>
      </c>
      <c r="J48" s="217" t="s">
        <v>42</v>
      </c>
      <c r="K48" s="83"/>
      <c r="L48" s="83"/>
      <c r="M48" s="83"/>
      <c r="N48" s="46"/>
    </row>
    <row r="49" spans="11:14">
      <c r="K49" s="208"/>
      <c r="L49" s="208"/>
      <c r="M49" s="208"/>
      <c r="N49" s="208"/>
    </row>
  </sheetData>
  <mergeCells count="3">
    <mergeCell ref="G7:I7"/>
    <mergeCell ref="B4:J4"/>
    <mergeCell ref="B3:J3"/>
  </mergeCells>
  <printOptions horizontalCentered="1"/>
  <pageMargins left="0.45" right="0.4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53"/>
  <sheetViews>
    <sheetView topLeftCell="A16" zoomScale="75" zoomScaleNormal="75" workbookViewId="0">
      <selection activeCell="C38" sqref="C38:D38"/>
    </sheetView>
  </sheetViews>
  <sheetFormatPr defaultColWidth="14.7109375" defaultRowHeight="20.25"/>
  <cols>
    <col min="1" max="1" width="5.5703125" style="47" customWidth="1"/>
    <col min="2" max="2" width="6" style="47" customWidth="1"/>
    <col min="3" max="3" width="78.42578125" style="47" bestFit="1" customWidth="1"/>
    <col min="4" max="4" width="11.140625" style="47" customWidth="1"/>
    <col min="5" max="5" width="13.28515625" style="47" customWidth="1"/>
    <col min="6" max="6" width="21" style="47" customWidth="1"/>
    <col min="7" max="7" width="20.85546875" style="184" bestFit="1" customWidth="1"/>
    <col min="8" max="8" width="21.7109375" style="184" customWidth="1"/>
    <col min="9" max="9" width="23.5703125" style="184" customWidth="1"/>
    <col min="10" max="10" width="26" style="184" customWidth="1"/>
    <col min="11" max="11" width="2" style="184" customWidth="1"/>
    <col min="12" max="12" width="4" style="47" customWidth="1"/>
    <col min="13" max="13" width="26.42578125" style="47" bestFit="1" customWidth="1"/>
    <col min="14" max="15" width="21.7109375" style="47" bestFit="1" customWidth="1"/>
    <col min="16" max="16" width="20.85546875" style="47" bestFit="1" customWidth="1"/>
    <col min="17" max="17" width="25.7109375" style="47" bestFit="1" customWidth="1"/>
    <col min="18" max="19" width="20.85546875" style="47" bestFit="1" customWidth="1"/>
    <col min="20" max="20" width="22.7109375" style="47" bestFit="1" customWidth="1"/>
    <col min="21" max="22" width="20.85546875" style="47" bestFit="1" customWidth="1"/>
    <col min="23" max="23" width="19.28515625" style="47" bestFit="1" customWidth="1"/>
    <col min="24" max="24" width="20" style="47" bestFit="1" customWidth="1"/>
    <col min="25" max="242" width="14.7109375" style="47"/>
    <col min="243" max="243" width="5.5703125" style="47" customWidth="1"/>
    <col min="244" max="244" width="6" style="47" customWidth="1"/>
    <col min="245" max="245" width="70.85546875" style="47" bestFit="1" customWidth="1"/>
    <col min="246" max="246" width="24.85546875" style="47" bestFit="1" customWidth="1"/>
    <col min="247" max="254" width="15.5703125" style="47" customWidth="1"/>
    <col min="255" max="255" width="12.7109375" style="47" customWidth="1"/>
    <col min="256" max="256" width="23.5703125" style="47" bestFit="1" customWidth="1"/>
    <col min="257" max="257" width="5.85546875" style="47" bestFit="1" customWidth="1"/>
    <col min="258" max="258" width="29" style="47" bestFit="1" customWidth="1"/>
    <col min="259" max="259" width="25.85546875" style="47" bestFit="1" customWidth="1"/>
    <col min="260" max="260" width="29" style="47" bestFit="1" customWidth="1"/>
    <col min="261" max="261" width="26" style="47" customWidth="1"/>
    <col min="262" max="262" width="4.28515625" style="47" customWidth="1"/>
    <col min="263" max="263" width="21.7109375" style="47" bestFit="1" customWidth="1"/>
    <col min="264" max="264" width="40.7109375" style="47" bestFit="1" customWidth="1"/>
    <col min="265" max="265" width="30.5703125" style="47" bestFit="1" customWidth="1"/>
    <col min="266" max="266" width="6.5703125" style="47" customWidth="1"/>
    <col min="267" max="267" width="4" style="47" customWidth="1"/>
    <col min="268" max="268" width="26.42578125" style="47" bestFit="1" customWidth="1"/>
    <col min="269" max="270" width="21.7109375" style="47" bestFit="1" customWidth="1"/>
    <col min="271" max="271" width="17.42578125" style="47" bestFit="1" customWidth="1"/>
    <col min="272" max="272" width="25.7109375" style="47" bestFit="1" customWidth="1"/>
    <col min="273" max="279" width="19.28515625" style="47" bestFit="1" customWidth="1"/>
    <col min="280" max="280" width="20" style="47" bestFit="1" customWidth="1"/>
    <col min="281" max="498" width="14.7109375" style="47"/>
    <col min="499" max="499" width="5.5703125" style="47" customWidth="1"/>
    <col min="500" max="500" width="6" style="47" customWidth="1"/>
    <col min="501" max="501" width="70.85546875" style="47" bestFit="1" customWidth="1"/>
    <col min="502" max="502" width="24.85546875" style="47" bestFit="1" customWidth="1"/>
    <col min="503" max="510" width="15.5703125" style="47" customWidth="1"/>
    <col min="511" max="511" width="12.7109375" style="47" customWidth="1"/>
    <col min="512" max="512" width="23.5703125" style="47" bestFit="1" customWidth="1"/>
    <col min="513" max="513" width="5.85546875" style="47" bestFit="1" customWidth="1"/>
    <col min="514" max="514" width="29" style="47" bestFit="1" customWidth="1"/>
    <col min="515" max="515" width="25.85546875" style="47" bestFit="1" customWidth="1"/>
    <col min="516" max="516" width="29" style="47" bestFit="1" customWidth="1"/>
    <col min="517" max="517" width="26" style="47" customWidth="1"/>
    <col min="518" max="518" width="4.28515625" style="47" customWidth="1"/>
    <col min="519" max="519" width="21.7109375" style="47" bestFit="1" customWidth="1"/>
    <col min="520" max="520" width="40.7109375" style="47" bestFit="1" customWidth="1"/>
    <col min="521" max="521" width="30.5703125" style="47" bestFit="1" customWidth="1"/>
    <col min="522" max="522" width="6.5703125" style="47" customWidth="1"/>
    <col min="523" max="523" width="4" style="47" customWidth="1"/>
    <col min="524" max="524" width="26.42578125" style="47" bestFit="1" customWidth="1"/>
    <col min="525" max="526" width="21.7109375" style="47" bestFit="1" customWidth="1"/>
    <col min="527" max="527" width="17.42578125" style="47" bestFit="1" customWidth="1"/>
    <col min="528" max="528" width="25.7109375" style="47" bestFit="1" customWidth="1"/>
    <col min="529" max="535" width="19.28515625" style="47" bestFit="1" customWidth="1"/>
    <col min="536" max="536" width="20" style="47" bestFit="1" customWidth="1"/>
    <col min="537" max="754" width="14.7109375" style="47"/>
    <col min="755" max="755" width="5.5703125" style="47" customWidth="1"/>
    <col min="756" max="756" width="6" style="47" customWidth="1"/>
    <col min="757" max="757" width="70.85546875" style="47" bestFit="1" customWidth="1"/>
    <col min="758" max="758" width="24.85546875" style="47" bestFit="1" customWidth="1"/>
    <col min="759" max="766" width="15.5703125" style="47" customWidth="1"/>
    <col min="767" max="767" width="12.7109375" style="47" customWidth="1"/>
    <col min="768" max="768" width="23.5703125" style="47" bestFit="1" customWidth="1"/>
    <col min="769" max="769" width="5.85546875" style="47" bestFit="1" customWidth="1"/>
    <col min="770" max="770" width="29" style="47" bestFit="1" customWidth="1"/>
    <col min="771" max="771" width="25.85546875" style="47" bestFit="1" customWidth="1"/>
    <col min="772" max="772" width="29" style="47" bestFit="1" customWidth="1"/>
    <col min="773" max="773" width="26" style="47" customWidth="1"/>
    <col min="774" max="774" width="4.28515625" style="47" customWidth="1"/>
    <col min="775" max="775" width="21.7109375" style="47" bestFit="1" customWidth="1"/>
    <col min="776" max="776" width="40.7109375" style="47" bestFit="1" customWidth="1"/>
    <col min="777" max="777" width="30.5703125" style="47" bestFit="1" customWidth="1"/>
    <col min="778" max="778" width="6.5703125" style="47" customWidth="1"/>
    <col min="779" max="779" width="4" style="47" customWidth="1"/>
    <col min="780" max="780" width="26.42578125" style="47" bestFit="1" customWidth="1"/>
    <col min="781" max="782" width="21.7109375" style="47" bestFit="1" customWidth="1"/>
    <col min="783" max="783" width="17.42578125" style="47" bestFit="1" customWidth="1"/>
    <col min="784" max="784" width="25.7109375" style="47" bestFit="1" customWidth="1"/>
    <col min="785" max="791" width="19.28515625" style="47" bestFit="1" customWidth="1"/>
    <col min="792" max="792" width="20" style="47" bestFit="1" customWidth="1"/>
    <col min="793" max="1010" width="14.7109375" style="47"/>
    <col min="1011" max="1011" width="5.5703125" style="47" customWidth="1"/>
    <col min="1012" max="1012" width="6" style="47" customWidth="1"/>
    <col min="1013" max="1013" width="70.85546875" style="47" bestFit="1" customWidth="1"/>
    <col min="1014" max="1014" width="24.85546875" style="47" bestFit="1" customWidth="1"/>
    <col min="1015" max="1022" width="15.5703125" style="47" customWidth="1"/>
    <col min="1023" max="1023" width="12.7109375" style="47" customWidth="1"/>
    <col min="1024" max="1024" width="23.5703125" style="47" bestFit="1" customWidth="1"/>
    <col min="1025" max="1025" width="5.85546875" style="47" bestFit="1" customWidth="1"/>
    <col min="1026" max="1026" width="29" style="47" bestFit="1" customWidth="1"/>
    <col min="1027" max="1027" width="25.85546875" style="47" bestFit="1" customWidth="1"/>
    <col min="1028" max="1028" width="29" style="47" bestFit="1" customWidth="1"/>
    <col min="1029" max="1029" width="26" style="47" customWidth="1"/>
    <col min="1030" max="1030" width="4.28515625" style="47" customWidth="1"/>
    <col min="1031" max="1031" width="21.7109375" style="47" bestFit="1" customWidth="1"/>
    <col min="1032" max="1032" width="40.7109375" style="47" bestFit="1" customWidth="1"/>
    <col min="1033" max="1033" width="30.5703125" style="47" bestFit="1" customWidth="1"/>
    <col min="1034" max="1034" width="6.5703125" style="47" customWidth="1"/>
    <col min="1035" max="1035" width="4" style="47" customWidth="1"/>
    <col min="1036" max="1036" width="26.42578125" style="47" bestFit="1" customWidth="1"/>
    <col min="1037" max="1038" width="21.7109375" style="47" bestFit="1" customWidth="1"/>
    <col min="1039" max="1039" width="17.42578125" style="47" bestFit="1" customWidth="1"/>
    <col min="1040" max="1040" width="25.7109375" style="47" bestFit="1" customWidth="1"/>
    <col min="1041" max="1047" width="19.28515625" style="47" bestFit="1" customWidth="1"/>
    <col min="1048" max="1048" width="20" style="47" bestFit="1" customWidth="1"/>
    <col min="1049" max="1266" width="14.7109375" style="47"/>
    <col min="1267" max="1267" width="5.5703125" style="47" customWidth="1"/>
    <col min="1268" max="1268" width="6" style="47" customWidth="1"/>
    <col min="1269" max="1269" width="70.85546875" style="47" bestFit="1" customWidth="1"/>
    <col min="1270" max="1270" width="24.85546875" style="47" bestFit="1" customWidth="1"/>
    <col min="1271" max="1278" width="15.5703125" style="47" customWidth="1"/>
    <col min="1279" max="1279" width="12.7109375" style="47" customWidth="1"/>
    <col min="1280" max="1280" width="23.5703125" style="47" bestFit="1" customWidth="1"/>
    <col min="1281" max="1281" width="5.85546875" style="47" bestFit="1" customWidth="1"/>
    <col min="1282" max="1282" width="29" style="47" bestFit="1" customWidth="1"/>
    <col min="1283" max="1283" width="25.85546875" style="47" bestFit="1" customWidth="1"/>
    <col min="1284" max="1284" width="29" style="47" bestFit="1" customWidth="1"/>
    <col min="1285" max="1285" width="26" style="47" customWidth="1"/>
    <col min="1286" max="1286" width="4.28515625" style="47" customWidth="1"/>
    <col min="1287" max="1287" width="21.7109375" style="47" bestFit="1" customWidth="1"/>
    <col min="1288" max="1288" width="40.7109375" style="47" bestFit="1" customWidth="1"/>
    <col min="1289" max="1289" width="30.5703125" style="47" bestFit="1" customWidth="1"/>
    <col min="1290" max="1290" width="6.5703125" style="47" customWidth="1"/>
    <col min="1291" max="1291" width="4" style="47" customWidth="1"/>
    <col min="1292" max="1292" width="26.42578125" style="47" bestFit="1" customWidth="1"/>
    <col min="1293" max="1294" width="21.7109375" style="47" bestFit="1" customWidth="1"/>
    <col min="1295" max="1295" width="17.42578125" style="47" bestFit="1" customWidth="1"/>
    <col min="1296" max="1296" width="25.7109375" style="47" bestFit="1" customWidth="1"/>
    <col min="1297" max="1303" width="19.28515625" style="47" bestFit="1" customWidth="1"/>
    <col min="1304" max="1304" width="20" style="47" bestFit="1" customWidth="1"/>
    <col min="1305" max="1522" width="14.7109375" style="47"/>
    <col min="1523" max="1523" width="5.5703125" style="47" customWidth="1"/>
    <col min="1524" max="1524" width="6" style="47" customWidth="1"/>
    <col min="1525" max="1525" width="70.85546875" style="47" bestFit="1" customWidth="1"/>
    <col min="1526" max="1526" width="24.85546875" style="47" bestFit="1" customWidth="1"/>
    <col min="1527" max="1534" width="15.5703125" style="47" customWidth="1"/>
    <col min="1535" max="1535" width="12.7109375" style="47" customWidth="1"/>
    <col min="1536" max="1536" width="23.5703125" style="47" bestFit="1" customWidth="1"/>
    <col min="1537" max="1537" width="5.85546875" style="47" bestFit="1" customWidth="1"/>
    <col min="1538" max="1538" width="29" style="47" bestFit="1" customWidth="1"/>
    <col min="1539" max="1539" width="25.85546875" style="47" bestFit="1" customWidth="1"/>
    <col min="1540" max="1540" width="29" style="47" bestFit="1" customWidth="1"/>
    <col min="1541" max="1541" width="26" style="47" customWidth="1"/>
    <col min="1542" max="1542" width="4.28515625" style="47" customWidth="1"/>
    <col min="1543" max="1543" width="21.7109375" style="47" bestFit="1" customWidth="1"/>
    <col min="1544" max="1544" width="40.7109375" style="47" bestFit="1" customWidth="1"/>
    <col min="1545" max="1545" width="30.5703125" style="47" bestFit="1" customWidth="1"/>
    <col min="1546" max="1546" width="6.5703125" style="47" customWidth="1"/>
    <col min="1547" max="1547" width="4" style="47" customWidth="1"/>
    <col min="1548" max="1548" width="26.42578125" style="47" bestFit="1" customWidth="1"/>
    <col min="1549" max="1550" width="21.7109375" style="47" bestFit="1" customWidth="1"/>
    <col min="1551" max="1551" width="17.42578125" style="47" bestFit="1" customWidth="1"/>
    <col min="1552" max="1552" width="25.7109375" style="47" bestFit="1" customWidth="1"/>
    <col min="1553" max="1559" width="19.28515625" style="47" bestFit="1" customWidth="1"/>
    <col min="1560" max="1560" width="20" style="47" bestFit="1" customWidth="1"/>
    <col min="1561" max="1778" width="14.7109375" style="47"/>
    <col min="1779" max="1779" width="5.5703125" style="47" customWidth="1"/>
    <col min="1780" max="1780" width="6" style="47" customWidth="1"/>
    <col min="1781" max="1781" width="70.85546875" style="47" bestFit="1" customWidth="1"/>
    <col min="1782" max="1782" width="24.85546875" style="47" bestFit="1" customWidth="1"/>
    <col min="1783" max="1790" width="15.5703125" style="47" customWidth="1"/>
    <col min="1791" max="1791" width="12.7109375" style="47" customWidth="1"/>
    <col min="1792" max="1792" width="23.5703125" style="47" bestFit="1" customWidth="1"/>
    <col min="1793" max="1793" width="5.85546875" style="47" bestFit="1" customWidth="1"/>
    <col min="1794" max="1794" width="29" style="47" bestFit="1" customWidth="1"/>
    <col min="1795" max="1795" width="25.85546875" style="47" bestFit="1" customWidth="1"/>
    <col min="1796" max="1796" width="29" style="47" bestFit="1" customWidth="1"/>
    <col min="1797" max="1797" width="26" style="47" customWidth="1"/>
    <col min="1798" max="1798" width="4.28515625" style="47" customWidth="1"/>
    <col min="1799" max="1799" width="21.7109375" style="47" bestFit="1" customWidth="1"/>
    <col min="1800" max="1800" width="40.7109375" style="47" bestFit="1" customWidth="1"/>
    <col min="1801" max="1801" width="30.5703125" style="47" bestFit="1" customWidth="1"/>
    <col min="1802" max="1802" width="6.5703125" style="47" customWidth="1"/>
    <col min="1803" max="1803" width="4" style="47" customWidth="1"/>
    <col min="1804" max="1804" width="26.42578125" style="47" bestFit="1" customWidth="1"/>
    <col min="1805" max="1806" width="21.7109375" style="47" bestFit="1" customWidth="1"/>
    <col min="1807" max="1807" width="17.42578125" style="47" bestFit="1" customWidth="1"/>
    <col min="1808" max="1808" width="25.7109375" style="47" bestFit="1" customWidth="1"/>
    <col min="1809" max="1815" width="19.28515625" style="47" bestFit="1" customWidth="1"/>
    <col min="1816" max="1816" width="20" style="47" bestFit="1" customWidth="1"/>
    <col min="1817" max="2034" width="14.7109375" style="47"/>
    <col min="2035" max="2035" width="5.5703125" style="47" customWidth="1"/>
    <col min="2036" max="2036" width="6" style="47" customWidth="1"/>
    <col min="2037" max="2037" width="70.85546875" style="47" bestFit="1" customWidth="1"/>
    <col min="2038" max="2038" width="24.85546875" style="47" bestFit="1" customWidth="1"/>
    <col min="2039" max="2046" width="15.5703125" style="47" customWidth="1"/>
    <col min="2047" max="2047" width="12.7109375" style="47" customWidth="1"/>
    <col min="2048" max="2048" width="23.5703125" style="47" bestFit="1" customWidth="1"/>
    <col min="2049" max="2049" width="5.85546875" style="47" bestFit="1" customWidth="1"/>
    <col min="2050" max="2050" width="29" style="47" bestFit="1" customWidth="1"/>
    <col min="2051" max="2051" width="25.85546875" style="47" bestFit="1" customWidth="1"/>
    <col min="2052" max="2052" width="29" style="47" bestFit="1" customWidth="1"/>
    <col min="2053" max="2053" width="26" style="47" customWidth="1"/>
    <col min="2054" max="2054" width="4.28515625" style="47" customWidth="1"/>
    <col min="2055" max="2055" width="21.7109375" style="47" bestFit="1" customWidth="1"/>
    <col min="2056" max="2056" width="40.7109375" style="47" bestFit="1" customWidth="1"/>
    <col min="2057" max="2057" width="30.5703125" style="47" bestFit="1" customWidth="1"/>
    <col min="2058" max="2058" width="6.5703125" style="47" customWidth="1"/>
    <col min="2059" max="2059" width="4" style="47" customWidth="1"/>
    <col min="2060" max="2060" width="26.42578125" style="47" bestFit="1" customWidth="1"/>
    <col min="2061" max="2062" width="21.7109375" style="47" bestFit="1" customWidth="1"/>
    <col min="2063" max="2063" width="17.42578125" style="47" bestFit="1" customWidth="1"/>
    <col min="2064" max="2064" width="25.7109375" style="47" bestFit="1" customWidth="1"/>
    <col min="2065" max="2071" width="19.28515625" style="47" bestFit="1" customWidth="1"/>
    <col min="2072" max="2072" width="20" style="47" bestFit="1" customWidth="1"/>
    <col min="2073" max="2290" width="14.7109375" style="47"/>
    <col min="2291" max="2291" width="5.5703125" style="47" customWidth="1"/>
    <col min="2292" max="2292" width="6" style="47" customWidth="1"/>
    <col min="2293" max="2293" width="70.85546875" style="47" bestFit="1" customWidth="1"/>
    <col min="2294" max="2294" width="24.85546875" style="47" bestFit="1" customWidth="1"/>
    <col min="2295" max="2302" width="15.5703125" style="47" customWidth="1"/>
    <col min="2303" max="2303" width="12.7109375" style="47" customWidth="1"/>
    <col min="2304" max="2304" width="23.5703125" style="47" bestFit="1" customWidth="1"/>
    <col min="2305" max="2305" width="5.85546875" style="47" bestFit="1" customWidth="1"/>
    <col min="2306" max="2306" width="29" style="47" bestFit="1" customWidth="1"/>
    <col min="2307" max="2307" width="25.85546875" style="47" bestFit="1" customWidth="1"/>
    <col min="2308" max="2308" width="29" style="47" bestFit="1" customWidth="1"/>
    <col min="2309" max="2309" width="26" style="47" customWidth="1"/>
    <col min="2310" max="2310" width="4.28515625" style="47" customWidth="1"/>
    <col min="2311" max="2311" width="21.7109375" style="47" bestFit="1" customWidth="1"/>
    <col min="2312" max="2312" width="40.7109375" style="47" bestFit="1" customWidth="1"/>
    <col min="2313" max="2313" width="30.5703125" style="47" bestFit="1" customWidth="1"/>
    <col min="2314" max="2314" width="6.5703125" style="47" customWidth="1"/>
    <col min="2315" max="2315" width="4" style="47" customWidth="1"/>
    <col min="2316" max="2316" width="26.42578125" style="47" bestFit="1" customWidth="1"/>
    <col min="2317" max="2318" width="21.7109375" style="47" bestFit="1" customWidth="1"/>
    <col min="2319" max="2319" width="17.42578125" style="47" bestFit="1" customWidth="1"/>
    <col min="2320" max="2320" width="25.7109375" style="47" bestFit="1" customWidth="1"/>
    <col min="2321" max="2327" width="19.28515625" style="47" bestFit="1" customWidth="1"/>
    <col min="2328" max="2328" width="20" style="47" bestFit="1" customWidth="1"/>
    <col min="2329" max="2546" width="14.7109375" style="47"/>
    <col min="2547" max="2547" width="5.5703125" style="47" customWidth="1"/>
    <col min="2548" max="2548" width="6" style="47" customWidth="1"/>
    <col min="2549" max="2549" width="70.85546875" style="47" bestFit="1" customWidth="1"/>
    <col min="2550" max="2550" width="24.85546875" style="47" bestFit="1" customWidth="1"/>
    <col min="2551" max="2558" width="15.5703125" style="47" customWidth="1"/>
    <col min="2559" max="2559" width="12.7109375" style="47" customWidth="1"/>
    <col min="2560" max="2560" width="23.5703125" style="47" bestFit="1" customWidth="1"/>
    <col min="2561" max="2561" width="5.85546875" style="47" bestFit="1" customWidth="1"/>
    <col min="2562" max="2562" width="29" style="47" bestFit="1" customWidth="1"/>
    <col min="2563" max="2563" width="25.85546875" style="47" bestFit="1" customWidth="1"/>
    <col min="2564" max="2564" width="29" style="47" bestFit="1" customWidth="1"/>
    <col min="2565" max="2565" width="26" style="47" customWidth="1"/>
    <col min="2566" max="2566" width="4.28515625" style="47" customWidth="1"/>
    <col min="2567" max="2567" width="21.7109375" style="47" bestFit="1" customWidth="1"/>
    <col min="2568" max="2568" width="40.7109375" style="47" bestFit="1" customWidth="1"/>
    <col min="2569" max="2569" width="30.5703125" style="47" bestFit="1" customWidth="1"/>
    <col min="2570" max="2570" width="6.5703125" style="47" customWidth="1"/>
    <col min="2571" max="2571" width="4" style="47" customWidth="1"/>
    <col min="2572" max="2572" width="26.42578125" style="47" bestFit="1" customWidth="1"/>
    <col min="2573" max="2574" width="21.7109375" style="47" bestFit="1" customWidth="1"/>
    <col min="2575" max="2575" width="17.42578125" style="47" bestFit="1" customWidth="1"/>
    <col min="2576" max="2576" width="25.7109375" style="47" bestFit="1" customWidth="1"/>
    <col min="2577" max="2583" width="19.28515625" style="47" bestFit="1" customWidth="1"/>
    <col min="2584" max="2584" width="20" style="47" bestFit="1" customWidth="1"/>
    <col min="2585" max="2802" width="14.7109375" style="47"/>
    <col min="2803" max="2803" width="5.5703125" style="47" customWidth="1"/>
    <col min="2804" max="2804" width="6" style="47" customWidth="1"/>
    <col min="2805" max="2805" width="70.85546875" style="47" bestFit="1" customWidth="1"/>
    <col min="2806" max="2806" width="24.85546875" style="47" bestFit="1" customWidth="1"/>
    <col min="2807" max="2814" width="15.5703125" style="47" customWidth="1"/>
    <col min="2815" max="2815" width="12.7109375" style="47" customWidth="1"/>
    <col min="2816" max="2816" width="23.5703125" style="47" bestFit="1" customWidth="1"/>
    <col min="2817" max="2817" width="5.85546875" style="47" bestFit="1" customWidth="1"/>
    <col min="2818" max="2818" width="29" style="47" bestFit="1" customWidth="1"/>
    <col min="2819" max="2819" width="25.85546875" style="47" bestFit="1" customWidth="1"/>
    <col min="2820" max="2820" width="29" style="47" bestFit="1" customWidth="1"/>
    <col min="2821" max="2821" width="26" style="47" customWidth="1"/>
    <col min="2822" max="2822" width="4.28515625" style="47" customWidth="1"/>
    <col min="2823" max="2823" width="21.7109375" style="47" bestFit="1" customWidth="1"/>
    <col min="2824" max="2824" width="40.7109375" style="47" bestFit="1" customWidth="1"/>
    <col min="2825" max="2825" width="30.5703125" style="47" bestFit="1" customWidth="1"/>
    <col min="2826" max="2826" width="6.5703125" style="47" customWidth="1"/>
    <col min="2827" max="2827" width="4" style="47" customWidth="1"/>
    <col min="2828" max="2828" width="26.42578125" style="47" bestFit="1" customWidth="1"/>
    <col min="2829" max="2830" width="21.7109375" style="47" bestFit="1" customWidth="1"/>
    <col min="2831" max="2831" width="17.42578125" style="47" bestFit="1" customWidth="1"/>
    <col min="2832" max="2832" width="25.7109375" style="47" bestFit="1" customWidth="1"/>
    <col min="2833" max="2839" width="19.28515625" style="47" bestFit="1" customWidth="1"/>
    <col min="2840" max="2840" width="20" style="47" bestFit="1" customWidth="1"/>
    <col min="2841" max="3058" width="14.7109375" style="47"/>
    <col min="3059" max="3059" width="5.5703125" style="47" customWidth="1"/>
    <col min="3060" max="3060" width="6" style="47" customWidth="1"/>
    <col min="3061" max="3061" width="70.85546875" style="47" bestFit="1" customWidth="1"/>
    <col min="3062" max="3062" width="24.85546875" style="47" bestFit="1" customWidth="1"/>
    <col min="3063" max="3070" width="15.5703125" style="47" customWidth="1"/>
    <col min="3071" max="3071" width="12.7109375" style="47" customWidth="1"/>
    <col min="3072" max="3072" width="23.5703125" style="47" bestFit="1" customWidth="1"/>
    <col min="3073" max="3073" width="5.85546875" style="47" bestFit="1" customWidth="1"/>
    <col min="3074" max="3074" width="29" style="47" bestFit="1" customWidth="1"/>
    <col min="3075" max="3075" width="25.85546875" style="47" bestFit="1" customWidth="1"/>
    <col min="3076" max="3076" width="29" style="47" bestFit="1" customWidth="1"/>
    <col min="3077" max="3077" width="26" style="47" customWidth="1"/>
    <col min="3078" max="3078" width="4.28515625" style="47" customWidth="1"/>
    <col min="3079" max="3079" width="21.7109375" style="47" bestFit="1" customWidth="1"/>
    <col min="3080" max="3080" width="40.7109375" style="47" bestFit="1" customWidth="1"/>
    <col min="3081" max="3081" width="30.5703125" style="47" bestFit="1" customWidth="1"/>
    <col min="3082" max="3082" width="6.5703125" style="47" customWidth="1"/>
    <col min="3083" max="3083" width="4" style="47" customWidth="1"/>
    <col min="3084" max="3084" width="26.42578125" style="47" bestFit="1" customWidth="1"/>
    <col min="3085" max="3086" width="21.7109375" style="47" bestFit="1" customWidth="1"/>
    <col min="3087" max="3087" width="17.42578125" style="47" bestFit="1" customWidth="1"/>
    <col min="3088" max="3088" width="25.7109375" style="47" bestFit="1" customWidth="1"/>
    <col min="3089" max="3095" width="19.28515625" style="47" bestFit="1" customWidth="1"/>
    <col min="3096" max="3096" width="20" style="47" bestFit="1" customWidth="1"/>
    <col min="3097" max="3314" width="14.7109375" style="47"/>
    <col min="3315" max="3315" width="5.5703125" style="47" customWidth="1"/>
    <col min="3316" max="3316" width="6" style="47" customWidth="1"/>
    <col min="3317" max="3317" width="70.85546875" style="47" bestFit="1" customWidth="1"/>
    <col min="3318" max="3318" width="24.85546875" style="47" bestFit="1" customWidth="1"/>
    <col min="3319" max="3326" width="15.5703125" style="47" customWidth="1"/>
    <col min="3327" max="3327" width="12.7109375" style="47" customWidth="1"/>
    <col min="3328" max="3328" width="23.5703125" style="47" bestFit="1" customWidth="1"/>
    <col min="3329" max="3329" width="5.85546875" style="47" bestFit="1" customWidth="1"/>
    <col min="3330" max="3330" width="29" style="47" bestFit="1" customWidth="1"/>
    <col min="3331" max="3331" width="25.85546875" style="47" bestFit="1" customWidth="1"/>
    <col min="3332" max="3332" width="29" style="47" bestFit="1" customWidth="1"/>
    <col min="3333" max="3333" width="26" style="47" customWidth="1"/>
    <col min="3334" max="3334" width="4.28515625" style="47" customWidth="1"/>
    <col min="3335" max="3335" width="21.7109375" style="47" bestFit="1" customWidth="1"/>
    <col min="3336" max="3336" width="40.7109375" style="47" bestFit="1" customWidth="1"/>
    <col min="3337" max="3337" width="30.5703125" style="47" bestFit="1" customWidth="1"/>
    <col min="3338" max="3338" width="6.5703125" style="47" customWidth="1"/>
    <col min="3339" max="3339" width="4" style="47" customWidth="1"/>
    <col min="3340" max="3340" width="26.42578125" style="47" bestFit="1" customWidth="1"/>
    <col min="3341" max="3342" width="21.7109375" style="47" bestFit="1" customWidth="1"/>
    <col min="3343" max="3343" width="17.42578125" style="47" bestFit="1" customWidth="1"/>
    <col min="3344" max="3344" width="25.7109375" style="47" bestFit="1" customWidth="1"/>
    <col min="3345" max="3351" width="19.28515625" style="47" bestFit="1" customWidth="1"/>
    <col min="3352" max="3352" width="20" style="47" bestFit="1" customWidth="1"/>
    <col min="3353" max="3570" width="14.7109375" style="47"/>
    <col min="3571" max="3571" width="5.5703125" style="47" customWidth="1"/>
    <col min="3572" max="3572" width="6" style="47" customWidth="1"/>
    <col min="3573" max="3573" width="70.85546875" style="47" bestFit="1" customWidth="1"/>
    <col min="3574" max="3574" width="24.85546875" style="47" bestFit="1" customWidth="1"/>
    <col min="3575" max="3582" width="15.5703125" style="47" customWidth="1"/>
    <col min="3583" max="3583" width="12.7109375" style="47" customWidth="1"/>
    <col min="3584" max="3584" width="23.5703125" style="47" bestFit="1" customWidth="1"/>
    <col min="3585" max="3585" width="5.85546875" style="47" bestFit="1" customWidth="1"/>
    <col min="3586" max="3586" width="29" style="47" bestFit="1" customWidth="1"/>
    <col min="3587" max="3587" width="25.85546875" style="47" bestFit="1" customWidth="1"/>
    <col min="3588" max="3588" width="29" style="47" bestFit="1" customWidth="1"/>
    <col min="3589" max="3589" width="26" style="47" customWidth="1"/>
    <col min="3590" max="3590" width="4.28515625" style="47" customWidth="1"/>
    <col min="3591" max="3591" width="21.7109375" style="47" bestFit="1" customWidth="1"/>
    <col min="3592" max="3592" width="40.7109375" style="47" bestFit="1" customWidth="1"/>
    <col min="3593" max="3593" width="30.5703125" style="47" bestFit="1" customWidth="1"/>
    <col min="3594" max="3594" width="6.5703125" style="47" customWidth="1"/>
    <col min="3595" max="3595" width="4" style="47" customWidth="1"/>
    <col min="3596" max="3596" width="26.42578125" style="47" bestFit="1" customWidth="1"/>
    <col min="3597" max="3598" width="21.7109375" style="47" bestFit="1" customWidth="1"/>
    <col min="3599" max="3599" width="17.42578125" style="47" bestFit="1" customWidth="1"/>
    <col min="3600" max="3600" width="25.7109375" style="47" bestFit="1" customWidth="1"/>
    <col min="3601" max="3607" width="19.28515625" style="47" bestFit="1" customWidth="1"/>
    <col min="3608" max="3608" width="20" style="47" bestFit="1" customWidth="1"/>
    <col min="3609" max="3826" width="14.7109375" style="47"/>
    <col min="3827" max="3827" width="5.5703125" style="47" customWidth="1"/>
    <col min="3828" max="3828" width="6" style="47" customWidth="1"/>
    <col min="3829" max="3829" width="70.85546875" style="47" bestFit="1" customWidth="1"/>
    <col min="3830" max="3830" width="24.85546875" style="47" bestFit="1" customWidth="1"/>
    <col min="3831" max="3838" width="15.5703125" style="47" customWidth="1"/>
    <col min="3839" max="3839" width="12.7109375" style="47" customWidth="1"/>
    <col min="3840" max="3840" width="23.5703125" style="47" bestFit="1" customWidth="1"/>
    <col min="3841" max="3841" width="5.85546875" style="47" bestFit="1" customWidth="1"/>
    <col min="3842" max="3842" width="29" style="47" bestFit="1" customWidth="1"/>
    <col min="3843" max="3843" width="25.85546875" style="47" bestFit="1" customWidth="1"/>
    <col min="3844" max="3844" width="29" style="47" bestFit="1" customWidth="1"/>
    <col min="3845" max="3845" width="26" style="47" customWidth="1"/>
    <col min="3846" max="3846" width="4.28515625" style="47" customWidth="1"/>
    <col min="3847" max="3847" width="21.7109375" style="47" bestFit="1" customWidth="1"/>
    <col min="3848" max="3848" width="40.7109375" style="47" bestFit="1" customWidth="1"/>
    <col min="3849" max="3849" width="30.5703125" style="47" bestFit="1" customWidth="1"/>
    <col min="3850" max="3850" width="6.5703125" style="47" customWidth="1"/>
    <col min="3851" max="3851" width="4" style="47" customWidth="1"/>
    <col min="3852" max="3852" width="26.42578125" style="47" bestFit="1" customWidth="1"/>
    <col min="3853" max="3854" width="21.7109375" style="47" bestFit="1" customWidth="1"/>
    <col min="3855" max="3855" width="17.42578125" style="47" bestFit="1" customWidth="1"/>
    <col min="3856" max="3856" width="25.7109375" style="47" bestFit="1" customWidth="1"/>
    <col min="3857" max="3863" width="19.28515625" style="47" bestFit="1" customWidth="1"/>
    <col min="3864" max="3864" width="20" style="47" bestFit="1" customWidth="1"/>
    <col min="3865" max="4082" width="14.7109375" style="47"/>
    <col min="4083" max="4083" width="5.5703125" style="47" customWidth="1"/>
    <col min="4084" max="4084" width="6" style="47" customWidth="1"/>
    <col min="4085" max="4085" width="70.85546875" style="47" bestFit="1" customWidth="1"/>
    <col min="4086" max="4086" width="24.85546875" style="47" bestFit="1" customWidth="1"/>
    <col min="4087" max="4094" width="15.5703125" style="47" customWidth="1"/>
    <col min="4095" max="4095" width="12.7109375" style="47" customWidth="1"/>
    <col min="4096" max="4096" width="23.5703125" style="47" bestFit="1" customWidth="1"/>
    <col min="4097" max="4097" width="5.85546875" style="47" bestFit="1" customWidth="1"/>
    <col min="4098" max="4098" width="29" style="47" bestFit="1" customWidth="1"/>
    <col min="4099" max="4099" width="25.85546875" style="47" bestFit="1" customWidth="1"/>
    <col min="4100" max="4100" width="29" style="47" bestFit="1" customWidth="1"/>
    <col min="4101" max="4101" width="26" style="47" customWidth="1"/>
    <col min="4102" max="4102" width="4.28515625" style="47" customWidth="1"/>
    <col min="4103" max="4103" width="21.7109375" style="47" bestFit="1" customWidth="1"/>
    <col min="4104" max="4104" width="40.7109375" style="47" bestFit="1" customWidth="1"/>
    <col min="4105" max="4105" width="30.5703125" style="47" bestFit="1" customWidth="1"/>
    <col min="4106" max="4106" width="6.5703125" style="47" customWidth="1"/>
    <col min="4107" max="4107" width="4" style="47" customWidth="1"/>
    <col min="4108" max="4108" width="26.42578125" style="47" bestFit="1" customWidth="1"/>
    <col min="4109" max="4110" width="21.7109375" style="47" bestFit="1" customWidth="1"/>
    <col min="4111" max="4111" width="17.42578125" style="47" bestFit="1" customWidth="1"/>
    <col min="4112" max="4112" width="25.7109375" style="47" bestFit="1" customWidth="1"/>
    <col min="4113" max="4119" width="19.28515625" style="47" bestFit="1" customWidth="1"/>
    <col min="4120" max="4120" width="20" style="47" bestFit="1" customWidth="1"/>
    <col min="4121" max="4338" width="14.7109375" style="47"/>
    <col min="4339" max="4339" width="5.5703125" style="47" customWidth="1"/>
    <col min="4340" max="4340" width="6" style="47" customWidth="1"/>
    <col min="4341" max="4341" width="70.85546875" style="47" bestFit="1" customWidth="1"/>
    <col min="4342" max="4342" width="24.85546875" style="47" bestFit="1" customWidth="1"/>
    <col min="4343" max="4350" width="15.5703125" style="47" customWidth="1"/>
    <col min="4351" max="4351" width="12.7109375" style="47" customWidth="1"/>
    <col min="4352" max="4352" width="23.5703125" style="47" bestFit="1" customWidth="1"/>
    <col min="4353" max="4353" width="5.85546875" style="47" bestFit="1" customWidth="1"/>
    <col min="4354" max="4354" width="29" style="47" bestFit="1" customWidth="1"/>
    <col min="4355" max="4355" width="25.85546875" style="47" bestFit="1" customWidth="1"/>
    <col min="4356" max="4356" width="29" style="47" bestFit="1" customWidth="1"/>
    <col min="4357" max="4357" width="26" style="47" customWidth="1"/>
    <col min="4358" max="4358" width="4.28515625" style="47" customWidth="1"/>
    <col min="4359" max="4359" width="21.7109375" style="47" bestFit="1" customWidth="1"/>
    <col min="4360" max="4360" width="40.7109375" style="47" bestFit="1" customWidth="1"/>
    <col min="4361" max="4361" width="30.5703125" style="47" bestFit="1" customWidth="1"/>
    <col min="4362" max="4362" width="6.5703125" style="47" customWidth="1"/>
    <col min="4363" max="4363" width="4" style="47" customWidth="1"/>
    <col min="4364" max="4364" width="26.42578125" style="47" bestFit="1" customWidth="1"/>
    <col min="4365" max="4366" width="21.7109375" style="47" bestFit="1" customWidth="1"/>
    <col min="4367" max="4367" width="17.42578125" style="47" bestFit="1" customWidth="1"/>
    <col min="4368" max="4368" width="25.7109375" style="47" bestFit="1" customWidth="1"/>
    <col min="4369" max="4375" width="19.28515625" style="47" bestFit="1" customWidth="1"/>
    <col min="4376" max="4376" width="20" style="47" bestFit="1" customWidth="1"/>
    <col min="4377" max="4594" width="14.7109375" style="47"/>
    <col min="4595" max="4595" width="5.5703125" style="47" customWidth="1"/>
    <col min="4596" max="4596" width="6" style="47" customWidth="1"/>
    <col min="4597" max="4597" width="70.85546875" style="47" bestFit="1" customWidth="1"/>
    <col min="4598" max="4598" width="24.85546875" style="47" bestFit="1" customWidth="1"/>
    <col min="4599" max="4606" width="15.5703125" style="47" customWidth="1"/>
    <col min="4607" max="4607" width="12.7109375" style="47" customWidth="1"/>
    <col min="4608" max="4608" width="23.5703125" style="47" bestFit="1" customWidth="1"/>
    <col min="4609" max="4609" width="5.85546875" style="47" bestFit="1" customWidth="1"/>
    <col min="4610" max="4610" width="29" style="47" bestFit="1" customWidth="1"/>
    <col min="4611" max="4611" width="25.85546875" style="47" bestFit="1" customWidth="1"/>
    <col min="4612" max="4612" width="29" style="47" bestFit="1" customWidth="1"/>
    <col min="4613" max="4613" width="26" style="47" customWidth="1"/>
    <col min="4614" max="4614" width="4.28515625" style="47" customWidth="1"/>
    <col min="4615" max="4615" width="21.7109375" style="47" bestFit="1" customWidth="1"/>
    <col min="4616" max="4616" width="40.7109375" style="47" bestFit="1" customWidth="1"/>
    <col min="4617" max="4617" width="30.5703125" style="47" bestFit="1" customWidth="1"/>
    <col min="4618" max="4618" width="6.5703125" style="47" customWidth="1"/>
    <col min="4619" max="4619" width="4" style="47" customWidth="1"/>
    <col min="4620" max="4620" width="26.42578125" style="47" bestFit="1" customWidth="1"/>
    <col min="4621" max="4622" width="21.7109375" style="47" bestFit="1" customWidth="1"/>
    <col min="4623" max="4623" width="17.42578125" style="47" bestFit="1" customWidth="1"/>
    <col min="4624" max="4624" width="25.7109375" style="47" bestFit="1" customWidth="1"/>
    <col min="4625" max="4631" width="19.28515625" style="47" bestFit="1" customWidth="1"/>
    <col min="4632" max="4632" width="20" style="47" bestFit="1" customWidth="1"/>
    <col min="4633" max="4850" width="14.7109375" style="47"/>
    <col min="4851" max="4851" width="5.5703125" style="47" customWidth="1"/>
    <col min="4852" max="4852" width="6" style="47" customWidth="1"/>
    <col min="4853" max="4853" width="70.85546875" style="47" bestFit="1" customWidth="1"/>
    <col min="4854" max="4854" width="24.85546875" style="47" bestFit="1" customWidth="1"/>
    <col min="4855" max="4862" width="15.5703125" style="47" customWidth="1"/>
    <col min="4863" max="4863" width="12.7109375" style="47" customWidth="1"/>
    <col min="4864" max="4864" width="23.5703125" style="47" bestFit="1" customWidth="1"/>
    <col min="4865" max="4865" width="5.85546875" style="47" bestFit="1" customWidth="1"/>
    <col min="4866" max="4866" width="29" style="47" bestFit="1" customWidth="1"/>
    <col min="4867" max="4867" width="25.85546875" style="47" bestFit="1" customWidth="1"/>
    <col min="4868" max="4868" width="29" style="47" bestFit="1" customWidth="1"/>
    <col min="4869" max="4869" width="26" style="47" customWidth="1"/>
    <col min="4870" max="4870" width="4.28515625" style="47" customWidth="1"/>
    <col min="4871" max="4871" width="21.7109375" style="47" bestFit="1" customWidth="1"/>
    <col min="4872" max="4872" width="40.7109375" style="47" bestFit="1" customWidth="1"/>
    <col min="4873" max="4873" width="30.5703125" style="47" bestFit="1" customWidth="1"/>
    <col min="4874" max="4874" width="6.5703125" style="47" customWidth="1"/>
    <col min="4875" max="4875" width="4" style="47" customWidth="1"/>
    <col min="4876" max="4876" width="26.42578125" style="47" bestFit="1" customWidth="1"/>
    <col min="4877" max="4878" width="21.7109375" style="47" bestFit="1" customWidth="1"/>
    <col min="4879" max="4879" width="17.42578125" style="47" bestFit="1" customWidth="1"/>
    <col min="4880" max="4880" width="25.7109375" style="47" bestFit="1" customWidth="1"/>
    <col min="4881" max="4887" width="19.28515625" style="47" bestFit="1" customWidth="1"/>
    <col min="4888" max="4888" width="20" style="47" bestFit="1" customWidth="1"/>
    <col min="4889" max="5106" width="14.7109375" style="47"/>
    <col min="5107" max="5107" width="5.5703125" style="47" customWidth="1"/>
    <col min="5108" max="5108" width="6" style="47" customWidth="1"/>
    <col min="5109" max="5109" width="70.85546875" style="47" bestFit="1" customWidth="1"/>
    <col min="5110" max="5110" width="24.85546875" style="47" bestFit="1" customWidth="1"/>
    <col min="5111" max="5118" width="15.5703125" style="47" customWidth="1"/>
    <col min="5119" max="5119" width="12.7109375" style="47" customWidth="1"/>
    <col min="5120" max="5120" width="23.5703125" style="47" bestFit="1" customWidth="1"/>
    <col min="5121" max="5121" width="5.85546875" style="47" bestFit="1" customWidth="1"/>
    <col min="5122" max="5122" width="29" style="47" bestFit="1" customWidth="1"/>
    <col min="5123" max="5123" width="25.85546875" style="47" bestFit="1" customWidth="1"/>
    <col min="5124" max="5124" width="29" style="47" bestFit="1" customWidth="1"/>
    <col min="5125" max="5125" width="26" style="47" customWidth="1"/>
    <col min="5126" max="5126" width="4.28515625" style="47" customWidth="1"/>
    <col min="5127" max="5127" width="21.7109375" style="47" bestFit="1" customWidth="1"/>
    <col min="5128" max="5128" width="40.7109375" style="47" bestFit="1" customWidth="1"/>
    <col min="5129" max="5129" width="30.5703125" style="47" bestFit="1" customWidth="1"/>
    <col min="5130" max="5130" width="6.5703125" style="47" customWidth="1"/>
    <col min="5131" max="5131" width="4" style="47" customWidth="1"/>
    <col min="5132" max="5132" width="26.42578125" style="47" bestFit="1" customWidth="1"/>
    <col min="5133" max="5134" width="21.7109375" style="47" bestFit="1" customWidth="1"/>
    <col min="5135" max="5135" width="17.42578125" style="47" bestFit="1" customWidth="1"/>
    <col min="5136" max="5136" width="25.7109375" style="47" bestFit="1" customWidth="1"/>
    <col min="5137" max="5143" width="19.28515625" style="47" bestFit="1" customWidth="1"/>
    <col min="5144" max="5144" width="20" style="47" bestFit="1" customWidth="1"/>
    <col min="5145" max="5362" width="14.7109375" style="47"/>
    <col min="5363" max="5363" width="5.5703125" style="47" customWidth="1"/>
    <col min="5364" max="5364" width="6" style="47" customWidth="1"/>
    <col min="5365" max="5365" width="70.85546875" style="47" bestFit="1" customWidth="1"/>
    <col min="5366" max="5366" width="24.85546875" style="47" bestFit="1" customWidth="1"/>
    <col min="5367" max="5374" width="15.5703125" style="47" customWidth="1"/>
    <col min="5375" max="5375" width="12.7109375" style="47" customWidth="1"/>
    <col min="5376" max="5376" width="23.5703125" style="47" bestFit="1" customWidth="1"/>
    <col min="5377" max="5377" width="5.85546875" style="47" bestFit="1" customWidth="1"/>
    <col min="5378" max="5378" width="29" style="47" bestFit="1" customWidth="1"/>
    <col min="5379" max="5379" width="25.85546875" style="47" bestFit="1" customWidth="1"/>
    <col min="5380" max="5380" width="29" style="47" bestFit="1" customWidth="1"/>
    <col min="5381" max="5381" width="26" style="47" customWidth="1"/>
    <col min="5382" max="5382" width="4.28515625" style="47" customWidth="1"/>
    <col min="5383" max="5383" width="21.7109375" style="47" bestFit="1" customWidth="1"/>
    <col min="5384" max="5384" width="40.7109375" style="47" bestFit="1" customWidth="1"/>
    <col min="5385" max="5385" width="30.5703125" style="47" bestFit="1" customWidth="1"/>
    <col min="5386" max="5386" width="6.5703125" style="47" customWidth="1"/>
    <col min="5387" max="5387" width="4" style="47" customWidth="1"/>
    <col min="5388" max="5388" width="26.42578125" style="47" bestFit="1" customWidth="1"/>
    <col min="5389" max="5390" width="21.7109375" style="47" bestFit="1" customWidth="1"/>
    <col min="5391" max="5391" width="17.42578125" style="47" bestFit="1" customWidth="1"/>
    <col min="5392" max="5392" width="25.7109375" style="47" bestFit="1" customWidth="1"/>
    <col min="5393" max="5399" width="19.28515625" style="47" bestFit="1" customWidth="1"/>
    <col min="5400" max="5400" width="20" style="47" bestFit="1" customWidth="1"/>
    <col min="5401" max="5618" width="14.7109375" style="47"/>
    <col min="5619" max="5619" width="5.5703125" style="47" customWidth="1"/>
    <col min="5620" max="5620" width="6" style="47" customWidth="1"/>
    <col min="5621" max="5621" width="70.85546875" style="47" bestFit="1" customWidth="1"/>
    <col min="5622" max="5622" width="24.85546875" style="47" bestFit="1" customWidth="1"/>
    <col min="5623" max="5630" width="15.5703125" style="47" customWidth="1"/>
    <col min="5631" max="5631" width="12.7109375" style="47" customWidth="1"/>
    <col min="5632" max="5632" width="23.5703125" style="47" bestFit="1" customWidth="1"/>
    <col min="5633" max="5633" width="5.85546875" style="47" bestFit="1" customWidth="1"/>
    <col min="5634" max="5634" width="29" style="47" bestFit="1" customWidth="1"/>
    <col min="5635" max="5635" width="25.85546875" style="47" bestFit="1" customWidth="1"/>
    <col min="5636" max="5636" width="29" style="47" bestFit="1" customWidth="1"/>
    <col min="5637" max="5637" width="26" style="47" customWidth="1"/>
    <col min="5638" max="5638" width="4.28515625" style="47" customWidth="1"/>
    <col min="5639" max="5639" width="21.7109375" style="47" bestFit="1" customWidth="1"/>
    <col min="5640" max="5640" width="40.7109375" style="47" bestFit="1" customWidth="1"/>
    <col min="5641" max="5641" width="30.5703125" style="47" bestFit="1" customWidth="1"/>
    <col min="5642" max="5642" width="6.5703125" style="47" customWidth="1"/>
    <col min="5643" max="5643" width="4" style="47" customWidth="1"/>
    <col min="5644" max="5644" width="26.42578125" style="47" bestFit="1" customWidth="1"/>
    <col min="5645" max="5646" width="21.7109375" style="47" bestFit="1" customWidth="1"/>
    <col min="5647" max="5647" width="17.42578125" style="47" bestFit="1" customWidth="1"/>
    <col min="5648" max="5648" width="25.7109375" style="47" bestFit="1" customWidth="1"/>
    <col min="5649" max="5655" width="19.28515625" style="47" bestFit="1" customWidth="1"/>
    <col min="5656" max="5656" width="20" style="47" bestFit="1" customWidth="1"/>
    <col min="5657" max="5874" width="14.7109375" style="47"/>
    <col min="5875" max="5875" width="5.5703125" style="47" customWidth="1"/>
    <col min="5876" max="5876" width="6" style="47" customWidth="1"/>
    <col min="5877" max="5877" width="70.85546875" style="47" bestFit="1" customWidth="1"/>
    <col min="5878" max="5878" width="24.85546875" style="47" bestFit="1" customWidth="1"/>
    <col min="5879" max="5886" width="15.5703125" style="47" customWidth="1"/>
    <col min="5887" max="5887" width="12.7109375" style="47" customWidth="1"/>
    <col min="5888" max="5888" width="23.5703125" style="47" bestFit="1" customWidth="1"/>
    <col min="5889" max="5889" width="5.85546875" style="47" bestFit="1" customWidth="1"/>
    <col min="5890" max="5890" width="29" style="47" bestFit="1" customWidth="1"/>
    <col min="5891" max="5891" width="25.85546875" style="47" bestFit="1" customWidth="1"/>
    <col min="5892" max="5892" width="29" style="47" bestFit="1" customWidth="1"/>
    <col min="5893" max="5893" width="26" style="47" customWidth="1"/>
    <col min="5894" max="5894" width="4.28515625" style="47" customWidth="1"/>
    <col min="5895" max="5895" width="21.7109375" style="47" bestFit="1" customWidth="1"/>
    <col min="5896" max="5896" width="40.7109375" style="47" bestFit="1" customWidth="1"/>
    <col min="5897" max="5897" width="30.5703125" style="47" bestFit="1" customWidth="1"/>
    <col min="5898" max="5898" width="6.5703125" style="47" customWidth="1"/>
    <col min="5899" max="5899" width="4" style="47" customWidth="1"/>
    <col min="5900" max="5900" width="26.42578125" style="47" bestFit="1" customWidth="1"/>
    <col min="5901" max="5902" width="21.7109375" style="47" bestFit="1" customWidth="1"/>
    <col min="5903" max="5903" width="17.42578125" style="47" bestFit="1" customWidth="1"/>
    <col min="5904" max="5904" width="25.7109375" style="47" bestFit="1" customWidth="1"/>
    <col min="5905" max="5911" width="19.28515625" style="47" bestFit="1" customWidth="1"/>
    <col min="5912" max="5912" width="20" style="47" bestFit="1" customWidth="1"/>
    <col min="5913" max="6130" width="14.7109375" style="47"/>
    <col min="6131" max="6131" width="5.5703125" style="47" customWidth="1"/>
    <col min="6132" max="6132" width="6" style="47" customWidth="1"/>
    <col min="6133" max="6133" width="70.85546875" style="47" bestFit="1" customWidth="1"/>
    <col min="6134" max="6134" width="24.85546875" style="47" bestFit="1" customWidth="1"/>
    <col min="6135" max="6142" width="15.5703125" style="47" customWidth="1"/>
    <col min="6143" max="6143" width="12.7109375" style="47" customWidth="1"/>
    <col min="6144" max="6144" width="23.5703125" style="47" bestFit="1" customWidth="1"/>
    <col min="6145" max="6145" width="5.85546875" style="47" bestFit="1" customWidth="1"/>
    <col min="6146" max="6146" width="29" style="47" bestFit="1" customWidth="1"/>
    <col min="6147" max="6147" width="25.85546875" style="47" bestFit="1" customWidth="1"/>
    <col min="6148" max="6148" width="29" style="47" bestFit="1" customWidth="1"/>
    <col min="6149" max="6149" width="26" style="47" customWidth="1"/>
    <col min="6150" max="6150" width="4.28515625" style="47" customWidth="1"/>
    <col min="6151" max="6151" width="21.7109375" style="47" bestFit="1" customWidth="1"/>
    <col min="6152" max="6152" width="40.7109375" style="47" bestFit="1" customWidth="1"/>
    <col min="6153" max="6153" width="30.5703125" style="47" bestFit="1" customWidth="1"/>
    <col min="6154" max="6154" width="6.5703125" style="47" customWidth="1"/>
    <col min="6155" max="6155" width="4" style="47" customWidth="1"/>
    <col min="6156" max="6156" width="26.42578125" style="47" bestFit="1" customWidth="1"/>
    <col min="6157" max="6158" width="21.7109375" style="47" bestFit="1" customWidth="1"/>
    <col min="6159" max="6159" width="17.42578125" style="47" bestFit="1" customWidth="1"/>
    <col min="6160" max="6160" width="25.7109375" style="47" bestFit="1" customWidth="1"/>
    <col min="6161" max="6167" width="19.28515625" style="47" bestFit="1" customWidth="1"/>
    <col min="6168" max="6168" width="20" style="47" bestFit="1" customWidth="1"/>
    <col min="6169" max="6386" width="14.7109375" style="47"/>
    <col min="6387" max="6387" width="5.5703125" style="47" customWidth="1"/>
    <col min="6388" max="6388" width="6" style="47" customWidth="1"/>
    <col min="6389" max="6389" width="70.85546875" style="47" bestFit="1" customWidth="1"/>
    <col min="6390" max="6390" width="24.85546875" style="47" bestFit="1" customWidth="1"/>
    <col min="6391" max="6398" width="15.5703125" style="47" customWidth="1"/>
    <col min="6399" max="6399" width="12.7109375" style="47" customWidth="1"/>
    <col min="6400" max="6400" width="23.5703125" style="47" bestFit="1" customWidth="1"/>
    <col min="6401" max="6401" width="5.85546875" style="47" bestFit="1" customWidth="1"/>
    <col min="6402" max="6402" width="29" style="47" bestFit="1" customWidth="1"/>
    <col min="6403" max="6403" width="25.85546875" style="47" bestFit="1" customWidth="1"/>
    <col min="6404" max="6404" width="29" style="47" bestFit="1" customWidth="1"/>
    <col min="6405" max="6405" width="26" style="47" customWidth="1"/>
    <col min="6406" max="6406" width="4.28515625" style="47" customWidth="1"/>
    <col min="6407" max="6407" width="21.7109375" style="47" bestFit="1" customWidth="1"/>
    <col min="6408" max="6408" width="40.7109375" style="47" bestFit="1" customWidth="1"/>
    <col min="6409" max="6409" width="30.5703125" style="47" bestFit="1" customWidth="1"/>
    <col min="6410" max="6410" width="6.5703125" style="47" customWidth="1"/>
    <col min="6411" max="6411" width="4" style="47" customWidth="1"/>
    <col min="6412" max="6412" width="26.42578125" style="47" bestFit="1" customWidth="1"/>
    <col min="6413" max="6414" width="21.7109375" style="47" bestFit="1" customWidth="1"/>
    <col min="6415" max="6415" width="17.42578125" style="47" bestFit="1" customWidth="1"/>
    <col min="6416" max="6416" width="25.7109375" style="47" bestFit="1" customWidth="1"/>
    <col min="6417" max="6423" width="19.28515625" style="47" bestFit="1" customWidth="1"/>
    <col min="6424" max="6424" width="20" style="47" bestFit="1" customWidth="1"/>
    <col min="6425" max="6642" width="14.7109375" style="47"/>
    <col min="6643" max="6643" width="5.5703125" style="47" customWidth="1"/>
    <col min="6644" max="6644" width="6" style="47" customWidth="1"/>
    <col min="6645" max="6645" width="70.85546875" style="47" bestFit="1" customWidth="1"/>
    <col min="6646" max="6646" width="24.85546875" style="47" bestFit="1" customWidth="1"/>
    <col min="6647" max="6654" width="15.5703125" style="47" customWidth="1"/>
    <col min="6655" max="6655" width="12.7109375" style="47" customWidth="1"/>
    <col min="6656" max="6656" width="23.5703125" style="47" bestFit="1" customWidth="1"/>
    <col min="6657" max="6657" width="5.85546875" style="47" bestFit="1" customWidth="1"/>
    <col min="6658" max="6658" width="29" style="47" bestFit="1" customWidth="1"/>
    <col min="6659" max="6659" width="25.85546875" style="47" bestFit="1" customWidth="1"/>
    <col min="6660" max="6660" width="29" style="47" bestFit="1" customWidth="1"/>
    <col min="6661" max="6661" width="26" style="47" customWidth="1"/>
    <col min="6662" max="6662" width="4.28515625" style="47" customWidth="1"/>
    <col min="6663" max="6663" width="21.7109375" style="47" bestFit="1" customWidth="1"/>
    <col min="6664" max="6664" width="40.7109375" style="47" bestFit="1" customWidth="1"/>
    <col min="6665" max="6665" width="30.5703125" style="47" bestFit="1" customWidth="1"/>
    <col min="6666" max="6666" width="6.5703125" style="47" customWidth="1"/>
    <col min="6667" max="6667" width="4" style="47" customWidth="1"/>
    <col min="6668" max="6668" width="26.42578125" style="47" bestFit="1" customWidth="1"/>
    <col min="6669" max="6670" width="21.7109375" style="47" bestFit="1" customWidth="1"/>
    <col min="6671" max="6671" width="17.42578125" style="47" bestFit="1" customWidth="1"/>
    <col min="6672" max="6672" width="25.7109375" style="47" bestFit="1" customWidth="1"/>
    <col min="6673" max="6679" width="19.28515625" style="47" bestFit="1" customWidth="1"/>
    <col min="6680" max="6680" width="20" style="47" bestFit="1" customWidth="1"/>
    <col min="6681" max="6898" width="14.7109375" style="47"/>
    <col min="6899" max="6899" width="5.5703125" style="47" customWidth="1"/>
    <col min="6900" max="6900" width="6" style="47" customWidth="1"/>
    <col min="6901" max="6901" width="70.85546875" style="47" bestFit="1" customWidth="1"/>
    <col min="6902" max="6902" width="24.85546875" style="47" bestFit="1" customWidth="1"/>
    <col min="6903" max="6910" width="15.5703125" style="47" customWidth="1"/>
    <col min="6911" max="6911" width="12.7109375" style="47" customWidth="1"/>
    <col min="6912" max="6912" width="23.5703125" style="47" bestFit="1" customWidth="1"/>
    <col min="6913" max="6913" width="5.85546875" style="47" bestFit="1" customWidth="1"/>
    <col min="6914" max="6914" width="29" style="47" bestFit="1" customWidth="1"/>
    <col min="6915" max="6915" width="25.85546875" style="47" bestFit="1" customWidth="1"/>
    <col min="6916" max="6916" width="29" style="47" bestFit="1" customWidth="1"/>
    <col min="6917" max="6917" width="26" style="47" customWidth="1"/>
    <col min="6918" max="6918" width="4.28515625" style="47" customWidth="1"/>
    <col min="6919" max="6919" width="21.7109375" style="47" bestFit="1" customWidth="1"/>
    <col min="6920" max="6920" width="40.7109375" style="47" bestFit="1" customWidth="1"/>
    <col min="6921" max="6921" width="30.5703125" style="47" bestFit="1" customWidth="1"/>
    <col min="6922" max="6922" width="6.5703125" style="47" customWidth="1"/>
    <col min="6923" max="6923" width="4" style="47" customWidth="1"/>
    <col min="6924" max="6924" width="26.42578125" style="47" bestFit="1" customWidth="1"/>
    <col min="6925" max="6926" width="21.7109375" style="47" bestFit="1" customWidth="1"/>
    <col min="6927" max="6927" width="17.42578125" style="47" bestFit="1" customWidth="1"/>
    <col min="6928" max="6928" width="25.7109375" style="47" bestFit="1" customWidth="1"/>
    <col min="6929" max="6935" width="19.28515625" style="47" bestFit="1" customWidth="1"/>
    <col min="6936" max="6936" width="20" style="47" bestFit="1" customWidth="1"/>
    <col min="6937" max="7154" width="14.7109375" style="47"/>
    <col min="7155" max="7155" width="5.5703125" style="47" customWidth="1"/>
    <col min="7156" max="7156" width="6" style="47" customWidth="1"/>
    <col min="7157" max="7157" width="70.85546875" style="47" bestFit="1" customWidth="1"/>
    <col min="7158" max="7158" width="24.85546875" style="47" bestFit="1" customWidth="1"/>
    <col min="7159" max="7166" width="15.5703125" style="47" customWidth="1"/>
    <col min="7167" max="7167" width="12.7109375" style="47" customWidth="1"/>
    <col min="7168" max="7168" width="23.5703125" style="47" bestFit="1" customWidth="1"/>
    <col min="7169" max="7169" width="5.85546875" style="47" bestFit="1" customWidth="1"/>
    <col min="7170" max="7170" width="29" style="47" bestFit="1" customWidth="1"/>
    <col min="7171" max="7171" width="25.85546875" style="47" bestFit="1" customWidth="1"/>
    <col min="7172" max="7172" width="29" style="47" bestFit="1" customWidth="1"/>
    <col min="7173" max="7173" width="26" style="47" customWidth="1"/>
    <col min="7174" max="7174" width="4.28515625" style="47" customWidth="1"/>
    <col min="7175" max="7175" width="21.7109375" style="47" bestFit="1" customWidth="1"/>
    <col min="7176" max="7176" width="40.7109375" style="47" bestFit="1" customWidth="1"/>
    <col min="7177" max="7177" width="30.5703125" style="47" bestFit="1" customWidth="1"/>
    <col min="7178" max="7178" width="6.5703125" style="47" customWidth="1"/>
    <col min="7179" max="7179" width="4" style="47" customWidth="1"/>
    <col min="7180" max="7180" width="26.42578125" style="47" bestFit="1" customWidth="1"/>
    <col min="7181" max="7182" width="21.7109375" style="47" bestFit="1" customWidth="1"/>
    <col min="7183" max="7183" width="17.42578125" style="47" bestFit="1" customWidth="1"/>
    <col min="7184" max="7184" width="25.7109375" style="47" bestFit="1" customWidth="1"/>
    <col min="7185" max="7191" width="19.28515625" style="47" bestFit="1" customWidth="1"/>
    <col min="7192" max="7192" width="20" style="47" bestFit="1" customWidth="1"/>
    <col min="7193" max="7410" width="14.7109375" style="47"/>
    <col min="7411" max="7411" width="5.5703125" style="47" customWidth="1"/>
    <col min="7412" max="7412" width="6" style="47" customWidth="1"/>
    <col min="7413" max="7413" width="70.85546875" style="47" bestFit="1" customWidth="1"/>
    <col min="7414" max="7414" width="24.85546875" style="47" bestFit="1" customWidth="1"/>
    <col min="7415" max="7422" width="15.5703125" style="47" customWidth="1"/>
    <col min="7423" max="7423" width="12.7109375" style="47" customWidth="1"/>
    <col min="7424" max="7424" width="23.5703125" style="47" bestFit="1" customWidth="1"/>
    <col min="7425" max="7425" width="5.85546875" style="47" bestFit="1" customWidth="1"/>
    <col min="7426" max="7426" width="29" style="47" bestFit="1" customWidth="1"/>
    <col min="7427" max="7427" width="25.85546875" style="47" bestFit="1" customWidth="1"/>
    <col min="7428" max="7428" width="29" style="47" bestFit="1" customWidth="1"/>
    <col min="7429" max="7429" width="26" style="47" customWidth="1"/>
    <col min="7430" max="7430" width="4.28515625" style="47" customWidth="1"/>
    <col min="7431" max="7431" width="21.7109375" style="47" bestFit="1" customWidth="1"/>
    <col min="7432" max="7432" width="40.7109375" style="47" bestFit="1" customWidth="1"/>
    <col min="7433" max="7433" width="30.5703125" style="47" bestFit="1" customWidth="1"/>
    <col min="7434" max="7434" width="6.5703125" style="47" customWidth="1"/>
    <col min="7435" max="7435" width="4" style="47" customWidth="1"/>
    <col min="7436" max="7436" width="26.42578125" style="47" bestFit="1" customWidth="1"/>
    <col min="7437" max="7438" width="21.7109375" style="47" bestFit="1" customWidth="1"/>
    <col min="7439" max="7439" width="17.42578125" style="47" bestFit="1" customWidth="1"/>
    <col min="7440" max="7440" width="25.7109375" style="47" bestFit="1" customWidth="1"/>
    <col min="7441" max="7447" width="19.28515625" style="47" bestFit="1" customWidth="1"/>
    <col min="7448" max="7448" width="20" style="47" bestFit="1" customWidth="1"/>
    <col min="7449" max="7666" width="14.7109375" style="47"/>
    <col min="7667" max="7667" width="5.5703125" style="47" customWidth="1"/>
    <col min="7668" max="7668" width="6" style="47" customWidth="1"/>
    <col min="7669" max="7669" width="70.85546875" style="47" bestFit="1" customWidth="1"/>
    <col min="7670" max="7670" width="24.85546875" style="47" bestFit="1" customWidth="1"/>
    <col min="7671" max="7678" width="15.5703125" style="47" customWidth="1"/>
    <col min="7679" max="7679" width="12.7109375" style="47" customWidth="1"/>
    <col min="7680" max="7680" width="23.5703125" style="47" bestFit="1" customWidth="1"/>
    <col min="7681" max="7681" width="5.85546875" style="47" bestFit="1" customWidth="1"/>
    <col min="7682" max="7682" width="29" style="47" bestFit="1" customWidth="1"/>
    <col min="7683" max="7683" width="25.85546875" style="47" bestFit="1" customWidth="1"/>
    <col min="7684" max="7684" width="29" style="47" bestFit="1" customWidth="1"/>
    <col min="7685" max="7685" width="26" style="47" customWidth="1"/>
    <col min="7686" max="7686" width="4.28515625" style="47" customWidth="1"/>
    <col min="7687" max="7687" width="21.7109375" style="47" bestFit="1" customWidth="1"/>
    <col min="7688" max="7688" width="40.7109375" style="47" bestFit="1" customWidth="1"/>
    <col min="7689" max="7689" width="30.5703125" style="47" bestFit="1" customWidth="1"/>
    <col min="7690" max="7690" width="6.5703125" style="47" customWidth="1"/>
    <col min="7691" max="7691" width="4" style="47" customWidth="1"/>
    <col min="7692" max="7692" width="26.42578125" style="47" bestFit="1" customWidth="1"/>
    <col min="7693" max="7694" width="21.7109375" style="47" bestFit="1" customWidth="1"/>
    <col min="7695" max="7695" width="17.42578125" style="47" bestFit="1" customWidth="1"/>
    <col min="7696" max="7696" width="25.7109375" style="47" bestFit="1" customWidth="1"/>
    <col min="7697" max="7703" width="19.28515625" style="47" bestFit="1" customWidth="1"/>
    <col min="7704" max="7704" width="20" style="47" bestFit="1" customWidth="1"/>
    <col min="7705" max="7922" width="14.7109375" style="47"/>
    <col min="7923" max="7923" width="5.5703125" style="47" customWidth="1"/>
    <col min="7924" max="7924" width="6" style="47" customWidth="1"/>
    <col min="7925" max="7925" width="70.85546875" style="47" bestFit="1" customWidth="1"/>
    <col min="7926" max="7926" width="24.85546875" style="47" bestFit="1" customWidth="1"/>
    <col min="7927" max="7934" width="15.5703125" style="47" customWidth="1"/>
    <col min="7935" max="7935" width="12.7109375" style="47" customWidth="1"/>
    <col min="7936" max="7936" width="23.5703125" style="47" bestFit="1" customWidth="1"/>
    <col min="7937" max="7937" width="5.85546875" style="47" bestFit="1" customWidth="1"/>
    <col min="7938" max="7938" width="29" style="47" bestFit="1" customWidth="1"/>
    <col min="7939" max="7939" width="25.85546875" style="47" bestFit="1" customWidth="1"/>
    <col min="7940" max="7940" width="29" style="47" bestFit="1" customWidth="1"/>
    <col min="7941" max="7941" width="26" style="47" customWidth="1"/>
    <col min="7942" max="7942" width="4.28515625" style="47" customWidth="1"/>
    <col min="7943" max="7943" width="21.7109375" style="47" bestFit="1" customWidth="1"/>
    <col min="7944" max="7944" width="40.7109375" style="47" bestFit="1" customWidth="1"/>
    <col min="7945" max="7945" width="30.5703125" style="47" bestFit="1" customWidth="1"/>
    <col min="7946" max="7946" width="6.5703125" style="47" customWidth="1"/>
    <col min="7947" max="7947" width="4" style="47" customWidth="1"/>
    <col min="7948" max="7948" width="26.42578125" style="47" bestFit="1" customWidth="1"/>
    <col min="7949" max="7950" width="21.7109375" style="47" bestFit="1" customWidth="1"/>
    <col min="7951" max="7951" width="17.42578125" style="47" bestFit="1" customWidth="1"/>
    <col min="7952" max="7952" width="25.7109375" style="47" bestFit="1" customWidth="1"/>
    <col min="7953" max="7959" width="19.28515625" style="47" bestFit="1" customWidth="1"/>
    <col min="7960" max="7960" width="20" style="47" bestFit="1" customWidth="1"/>
    <col min="7961" max="8178" width="14.7109375" style="47"/>
    <col min="8179" max="8179" width="5.5703125" style="47" customWidth="1"/>
    <col min="8180" max="8180" width="6" style="47" customWidth="1"/>
    <col min="8181" max="8181" width="70.85546875" style="47" bestFit="1" customWidth="1"/>
    <col min="8182" max="8182" width="24.85546875" style="47" bestFit="1" customWidth="1"/>
    <col min="8183" max="8190" width="15.5703125" style="47" customWidth="1"/>
    <col min="8191" max="8191" width="12.7109375" style="47" customWidth="1"/>
    <col min="8192" max="8192" width="23.5703125" style="47" bestFit="1" customWidth="1"/>
    <col min="8193" max="8193" width="5.85546875" style="47" bestFit="1" customWidth="1"/>
    <col min="8194" max="8194" width="29" style="47" bestFit="1" customWidth="1"/>
    <col min="8195" max="8195" width="25.85546875" style="47" bestFit="1" customWidth="1"/>
    <col min="8196" max="8196" width="29" style="47" bestFit="1" customWidth="1"/>
    <col min="8197" max="8197" width="26" style="47" customWidth="1"/>
    <col min="8198" max="8198" width="4.28515625" style="47" customWidth="1"/>
    <col min="8199" max="8199" width="21.7109375" style="47" bestFit="1" customWidth="1"/>
    <col min="8200" max="8200" width="40.7109375" style="47" bestFit="1" customWidth="1"/>
    <col min="8201" max="8201" width="30.5703125" style="47" bestFit="1" customWidth="1"/>
    <col min="8202" max="8202" width="6.5703125" style="47" customWidth="1"/>
    <col min="8203" max="8203" width="4" style="47" customWidth="1"/>
    <col min="8204" max="8204" width="26.42578125" style="47" bestFit="1" customWidth="1"/>
    <col min="8205" max="8206" width="21.7109375" style="47" bestFit="1" customWidth="1"/>
    <col min="8207" max="8207" width="17.42578125" style="47" bestFit="1" customWidth="1"/>
    <col min="8208" max="8208" width="25.7109375" style="47" bestFit="1" customWidth="1"/>
    <col min="8209" max="8215" width="19.28515625" style="47" bestFit="1" customWidth="1"/>
    <col min="8216" max="8216" width="20" style="47" bestFit="1" customWidth="1"/>
    <col min="8217" max="8434" width="14.7109375" style="47"/>
    <col min="8435" max="8435" width="5.5703125" style="47" customWidth="1"/>
    <col min="8436" max="8436" width="6" style="47" customWidth="1"/>
    <col min="8437" max="8437" width="70.85546875" style="47" bestFit="1" customWidth="1"/>
    <col min="8438" max="8438" width="24.85546875" style="47" bestFit="1" customWidth="1"/>
    <col min="8439" max="8446" width="15.5703125" style="47" customWidth="1"/>
    <col min="8447" max="8447" width="12.7109375" style="47" customWidth="1"/>
    <col min="8448" max="8448" width="23.5703125" style="47" bestFit="1" customWidth="1"/>
    <col min="8449" max="8449" width="5.85546875" style="47" bestFit="1" customWidth="1"/>
    <col min="8450" max="8450" width="29" style="47" bestFit="1" customWidth="1"/>
    <col min="8451" max="8451" width="25.85546875" style="47" bestFit="1" customWidth="1"/>
    <col min="8452" max="8452" width="29" style="47" bestFit="1" customWidth="1"/>
    <col min="8453" max="8453" width="26" style="47" customWidth="1"/>
    <col min="8454" max="8454" width="4.28515625" style="47" customWidth="1"/>
    <col min="8455" max="8455" width="21.7109375" style="47" bestFit="1" customWidth="1"/>
    <col min="8456" max="8456" width="40.7109375" style="47" bestFit="1" customWidth="1"/>
    <col min="8457" max="8457" width="30.5703125" style="47" bestFit="1" customWidth="1"/>
    <col min="8458" max="8458" width="6.5703125" style="47" customWidth="1"/>
    <col min="8459" max="8459" width="4" style="47" customWidth="1"/>
    <col min="8460" max="8460" width="26.42578125" style="47" bestFit="1" customWidth="1"/>
    <col min="8461" max="8462" width="21.7109375" style="47" bestFit="1" customWidth="1"/>
    <col min="8463" max="8463" width="17.42578125" style="47" bestFit="1" customWidth="1"/>
    <col min="8464" max="8464" width="25.7109375" style="47" bestFit="1" customWidth="1"/>
    <col min="8465" max="8471" width="19.28515625" style="47" bestFit="1" customWidth="1"/>
    <col min="8472" max="8472" width="20" style="47" bestFit="1" customWidth="1"/>
    <col min="8473" max="8690" width="14.7109375" style="47"/>
    <col min="8691" max="8691" width="5.5703125" style="47" customWidth="1"/>
    <col min="8692" max="8692" width="6" style="47" customWidth="1"/>
    <col min="8693" max="8693" width="70.85546875" style="47" bestFit="1" customWidth="1"/>
    <col min="8694" max="8694" width="24.85546875" style="47" bestFit="1" customWidth="1"/>
    <col min="8695" max="8702" width="15.5703125" style="47" customWidth="1"/>
    <col min="8703" max="8703" width="12.7109375" style="47" customWidth="1"/>
    <col min="8704" max="8704" width="23.5703125" style="47" bestFit="1" customWidth="1"/>
    <col min="8705" max="8705" width="5.85546875" style="47" bestFit="1" customWidth="1"/>
    <col min="8706" max="8706" width="29" style="47" bestFit="1" customWidth="1"/>
    <col min="8707" max="8707" width="25.85546875" style="47" bestFit="1" customWidth="1"/>
    <col min="8708" max="8708" width="29" style="47" bestFit="1" customWidth="1"/>
    <col min="8709" max="8709" width="26" style="47" customWidth="1"/>
    <col min="8710" max="8710" width="4.28515625" style="47" customWidth="1"/>
    <col min="8711" max="8711" width="21.7109375" style="47" bestFit="1" customWidth="1"/>
    <col min="8712" max="8712" width="40.7109375" style="47" bestFit="1" customWidth="1"/>
    <col min="8713" max="8713" width="30.5703125" style="47" bestFit="1" customWidth="1"/>
    <col min="8714" max="8714" width="6.5703125" style="47" customWidth="1"/>
    <col min="8715" max="8715" width="4" style="47" customWidth="1"/>
    <col min="8716" max="8716" width="26.42578125" style="47" bestFit="1" customWidth="1"/>
    <col min="8717" max="8718" width="21.7109375" style="47" bestFit="1" customWidth="1"/>
    <col min="8719" max="8719" width="17.42578125" style="47" bestFit="1" customWidth="1"/>
    <col min="8720" max="8720" width="25.7109375" style="47" bestFit="1" customWidth="1"/>
    <col min="8721" max="8727" width="19.28515625" style="47" bestFit="1" customWidth="1"/>
    <col min="8728" max="8728" width="20" style="47" bestFit="1" customWidth="1"/>
    <col min="8729" max="8946" width="14.7109375" style="47"/>
    <col min="8947" max="8947" width="5.5703125" style="47" customWidth="1"/>
    <col min="8948" max="8948" width="6" style="47" customWidth="1"/>
    <col min="8949" max="8949" width="70.85546875" style="47" bestFit="1" customWidth="1"/>
    <col min="8950" max="8950" width="24.85546875" style="47" bestFit="1" customWidth="1"/>
    <col min="8951" max="8958" width="15.5703125" style="47" customWidth="1"/>
    <col min="8959" max="8959" width="12.7109375" style="47" customWidth="1"/>
    <col min="8960" max="8960" width="23.5703125" style="47" bestFit="1" customWidth="1"/>
    <col min="8961" max="8961" width="5.85546875" style="47" bestFit="1" customWidth="1"/>
    <col min="8962" max="8962" width="29" style="47" bestFit="1" customWidth="1"/>
    <col min="8963" max="8963" width="25.85546875" style="47" bestFit="1" customWidth="1"/>
    <col min="8964" max="8964" width="29" style="47" bestFit="1" customWidth="1"/>
    <col min="8965" max="8965" width="26" style="47" customWidth="1"/>
    <col min="8966" max="8966" width="4.28515625" style="47" customWidth="1"/>
    <col min="8967" max="8967" width="21.7109375" style="47" bestFit="1" customWidth="1"/>
    <col min="8968" max="8968" width="40.7109375" style="47" bestFit="1" customWidth="1"/>
    <col min="8969" max="8969" width="30.5703125" style="47" bestFit="1" customWidth="1"/>
    <col min="8970" max="8970" width="6.5703125" style="47" customWidth="1"/>
    <col min="8971" max="8971" width="4" style="47" customWidth="1"/>
    <col min="8972" max="8972" width="26.42578125" style="47" bestFit="1" customWidth="1"/>
    <col min="8973" max="8974" width="21.7109375" style="47" bestFit="1" customWidth="1"/>
    <col min="8975" max="8975" width="17.42578125" style="47" bestFit="1" customWidth="1"/>
    <col min="8976" max="8976" width="25.7109375" style="47" bestFit="1" customWidth="1"/>
    <col min="8977" max="8983" width="19.28515625" style="47" bestFit="1" customWidth="1"/>
    <col min="8984" max="8984" width="20" style="47" bestFit="1" customWidth="1"/>
    <col min="8985" max="9202" width="14.7109375" style="47"/>
    <col min="9203" max="9203" width="5.5703125" style="47" customWidth="1"/>
    <col min="9204" max="9204" width="6" style="47" customWidth="1"/>
    <col min="9205" max="9205" width="70.85546875" style="47" bestFit="1" customWidth="1"/>
    <col min="9206" max="9206" width="24.85546875" style="47" bestFit="1" customWidth="1"/>
    <col min="9207" max="9214" width="15.5703125" style="47" customWidth="1"/>
    <col min="9215" max="9215" width="12.7109375" style="47" customWidth="1"/>
    <col min="9216" max="9216" width="23.5703125" style="47" bestFit="1" customWidth="1"/>
    <col min="9217" max="9217" width="5.85546875" style="47" bestFit="1" customWidth="1"/>
    <col min="9218" max="9218" width="29" style="47" bestFit="1" customWidth="1"/>
    <col min="9219" max="9219" width="25.85546875" style="47" bestFit="1" customWidth="1"/>
    <col min="9220" max="9220" width="29" style="47" bestFit="1" customWidth="1"/>
    <col min="9221" max="9221" width="26" style="47" customWidth="1"/>
    <col min="9222" max="9222" width="4.28515625" style="47" customWidth="1"/>
    <col min="9223" max="9223" width="21.7109375" style="47" bestFit="1" customWidth="1"/>
    <col min="9224" max="9224" width="40.7109375" style="47" bestFit="1" customWidth="1"/>
    <col min="9225" max="9225" width="30.5703125" style="47" bestFit="1" customWidth="1"/>
    <col min="9226" max="9226" width="6.5703125" style="47" customWidth="1"/>
    <col min="9227" max="9227" width="4" style="47" customWidth="1"/>
    <col min="9228" max="9228" width="26.42578125" style="47" bestFit="1" customWidth="1"/>
    <col min="9229" max="9230" width="21.7109375" style="47" bestFit="1" customWidth="1"/>
    <col min="9231" max="9231" width="17.42578125" style="47" bestFit="1" customWidth="1"/>
    <col min="9232" max="9232" width="25.7109375" style="47" bestFit="1" customWidth="1"/>
    <col min="9233" max="9239" width="19.28515625" style="47" bestFit="1" customWidth="1"/>
    <col min="9240" max="9240" width="20" style="47" bestFit="1" customWidth="1"/>
    <col min="9241" max="9458" width="14.7109375" style="47"/>
    <col min="9459" max="9459" width="5.5703125" style="47" customWidth="1"/>
    <col min="9460" max="9460" width="6" style="47" customWidth="1"/>
    <col min="9461" max="9461" width="70.85546875" style="47" bestFit="1" customWidth="1"/>
    <col min="9462" max="9462" width="24.85546875" style="47" bestFit="1" customWidth="1"/>
    <col min="9463" max="9470" width="15.5703125" style="47" customWidth="1"/>
    <col min="9471" max="9471" width="12.7109375" style="47" customWidth="1"/>
    <col min="9472" max="9472" width="23.5703125" style="47" bestFit="1" customWidth="1"/>
    <col min="9473" max="9473" width="5.85546875" style="47" bestFit="1" customWidth="1"/>
    <col min="9474" max="9474" width="29" style="47" bestFit="1" customWidth="1"/>
    <col min="9475" max="9475" width="25.85546875" style="47" bestFit="1" customWidth="1"/>
    <col min="9476" max="9476" width="29" style="47" bestFit="1" customWidth="1"/>
    <col min="9477" max="9477" width="26" style="47" customWidth="1"/>
    <col min="9478" max="9478" width="4.28515625" style="47" customWidth="1"/>
    <col min="9479" max="9479" width="21.7109375" style="47" bestFit="1" customWidth="1"/>
    <col min="9480" max="9480" width="40.7109375" style="47" bestFit="1" customWidth="1"/>
    <col min="9481" max="9481" width="30.5703125" style="47" bestFit="1" customWidth="1"/>
    <col min="9482" max="9482" width="6.5703125" style="47" customWidth="1"/>
    <col min="9483" max="9483" width="4" style="47" customWidth="1"/>
    <col min="9484" max="9484" width="26.42578125" style="47" bestFit="1" customWidth="1"/>
    <col min="9485" max="9486" width="21.7109375" style="47" bestFit="1" customWidth="1"/>
    <col min="9487" max="9487" width="17.42578125" style="47" bestFit="1" customWidth="1"/>
    <col min="9488" max="9488" width="25.7109375" style="47" bestFit="1" customWidth="1"/>
    <col min="9489" max="9495" width="19.28515625" style="47" bestFit="1" customWidth="1"/>
    <col min="9496" max="9496" width="20" style="47" bestFit="1" customWidth="1"/>
    <col min="9497" max="9714" width="14.7109375" style="47"/>
    <col min="9715" max="9715" width="5.5703125" style="47" customWidth="1"/>
    <col min="9716" max="9716" width="6" style="47" customWidth="1"/>
    <col min="9717" max="9717" width="70.85546875" style="47" bestFit="1" customWidth="1"/>
    <col min="9718" max="9718" width="24.85546875" style="47" bestFit="1" customWidth="1"/>
    <col min="9719" max="9726" width="15.5703125" style="47" customWidth="1"/>
    <col min="9727" max="9727" width="12.7109375" style="47" customWidth="1"/>
    <col min="9728" max="9728" width="23.5703125" style="47" bestFit="1" customWidth="1"/>
    <col min="9729" max="9729" width="5.85546875" style="47" bestFit="1" customWidth="1"/>
    <col min="9730" max="9730" width="29" style="47" bestFit="1" customWidth="1"/>
    <col min="9731" max="9731" width="25.85546875" style="47" bestFit="1" customWidth="1"/>
    <col min="9732" max="9732" width="29" style="47" bestFit="1" customWidth="1"/>
    <col min="9733" max="9733" width="26" style="47" customWidth="1"/>
    <col min="9734" max="9734" width="4.28515625" style="47" customWidth="1"/>
    <col min="9735" max="9735" width="21.7109375" style="47" bestFit="1" customWidth="1"/>
    <col min="9736" max="9736" width="40.7109375" style="47" bestFit="1" customWidth="1"/>
    <col min="9737" max="9737" width="30.5703125" style="47" bestFit="1" customWidth="1"/>
    <col min="9738" max="9738" width="6.5703125" style="47" customWidth="1"/>
    <col min="9739" max="9739" width="4" style="47" customWidth="1"/>
    <col min="9740" max="9740" width="26.42578125" style="47" bestFit="1" customWidth="1"/>
    <col min="9741" max="9742" width="21.7109375" style="47" bestFit="1" customWidth="1"/>
    <col min="9743" max="9743" width="17.42578125" style="47" bestFit="1" customWidth="1"/>
    <col min="9744" max="9744" width="25.7109375" style="47" bestFit="1" customWidth="1"/>
    <col min="9745" max="9751" width="19.28515625" style="47" bestFit="1" customWidth="1"/>
    <col min="9752" max="9752" width="20" style="47" bestFit="1" customWidth="1"/>
    <col min="9753" max="9970" width="14.7109375" style="47"/>
    <col min="9971" max="9971" width="5.5703125" style="47" customWidth="1"/>
    <col min="9972" max="9972" width="6" style="47" customWidth="1"/>
    <col min="9973" max="9973" width="70.85546875" style="47" bestFit="1" customWidth="1"/>
    <col min="9974" max="9974" width="24.85546875" style="47" bestFit="1" customWidth="1"/>
    <col min="9975" max="9982" width="15.5703125" style="47" customWidth="1"/>
    <col min="9983" max="9983" width="12.7109375" style="47" customWidth="1"/>
    <col min="9984" max="9984" width="23.5703125" style="47" bestFit="1" customWidth="1"/>
    <col min="9985" max="9985" width="5.85546875" style="47" bestFit="1" customWidth="1"/>
    <col min="9986" max="9986" width="29" style="47" bestFit="1" customWidth="1"/>
    <col min="9987" max="9987" width="25.85546875" style="47" bestFit="1" customWidth="1"/>
    <col min="9988" max="9988" width="29" style="47" bestFit="1" customWidth="1"/>
    <col min="9989" max="9989" width="26" style="47" customWidth="1"/>
    <col min="9990" max="9990" width="4.28515625" style="47" customWidth="1"/>
    <col min="9991" max="9991" width="21.7109375" style="47" bestFit="1" customWidth="1"/>
    <col min="9992" max="9992" width="40.7109375" style="47" bestFit="1" customWidth="1"/>
    <col min="9993" max="9993" width="30.5703125" style="47" bestFit="1" customWidth="1"/>
    <col min="9994" max="9994" width="6.5703125" style="47" customWidth="1"/>
    <col min="9995" max="9995" width="4" style="47" customWidth="1"/>
    <col min="9996" max="9996" width="26.42578125" style="47" bestFit="1" customWidth="1"/>
    <col min="9997" max="9998" width="21.7109375" style="47" bestFit="1" customWidth="1"/>
    <col min="9999" max="9999" width="17.42578125" style="47" bestFit="1" customWidth="1"/>
    <col min="10000" max="10000" width="25.7109375" style="47" bestFit="1" customWidth="1"/>
    <col min="10001" max="10007" width="19.28515625" style="47" bestFit="1" customWidth="1"/>
    <col min="10008" max="10008" width="20" style="47" bestFit="1" customWidth="1"/>
    <col min="10009" max="10226" width="14.7109375" style="47"/>
    <col min="10227" max="10227" width="5.5703125" style="47" customWidth="1"/>
    <col min="10228" max="10228" width="6" style="47" customWidth="1"/>
    <col min="10229" max="10229" width="70.85546875" style="47" bestFit="1" customWidth="1"/>
    <col min="10230" max="10230" width="24.85546875" style="47" bestFit="1" customWidth="1"/>
    <col min="10231" max="10238" width="15.5703125" style="47" customWidth="1"/>
    <col min="10239" max="10239" width="12.7109375" style="47" customWidth="1"/>
    <col min="10240" max="10240" width="23.5703125" style="47" bestFit="1" customWidth="1"/>
    <col min="10241" max="10241" width="5.85546875" style="47" bestFit="1" customWidth="1"/>
    <col min="10242" max="10242" width="29" style="47" bestFit="1" customWidth="1"/>
    <col min="10243" max="10243" width="25.85546875" style="47" bestFit="1" customWidth="1"/>
    <col min="10244" max="10244" width="29" style="47" bestFit="1" customWidth="1"/>
    <col min="10245" max="10245" width="26" style="47" customWidth="1"/>
    <col min="10246" max="10246" width="4.28515625" style="47" customWidth="1"/>
    <col min="10247" max="10247" width="21.7109375" style="47" bestFit="1" customWidth="1"/>
    <col min="10248" max="10248" width="40.7109375" style="47" bestFit="1" customWidth="1"/>
    <col min="10249" max="10249" width="30.5703125" style="47" bestFit="1" customWidth="1"/>
    <col min="10250" max="10250" width="6.5703125" style="47" customWidth="1"/>
    <col min="10251" max="10251" width="4" style="47" customWidth="1"/>
    <col min="10252" max="10252" width="26.42578125" style="47" bestFit="1" customWidth="1"/>
    <col min="10253" max="10254" width="21.7109375" style="47" bestFit="1" customWidth="1"/>
    <col min="10255" max="10255" width="17.42578125" style="47" bestFit="1" customWidth="1"/>
    <col min="10256" max="10256" width="25.7109375" style="47" bestFit="1" customWidth="1"/>
    <col min="10257" max="10263" width="19.28515625" style="47" bestFit="1" customWidth="1"/>
    <col min="10264" max="10264" width="20" style="47" bestFit="1" customWidth="1"/>
    <col min="10265" max="10482" width="14.7109375" style="47"/>
    <col min="10483" max="10483" width="5.5703125" style="47" customWidth="1"/>
    <col min="10484" max="10484" width="6" style="47" customWidth="1"/>
    <col min="10485" max="10485" width="70.85546875" style="47" bestFit="1" customWidth="1"/>
    <col min="10486" max="10486" width="24.85546875" style="47" bestFit="1" customWidth="1"/>
    <col min="10487" max="10494" width="15.5703125" style="47" customWidth="1"/>
    <col min="10495" max="10495" width="12.7109375" style="47" customWidth="1"/>
    <col min="10496" max="10496" width="23.5703125" style="47" bestFit="1" customWidth="1"/>
    <col min="10497" max="10497" width="5.85546875" style="47" bestFit="1" customWidth="1"/>
    <col min="10498" max="10498" width="29" style="47" bestFit="1" customWidth="1"/>
    <col min="10499" max="10499" width="25.85546875" style="47" bestFit="1" customWidth="1"/>
    <col min="10500" max="10500" width="29" style="47" bestFit="1" customWidth="1"/>
    <col min="10501" max="10501" width="26" style="47" customWidth="1"/>
    <col min="10502" max="10502" width="4.28515625" style="47" customWidth="1"/>
    <col min="10503" max="10503" width="21.7109375" style="47" bestFit="1" customWidth="1"/>
    <col min="10504" max="10504" width="40.7109375" style="47" bestFit="1" customWidth="1"/>
    <col min="10505" max="10505" width="30.5703125" style="47" bestFit="1" customWidth="1"/>
    <col min="10506" max="10506" width="6.5703125" style="47" customWidth="1"/>
    <col min="10507" max="10507" width="4" style="47" customWidth="1"/>
    <col min="10508" max="10508" width="26.42578125" style="47" bestFit="1" customWidth="1"/>
    <col min="10509" max="10510" width="21.7109375" style="47" bestFit="1" customWidth="1"/>
    <col min="10511" max="10511" width="17.42578125" style="47" bestFit="1" customWidth="1"/>
    <col min="10512" max="10512" width="25.7109375" style="47" bestFit="1" customWidth="1"/>
    <col min="10513" max="10519" width="19.28515625" style="47" bestFit="1" customWidth="1"/>
    <col min="10520" max="10520" width="20" style="47" bestFit="1" customWidth="1"/>
    <col min="10521" max="10738" width="14.7109375" style="47"/>
    <col min="10739" max="10739" width="5.5703125" style="47" customWidth="1"/>
    <col min="10740" max="10740" width="6" style="47" customWidth="1"/>
    <col min="10741" max="10741" width="70.85546875" style="47" bestFit="1" customWidth="1"/>
    <col min="10742" max="10742" width="24.85546875" style="47" bestFit="1" customWidth="1"/>
    <col min="10743" max="10750" width="15.5703125" style="47" customWidth="1"/>
    <col min="10751" max="10751" width="12.7109375" style="47" customWidth="1"/>
    <col min="10752" max="10752" width="23.5703125" style="47" bestFit="1" customWidth="1"/>
    <col min="10753" max="10753" width="5.85546875" style="47" bestFit="1" customWidth="1"/>
    <col min="10754" max="10754" width="29" style="47" bestFit="1" customWidth="1"/>
    <col min="10755" max="10755" width="25.85546875" style="47" bestFit="1" customWidth="1"/>
    <col min="10756" max="10756" width="29" style="47" bestFit="1" customWidth="1"/>
    <col min="10757" max="10757" width="26" style="47" customWidth="1"/>
    <col min="10758" max="10758" width="4.28515625" style="47" customWidth="1"/>
    <col min="10759" max="10759" width="21.7109375" style="47" bestFit="1" customWidth="1"/>
    <col min="10760" max="10760" width="40.7109375" style="47" bestFit="1" customWidth="1"/>
    <col min="10761" max="10761" width="30.5703125" style="47" bestFit="1" customWidth="1"/>
    <col min="10762" max="10762" width="6.5703125" style="47" customWidth="1"/>
    <col min="10763" max="10763" width="4" style="47" customWidth="1"/>
    <col min="10764" max="10764" width="26.42578125" style="47" bestFit="1" customWidth="1"/>
    <col min="10765" max="10766" width="21.7109375" style="47" bestFit="1" customWidth="1"/>
    <col min="10767" max="10767" width="17.42578125" style="47" bestFit="1" customWidth="1"/>
    <col min="10768" max="10768" width="25.7109375" style="47" bestFit="1" customWidth="1"/>
    <col min="10769" max="10775" width="19.28515625" style="47" bestFit="1" customWidth="1"/>
    <col min="10776" max="10776" width="20" style="47" bestFit="1" customWidth="1"/>
    <col min="10777" max="10994" width="14.7109375" style="47"/>
    <col min="10995" max="10995" width="5.5703125" style="47" customWidth="1"/>
    <col min="10996" max="10996" width="6" style="47" customWidth="1"/>
    <col min="10997" max="10997" width="70.85546875" style="47" bestFit="1" customWidth="1"/>
    <col min="10998" max="10998" width="24.85546875" style="47" bestFit="1" customWidth="1"/>
    <col min="10999" max="11006" width="15.5703125" style="47" customWidth="1"/>
    <col min="11007" max="11007" width="12.7109375" style="47" customWidth="1"/>
    <col min="11008" max="11008" width="23.5703125" style="47" bestFit="1" customWidth="1"/>
    <col min="11009" max="11009" width="5.85546875" style="47" bestFit="1" customWidth="1"/>
    <col min="11010" max="11010" width="29" style="47" bestFit="1" customWidth="1"/>
    <col min="11011" max="11011" width="25.85546875" style="47" bestFit="1" customWidth="1"/>
    <col min="11012" max="11012" width="29" style="47" bestFit="1" customWidth="1"/>
    <col min="11013" max="11013" width="26" style="47" customWidth="1"/>
    <col min="11014" max="11014" width="4.28515625" style="47" customWidth="1"/>
    <col min="11015" max="11015" width="21.7109375" style="47" bestFit="1" customWidth="1"/>
    <col min="11016" max="11016" width="40.7109375" style="47" bestFit="1" customWidth="1"/>
    <col min="11017" max="11017" width="30.5703125" style="47" bestFit="1" customWidth="1"/>
    <col min="11018" max="11018" width="6.5703125" style="47" customWidth="1"/>
    <col min="11019" max="11019" width="4" style="47" customWidth="1"/>
    <col min="11020" max="11020" width="26.42578125" style="47" bestFit="1" customWidth="1"/>
    <col min="11021" max="11022" width="21.7109375" style="47" bestFit="1" customWidth="1"/>
    <col min="11023" max="11023" width="17.42578125" style="47" bestFit="1" customWidth="1"/>
    <col min="11024" max="11024" width="25.7109375" style="47" bestFit="1" customWidth="1"/>
    <col min="11025" max="11031" width="19.28515625" style="47" bestFit="1" customWidth="1"/>
    <col min="11032" max="11032" width="20" style="47" bestFit="1" customWidth="1"/>
    <col min="11033" max="11250" width="14.7109375" style="47"/>
    <col min="11251" max="11251" width="5.5703125" style="47" customWidth="1"/>
    <col min="11252" max="11252" width="6" style="47" customWidth="1"/>
    <col min="11253" max="11253" width="70.85546875" style="47" bestFit="1" customWidth="1"/>
    <col min="11254" max="11254" width="24.85546875" style="47" bestFit="1" customWidth="1"/>
    <col min="11255" max="11262" width="15.5703125" style="47" customWidth="1"/>
    <col min="11263" max="11263" width="12.7109375" style="47" customWidth="1"/>
    <col min="11264" max="11264" width="23.5703125" style="47" bestFit="1" customWidth="1"/>
    <col min="11265" max="11265" width="5.85546875" style="47" bestFit="1" customWidth="1"/>
    <col min="11266" max="11266" width="29" style="47" bestFit="1" customWidth="1"/>
    <col min="11267" max="11267" width="25.85546875" style="47" bestFit="1" customWidth="1"/>
    <col min="11268" max="11268" width="29" style="47" bestFit="1" customWidth="1"/>
    <col min="11269" max="11269" width="26" style="47" customWidth="1"/>
    <col min="11270" max="11270" width="4.28515625" style="47" customWidth="1"/>
    <col min="11271" max="11271" width="21.7109375" style="47" bestFit="1" customWidth="1"/>
    <col min="11272" max="11272" width="40.7109375" style="47" bestFit="1" customWidth="1"/>
    <col min="11273" max="11273" width="30.5703125" style="47" bestFit="1" customWidth="1"/>
    <col min="11274" max="11274" width="6.5703125" style="47" customWidth="1"/>
    <col min="11275" max="11275" width="4" style="47" customWidth="1"/>
    <col min="11276" max="11276" width="26.42578125" style="47" bestFit="1" customWidth="1"/>
    <col min="11277" max="11278" width="21.7109375" style="47" bestFit="1" customWidth="1"/>
    <col min="11279" max="11279" width="17.42578125" style="47" bestFit="1" customWidth="1"/>
    <col min="11280" max="11280" width="25.7109375" style="47" bestFit="1" customWidth="1"/>
    <col min="11281" max="11287" width="19.28515625" style="47" bestFit="1" customWidth="1"/>
    <col min="11288" max="11288" width="20" style="47" bestFit="1" customWidth="1"/>
    <col min="11289" max="11506" width="14.7109375" style="47"/>
    <col min="11507" max="11507" width="5.5703125" style="47" customWidth="1"/>
    <col min="11508" max="11508" width="6" style="47" customWidth="1"/>
    <col min="11509" max="11509" width="70.85546875" style="47" bestFit="1" customWidth="1"/>
    <col min="11510" max="11510" width="24.85546875" style="47" bestFit="1" customWidth="1"/>
    <col min="11511" max="11518" width="15.5703125" style="47" customWidth="1"/>
    <col min="11519" max="11519" width="12.7109375" style="47" customWidth="1"/>
    <col min="11520" max="11520" width="23.5703125" style="47" bestFit="1" customWidth="1"/>
    <col min="11521" max="11521" width="5.85546875" style="47" bestFit="1" customWidth="1"/>
    <col min="11522" max="11522" width="29" style="47" bestFit="1" customWidth="1"/>
    <col min="11523" max="11523" width="25.85546875" style="47" bestFit="1" customWidth="1"/>
    <col min="11524" max="11524" width="29" style="47" bestFit="1" customWidth="1"/>
    <col min="11525" max="11525" width="26" style="47" customWidth="1"/>
    <col min="11526" max="11526" width="4.28515625" style="47" customWidth="1"/>
    <col min="11527" max="11527" width="21.7109375" style="47" bestFit="1" customWidth="1"/>
    <col min="11528" max="11528" width="40.7109375" style="47" bestFit="1" customWidth="1"/>
    <col min="11529" max="11529" width="30.5703125" style="47" bestFit="1" customWidth="1"/>
    <col min="11530" max="11530" width="6.5703125" style="47" customWidth="1"/>
    <col min="11531" max="11531" width="4" style="47" customWidth="1"/>
    <col min="11532" max="11532" width="26.42578125" style="47" bestFit="1" customWidth="1"/>
    <col min="11533" max="11534" width="21.7109375" style="47" bestFit="1" customWidth="1"/>
    <col min="11535" max="11535" width="17.42578125" style="47" bestFit="1" customWidth="1"/>
    <col min="11536" max="11536" width="25.7109375" style="47" bestFit="1" customWidth="1"/>
    <col min="11537" max="11543" width="19.28515625" style="47" bestFit="1" customWidth="1"/>
    <col min="11544" max="11544" width="20" style="47" bestFit="1" customWidth="1"/>
    <col min="11545" max="11762" width="14.7109375" style="47"/>
    <col min="11763" max="11763" width="5.5703125" style="47" customWidth="1"/>
    <col min="11764" max="11764" width="6" style="47" customWidth="1"/>
    <col min="11765" max="11765" width="70.85546875" style="47" bestFit="1" customWidth="1"/>
    <col min="11766" max="11766" width="24.85546875" style="47" bestFit="1" customWidth="1"/>
    <col min="11767" max="11774" width="15.5703125" style="47" customWidth="1"/>
    <col min="11775" max="11775" width="12.7109375" style="47" customWidth="1"/>
    <col min="11776" max="11776" width="23.5703125" style="47" bestFit="1" customWidth="1"/>
    <col min="11777" max="11777" width="5.85546875" style="47" bestFit="1" customWidth="1"/>
    <col min="11778" max="11778" width="29" style="47" bestFit="1" customWidth="1"/>
    <col min="11779" max="11779" width="25.85546875" style="47" bestFit="1" customWidth="1"/>
    <col min="11780" max="11780" width="29" style="47" bestFit="1" customWidth="1"/>
    <col min="11781" max="11781" width="26" style="47" customWidth="1"/>
    <col min="11782" max="11782" width="4.28515625" style="47" customWidth="1"/>
    <col min="11783" max="11783" width="21.7109375" style="47" bestFit="1" customWidth="1"/>
    <col min="11784" max="11784" width="40.7109375" style="47" bestFit="1" customWidth="1"/>
    <col min="11785" max="11785" width="30.5703125" style="47" bestFit="1" customWidth="1"/>
    <col min="11786" max="11786" width="6.5703125" style="47" customWidth="1"/>
    <col min="11787" max="11787" width="4" style="47" customWidth="1"/>
    <col min="11788" max="11788" width="26.42578125" style="47" bestFit="1" customWidth="1"/>
    <col min="11789" max="11790" width="21.7109375" style="47" bestFit="1" customWidth="1"/>
    <col min="11791" max="11791" width="17.42578125" style="47" bestFit="1" customWidth="1"/>
    <col min="11792" max="11792" width="25.7109375" style="47" bestFit="1" customWidth="1"/>
    <col min="11793" max="11799" width="19.28515625" style="47" bestFit="1" customWidth="1"/>
    <col min="11800" max="11800" width="20" style="47" bestFit="1" customWidth="1"/>
    <col min="11801" max="12018" width="14.7109375" style="47"/>
    <col min="12019" max="12019" width="5.5703125" style="47" customWidth="1"/>
    <col min="12020" max="12020" width="6" style="47" customWidth="1"/>
    <col min="12021" max="12021" width="70.85546875" style="47" bestFit="1" customWidth="1"/>
    <col min="12022" max="12022" width="24.85546875" style="47" bestFit="1" customWidth="1"/>
    <col min="12023" max="12030" width="15.5703125" style="47" customWidth="1"/>
    <col min="12031" max="12031" width="12.7109375" style="47" customWidth="1"/>
    <col min="12032" max="12032" width="23.5703125" style="47" bestFit="1" customWidth="1"/>
    <col min="12033" max="12033" width="5.85546875" style="47" bestFit="1" customWidth="1"/>
    <col min="12034" max="12034" width="29" style="47" bestFit="1" customWidth="1"/>
    <col min="12035" max="12035" width="25.85546875" style="47" bestFit="1" customWidth="1"/>
    <col min="12036" max="12036" width="29" style="47" bestFit="1" customWidth="1"/>
    <col min="12037" max="12037" width="26" style="47" customWidth="1"/>
    <col min="12038" max="12038" width="4.28515625" style="47" customWidth="1"/>
    <col min="12039" max="12039" width="21.7109375" style="47" bestFit="1" customWidth="1"/>
    <col min="12040" max="12040" width="40.7109375" style="47" bestFit="1" customWidth="1"/>
    <col min="12041" max="12041" width="30.5703125" style="47" bestFit="1" customWidth="1"/>
    <col min="12042" max="12042" width="6.5703125" style="47" customWidth="1"/>
    <col min="12043" max="12043" width="4" style="47" customWidth="1"/>
    <col min="12044" max="12044" width="26.42578125" style="47" bestFit="1" customWidth="1"/>
    <col min="12045" max="12046" width="21.7109375" style="47" bestFit="1" customWidth="1"/>
    <col min="12047" max="12047" width="17.42578125" style="47" bestFit="1" customWidth="1"/>
    <col min="12048" max="12048" width="25.7109375" style="47" bestFit="1" customWidth="1"/>
    <col min="12049" max="12055" width="19.28515625" style="47" bestFit="1" customWidth="1"/>
    <col min="12056" max="12056" width="20" style="47" bestFit="1" customWidth="1"/>
    <col min="12057" max="12274" width="14.7109375" style="47"/>
    <col min="12275" max="12275" width="5.5703125" style="47" customWidth="1"/>
    <col min="12276" max="12276" width="6" style="47" customWidth="1"/>
    <col min="12277" max="12277" width="70.85546875" style="47" bestFit="1" customWidth="1"/>
    <col min="12278" max="12278" width="24.85546875" style="47" bestFit="1" customWidth="1"/>
    <col min="12279" max="12286" width="15.5703125" style="47" customWidth="1"/>
    <col min="12287" max="12287" width="12.7109375" style="47" customWidth="1"/>
    <col min="12288" max="12288" width="23.5703125" style="47" bestFit="1" customWidth="1"/>
    <col min="12289" max="12289" width="5.85546875" style="47" bestFit="1" customWidth="1"/>
    <col min="12290" max="12290" width="29" style="47" bestFit="1" customWidth="1"/>
    <col min="12291" max="12291" width="25.85546875" style="47" bestFit="1" customWidth="1"/>
    <col min="12292" max="12292" width="29" style="47" bestFit="1" customWidth="1"/>
    <col min="12293" max="12293" width="26" style="47" customWidth="1"/>
    <col min="12294" max="12294" width="4.28515625" style="47" customWidth="1"/>
    <col min="12295" max="12295" width="21.7109375" style="47" bestFit="1" customWidth="1"/>
    <col min="12296" max="12296" width="40.7109375" style="47" bestFit="1" customWidth="1"/>
    <col min="12297" max="12297" width="30.5703125" style="47" bestFit="1" customWidth="1"/>
    <col min="12298" max="12298" width="6.5703125" style="47" customWidth="1"/>
    <col min="12299" max="12299" width="4" style="47" customWidth="1"/>
    <col min="12300" max="12300" width="26.42578125" style="47" bestFit="1" customWidth="1"/>
    <col min="12301" max="12302" width="21.7109375" style="47" bestFit="1" customWidth="1"/>
    <col min="12303" max="12303" width="17.42578125" style="47" bestFit="1" customWidth="1"/>
    <col min="12304" max="12304" width="25.7109375" style="47" bestFit="1" customWidth="1"/>
    <col min="12305" max="12311" width="19.28515625" style="47" bestFit="1" customWidth="1"/>
    <col min="12312" max="12312" width="20" style="47" bestFit="1" customWidth="1"/>
    <col min="12313" max="12530" width="14.7109375" style="47"/>
    <col min="12531" max="12531" width="5.5703125" style="47" customWidth="1"/>
    <col min="12532" max="12532" width="6" style="47" customWidth="1"/>
    <col min="12533" max="12533" width="70.85546875" style="47" bestFit="1" customWidth="1"/>
    <col min="12534" max="12534" width="24.85546875" style="47" bestFit="1" customWidth="1"/>
    <col min="12535" max="12542" width="15.5703125" style="47" customWidth="1"/>
    <col min="12543" max="12543" width="12.7109375" style="47" customWidth="1"/>
    <col min="12544" max="12544" width="23.5703125" style="47" bestFit="1" customWidth="1"/>
    <col min="12545" max="12545" width="5.85546875" style="47" bestFit="1" customWidth="1"/>
    <col min="12546" max="12546" width="29" style="47" bestFit="1" customWidth="1"/>
    <col min="12547" max="12547" width="25.85546875" style="47" bestFit="1" customWidth="1"/>
    <col min="12548" max="12548" width="29" style="47" bestFit="1" customWidth="1"/>
    <col min="12549" max="12549" width="26" style="47" customWidth="1"/>
    <col min="12550" max="12550" width="4.28515625" style="47" customWidth="1"/>
    <col min="12551" max="12551" width="21.7109375" style="47" bestFit="1" customWidth="1"/>
    <col min="12552" max="12552" width="40.7109375" style="47" bestFit="1" customWidth="1"/>
    <col min="12553" max="12553" width="30.5703125" style="47" bestFit="1" customWidth="1"/>
    <col min="12554" max="12554" width="6.5703125" style="47" customWidth="1"/>
    <col min="12555" max="12555" width="4" style="47" customWidth="1"/>
    <col min="12556" max="12556" width="26.42578125" style="47" bestFit="1" customWidth="1"/>
    <col min="12557" max="12558" width="21.7109375" style="47" bestFit="1" customWidth="1"/>
    <col min="12559" max="12559" width="17.42578125" style="47" bestFit="1" customWidth="1"/>
    <col min="12560" max="12560" width="25.7109375" style="47" bestFit="1" customWidth="1"/>
    <col min="12561" max="12567" width="19.28515625" style="47" bestFit="1" customWidth="1"/>
    <col min="12568" max="12568" width="20" style="47" bestFit="1" customWidth="1"/>
    <col min="12569" max="12786" width="14.7109375" style="47"/>
    <col min="12787" max="12787" width="5.5703125" style="47" customWidth="1"/>
    <col min="12788" max="12788" width="6" style="47" customWidth="1"/>
    <col min="12789" max="12789" width="70.85546875" style="47" bestFit="1" customWidth="1"/>
    <col min="12790" max="12790" width="24.85546875" style="47" bestFit="1" customWidth="1"/>
    <col min="12791" max="12798" width="15.5703125" style="47" customWidth="1"/>
    <col min="12799" max="12799" width="12.7109375" style="47" customWidth="1"/>
    <col min="12800" max="12800" width="23.5703125" style="47" bestFit="1" customWidth="1"/>
    <col min="12801" max="12801" width="5.85546875" style="47" bestFit="1" customWidth="1"/>
    <col min="12802" max="12802" width="29" style="47" bestFit="1" customWidth="1"/>
    <col min="12803" max="12803" width="25.85546875" style="47" bestFit="1" customWidth="1"/>
    <col min="12804" max="12804" width="29" style="47" bestFit="1" customWidth="1"/>
    <col min="12805" max="12805" width="26" style="47" customWidth="1"/>
    <col min="12806" max="12806" width="4.28515625" style="47" customWidth="1"/>
    <col min="12807" max="12807" width="21.7109375" style="47" bestFit="1" customWidth="1"/>
    <col min="12808" max="12808" width="40.7109375" style="47" bestFit="1" customWidth="1"/>
    <col min="12809" max="12809" width="30.5703125" style="47" bestFit="1" customWidth="1"/>
    <col min="12810" max="12810" width="6.5703125" style="47" customWidth="1"/>
    <col min="12811" max="12811" width="4" style="47" customWidth="1"/>
    <col min="12812" max="12812" width="26.42578125" style="47" bestFit="1" customWidth="1"/>
    <col min="12813" max="12814" width="21.7109375" style="47" bestFit="1" customWidth="1"/>
    <col min="12815" max="12815" width="17.42578125" style="47" bestFit="1" customWidth="1"/>
    <col min="12816" max="12816" width="25.7109375" style="47" bestFit="1" customWidth="1"/>
    <col min="12817" max="12823" width="19.28515625" style="47" bestFit="1" customWidth="1"/>
    <col min="12824" max="12824" width="20" style="47" bestFit="1" customWidth="1"/>
    <col min="12825" max="13042" width="14.7109375" style="47"/>
    <col min="13043" max="13043" width="5.5703125" style="47" customWidth="1"/>
    <col min="13044" max="13044" width="6" style="47" customWidth="1"/>
    <col min="13045" max="13045" width="70.85546875" style="47" bestFit="1" customWidth="1"/>
    <col min="13046" max="13046" width="24.85546875" style="47" bestFit="1" customWidth="1"/>
    <col min="13047" max="13054" width="15.5703125" style="47" customWidth="1"/>
    <col min="13055" max="13055" width="12.7109375" style="47" customWidth="1"/>
    <col min="13056" max="13056" width="23.5703125" style="47" bestFit="1" customWidth="1"/>
    <col min="13057" max="13057" width="5.85546875" style="47" bestFit="1" customWidth="1"/>
    <col min="13058" max="13058" width="29" style="47" bestFit="1" customWidth="1"/>
    <col min="13059" max="13059" width="25.85546875" style="47" bestFit="1" customWidth="1"/>
    <col min="13060" max="13060" width="29" style="47" bestFit="1" customWidth="1"/>
    <col min="13061" max="13061" width="26" style="47" customWidth="1"/>
    <col min="13062" max="13062" width="4.28515625" style="47" customWidth="1"/>
    <col min="13063" max="13063" width="21.7109375" style="47" bestFit="1" customWidth="1"/>
    <col min="13064" max="13064" width="40.7109375" style="47" bestFit="1" customWidth="1"/>
    <col min="13065" max="13065" width="30.5703125" style="47" bestFit="1" customWidth="1"/>
    <col min="13066" max="13066" width="6.5703125" style="47" customWidth="1"/>
    <col min="13067" max="13067" width="4" style="47" customWidth="1"/>
    <col min="13068" max="13068" width="26.42578125" style="47" bestFit="1" customWidth="1"/>
    <col min="13069" max="13070" width="21.7109375" style="47" bestFit="1" customWidth="1"/>
    <col min="13071" max="13071" width="17.42578125" style="47" bestFit="1" customWidth="1"/>
    <col min="13072" max="13072" width="25.7109375" style="47" bestFit="1" customWidth="1"/>
    <col min="13073" max="13079" width="19.28515625" style="47" bestFit="1" customWidth="1"/>
    <col min="13080" max="13080" width="20" style="47" bestFit="1" customWidth="1"/>
    <col min="13081" max="13298" width="14.7109375" style="47"/>
    <col min="13299" max="13299" width="5.5703125" style="47" customWidth="1"/>
    <col min="13300" max="13300" width="6" style="47" customWidth="1"/>
    <col min="13301" max="13301" width="70.85546875" style="47" bestFit="1" customWidth="1"/>
    <col min="13302" max="13302" width="24.85546875" style="47" bestFit="1" customWidth="1"/>
    <col min="13303" max="13310" width="15.5703125" style="47" customWidth="1"/>
    <col min="13311" max="13311" width="12.7109375" style="47" customWidth="1"/>
    <col min="13312" max="13312" width="23.5703125" style="47" bestFit="1" customWidth="1"/>
    <col min="13313" max="13313" width="5.85546875" style="47" bestFit="1" customWidth="1"/>
    <col min="13314" max="13314" width="29" style="47" bestFit="1" customWidth="1"/>
    <col min="13315" max="13315" width="25.85546875" style="47" bestFit="1" customWidth="1"/>
    <col min="13316" max="13316" width="29" style="47" bestFit="1" customWidth="1"/>
    <col min="13317" max="13317" width="26" style="47" customWidth="1"/>
    <col min="13318" max="13318" width="4.28515625" style="47" customWidth="1"/>
    <col min="13319" max="13319" width="21.7109375" style="47" bestFit="1" customWidth="1"/>
    <col min="13320" max="13320" width="40.7109375" style="47" bestFit="1" customWidth="1"/>
    <col min="13321" max="13321" width="30.5703125" style="47" bestFit="1" customWidth="1"/>
    <col min="13322" max="13322" width="6.5703125" style="47" customWidth="1"/>
    <col min="13323" max="13323" width="4" style="47" customWidth="1"/>
    <col min="13324" max="13324" width="26.42578125" style="47" bestFit="1" customWidth="1"/>
    <col min="13325" max="13326" width="21.7109375" style="47" bestFit="1" customWidth="1"/>
    <col min="13327" max="13327" width="17.42578125" style="47" bestFit="1" customWidth="1"/>
    <col min="13328" max="13328" width="25.7109375" style="47" bestFit="1" customWidth="1"/>
    <col min="13329" max="13335" width="19.28515625" style="47" bestFit="1" customWidth="1"/>
    <col min="13336" max="13336" width="20" style="47" bestFit="1" customWidth="1"/>
    <col min="13337" max="13554" width="14.7109375" style="47"/>
    <col min="13555" max="13555" width="5.5703125" style="47" customWidth="1"/>
    <col min="13556" max="13556" width="6" style="47" customWidth="1"/>
    <col min="13557" max="13557" width="70.85546875" style="47" bestFit="1" customWidth="1"/>
    <col min="13558" max="13558" width="24.85546875" style="47" bestFit="1" customWidth="1"/>
    <col min="13559" max="13566" width="15.5703125" style="47" customWidth="1"/>
    <col min="13567" max="13567" width="12.7109375" style="47" customWidth="1"/>
    <col min="13568" max="13568" width="23.5703125" style="47" bestFit="1" customWidth="1"/>
    <col min="13569" max="13569" width="5.85546875" style="47" bestFit="1" customWidth="1"/>
    <col min="13570" max="13570" width="29" style="47" bestFit="1" customWidth="1"/>
    <col min="13571" max="13571" width="25.85546875" style="47" bestFit="1" customWidth="1"/>
    <col min="13572" max="13572" width="29" style="47" bestFit="1" customWidth="1"/>
    <col min="13573" max="13573" width="26" style="47" customWidth="1"/>
    <col min="13574" max="13574" width="4.28515625" style="47" customWidth="1"/>
    <col min="13575" max="13575" width="21.7109375" style="47" bestFit="1" customWidth="1"/>
    <col min="13576" max="13576" width="40.7109375" style="47" bestFit="1" customWidth="1"/>
    <col min="13577" max="13577" width="30.5703125" style="47" bestFit="1" customWidth="1"/>
    <col min="13578" max="13578" width="6.5703125" style="47" customWidth="1"/>
    <col min="13579" max="13579" width="4" style="47" customWidth="1"/>
    <col min="13580" max="13580" width="26.42578125" style="47" bestFit="1" customWidth="1"/>
    <col min="13581" max="13582" width="21.7109375" style="47" bestFit="1" customWidth="1"/>
    <col min="13583" max="13583" width="17.42578125" style="47" bestFit="1" customWidth="1"/>
    <col min="13584" max="13584" width="25.7109375" style="47" bestFit="1" customWidth="1"/>
    <col min="13585" max="13591" width="19.28515625" style="47" bestFit="1" customWidth="1"/>
    <col min="13592" max="13592" width="20" style="47" bestFit="1" customWidth="1"/>
    <col min="13593" max="13810" width="14.7109375" style="47"/>
    <col min="13811" max="13811" width="5.5703125" style="47" customWidth="1"/>
    <col min="13812" max="13812" width="6" style="47" customWidth="1"/>
    <col min="13813" max="13813" width="70.85546875" style="47" bestFit="1" customWidth="1"/>
    <col min="13814" max="13814" width="24.85546875" style="47" bestFit="1" customWidth="1"/>
    <col min="13815" max="13822" width="15.5703125" style="47" customWidth="1"/>
    <col min="13823" max="13823" width="12.7109375" style="47" customWidth="1"/>
    <col min="13824" max="13824" width="23.5703125" style="47" bestFit="1" customWidth="1"/>
    <col min="13825" max="13825" width="5.85546875" style="47" bestFit="1" customWidth="1"/>
    <col min="13826" max="13826" width="29" style="47" bestFit="1" customWidth="1"/>
    <col min="13827" max="13827" width="25.85546875" style="47" bestFit="1" customWidth="1"/>
    <col min="13828" max="13828" width="29" style="47" bestFit="1" customWidth="1"/>
    <col min="13829" max="13829" width="26" style="47" customWidth="1"/>
    <col min="13830" max="13830" width="4.28515625" style="47" customWidth="1"/>
    <col min="13831" max="13831" width="21.7109375" style="47" bestFit="1" customWidth="1"/>
    <col min="13832" max="13832" width="40.7109375" style="47" bestFit="1" customWidth="1"/>
    <col min="13833" max="13833" width="30.5703125" style="47" bestFit="1" customWidth="1"/>
    <col min="13834" max="13834" width="6.5703125" style="47" customWidth="1"/>
    <col min="13835" max="13835" width="4" style="47" customWidth="1"/>
    <col min="13836" max="13836" width="26.42578125" style="47" bestFit="1" customWidth="1"/>
    <col min="13837" max="13838" width="21.7109375" style="47" bestFit="1" customWidth="1"/>
    <col min="13839" max="13839" width="17.42578125" style="47" bestFit="1" customWidth="1"/>
    <col min="13840" max="13840" width="25.7109375" style="47" bestFit="1" customWidth="1"/>
    <col min="13841" max="13847" width="19.28515625" style="47" bestFit="1" customWidth="1"/>
    <col min="13848" max="13848" width="20" style="47" bestFit="1" customWidth="1"/>
    <col min="13849" max="14066" width="14.7109375" style="47"/>
    <col min="14067" max="14067" width="5.5703125" style="47" customWidth="1"/>
    <col min="14068" max="14068" width="6" style="47" customWidth="1"/>
    <col min="14069" max="14069" width="70.85546875" style="47" bestFit="1" customWidth="1"/>
    <col min="14070" max="14070" width="24.85546875" style="47" bestFit="1" customWidth="1"/>
    <col min="14071" max="14078" width="15.5703125" style="47" customWidth="1"/>
    <col min="14079" max="14079" width="12.7109375" style="47" customWidth="1"/>
    <col min="14080" max="14080" width="23.5703125" style="47" bestFit="1" customWidth="1"/>
    <col min="14081" max="14081" width="5.85546875" style="47" bestFit="1" customWidth="1"/>
    <col min="14082" max="14082" width="29" style="47" bestFit="1" customWidth="1"/>
    <col min="14083" max="14083" width="25.85546875" style="47" bestFit="1" customWidth="1"/>
    <col min="14084" max="14084" width="29" style="47" bestFit="1" customWidth="1"/>
    <col min="14085" max="14085" width="26" style="47" customWidth="1"/>
    <col min="14086" max="14086" width="4.28515625" style="47" customWidth="1"/>
    <col min="14087" max="14087" width="21.7109375" style="47" bestFit="1" customWidth="1"/>
    <col min="14088" max="14088" width="40.7109375" style="47" bestFit="1" customWidth="1"/>
    <col min="14089" max="14089" width="30.5703125" style="47" bestFit="1" customWidth="1"/>
    <col min="14090" max="14090" width="6.5703125" style="47" customWidth="1"/>
    <col min="14091" max="14091" width="4" style="47" customWidth="1"/>
    <col min="14092" max="14092" width="26.42578125" style="47" bestFit="1" customWidth="1"/>
    <col min="14093" max="14094" width="21.7109375" style="47" bestFit="1" customWidth="1"/>
    <col min="14095" max="14095" width="17.42578125" style="47" bestFit="1" customWidth="1"/>
    <col min="14096" max="14096" width="25.7109375" style="47" bestFit="1" customWidth="1"/>
    <col min="14097" max="14103" width="19.28515625" style="47" bestFit="1" customWidth="1"/>
    <col min="14104" max="14104" width="20" style="47" bestFit="1" customWidth="1"/>
    <col min="14105" max="14322" width="14.7109375" style="47"/>
    <col min="14323" max="14323" width="5.5703125" style="47" customWidth="1"/>
    <col min="14324" max="14324" width="6" style="47" customWidth="1"/>
    <col min="14325" max="14325" width="70.85546875" style="47" bestFit="1" customWidth="1"/>
    <col min="14326" max="14326" width="24.85546875" style="47" bestFit="1" customWidth="1"/>
    <col min="14327" max="14334" width="15.5703125" style="47" customWidth="1"/>
    <col min="14335" max="14335" width="12.7109375" style="47" customWidth="1"/>
    <col min="14336" max="14336" width="23.5703125" style="47" bestFit="1" customWidth="1"/>
    <col min="14337" max="14337" width="5.85546875" style="47" bestFit="1" customWidth="1"/>
    <col min="14338" max="14338" width="29" style="47" bestFit="1" customWidth="1"/>
    <col min="14339" max="14339" width="25.85546875" style="47" bestFit="1" customWidth="1"/>
    <col min="14340" max="14340" width="29" style="47" bestFit="1" customWidth="1"/>
    <col min="14341" max="14341" width="26" style="47" customWidth="1"/>
    <col min="14342" max="14342" width="4.28515625" style="47" customWidth="1"/>
    <col min="14343" max="14343" width="21.7109375" style="47" bestFit="1" customWidth="1"/>
    <col min="14344" max="14344" width="40.7109375" style="47" bestFit="1" customWidth="1"/>
    <col min="14345" max="14345" width="30.5703125" style="47" bestFit="1" customWidth="1"/>
    <col min="14346" max="14346" width="6.5703125" style="47" customWidth="1"/>
    <col min="14347" max="14347" width="4" style="47" customWidth="1"/>
    <col min="14348" max="14348" width="26.42578125" style="47" bestFit="1" customWidth="1"/>
    <col min="14349" max="14350" width="21.7109375" style="47" bestFit="1" customWidth="1"/>
    <col min="14351" max="14351" width="17.42578125" style="47" bestFit="1" customWidth="1"/>
    <col min="14352" max="14352" width="25.7109375" style="47" bestFit="1" customWidth="1"/>
    <col min="14353" max="14359" width="19.28515625" style="47" bestFit="1" customWidth="1"/>
    <col min="14360" max="14360" width="20" style="47" bestFit="1" customWidth="1"/>
    <col min="14361" max="14578" width="14.7109375" style="47"/>
    <col min="14579" max="14579" width="5.5703125" style="47" customWidth="1"/>
    <col min="14580" max="14580" width="6" style="47" customWidth="1"/>
    <col min="14581" max="14581" width="70.85546875" style="47" bestFit="1" customWidth="1"/>
    <col min="14582" max="14582" width="24.85546875" style="47" bestFit="1" customWidth="1"/>
    <col min="14583" max="14590" width="15.5703125" style="47" customWidth="1"/>
    <col min="14591" max="14591" width="12.7109375" style="47" customWidth="1"/>
    <col min="14592" max="14592" width="23.5703125" style="47" bestFit="1" customWidth="1"/>
    <col min="14593" max="14593" width="5.85546875" style="47" bestFit="1" customWidth="1"/>
    <col min="14594" max="14594" width="29" style="47" bestFit="1" customWidth="1"/>
    <col min="14595" max="14595" width="25.85546875" style="47" bestFit="1" customWidth="1"/>
    <col min="14596" max="14596" width="29" style="47" bestFit="1" customWidth="1"/>
    <col min="14597" max="14597" width="26" style="47" customWidth="1"/>
    <col min="14598" max="14598" width="4.28515625" style="47" customWidth="1"/>
    <col min="14599" max="14599" width="21.7109375" style="47" bestFit="1" customWidth="1"/>
    <col min="14600" max="14600" width="40.7109375" style="47" bestFit="1" customWidth="1"/>
    <col min="14601" max="14601" width="30.5703125" style="47" bestFit="1" customWidth="1"/>
    <col min="14602" max="14602" width="6.5703125" style="47" customWidth="1"/>
    <col min="14603" max="14603" width="4" style="47" customWidth="1"/>
    <col min="14604" max="14604" width="26.42578125" style="47" bestFit="1" customWidth="1"/>
    <col min="14605" max="14606" width="21.7109375" style="47" bestFit="1" customWidth="1"/>
    <col min="14607" max="14607" width="17.42578125" style="47" bestFit="1" customWidth="1"/>
    <col min="14608" max="14608" width="25.7109375" style="47" bestFit="1" customWidth="1"/>
    <col min="14609" max="14615" width="19.28515625" style="47" bestFit="1" customWidth="1"/>
    <col min="14616" max="14616" width="20" style="47" bestFit="1" customWidth="1"/>
    <col min="14617" max="14834" width="14.7109375" style="47"/>
    <col min="14835" max="14835" width="5.5703125" style="47" customWidth="1"/>
    <col min="14836" max="14836" width="6" style="47" customWidth="1"/>
    <col min="14837" max="14837" width="70.85546875" style="47" bestFit="1" customWidth="1"/>
    <col min="14838" max="14838" width="24.85546875" style="47" bestFit="1" customWidth="1"/>
    <col min="14839" max="14846" width="15.5703125" style="47" customWidth="1"/>
    <col min="14847" max="14847" width="12.7109375" style="47" customWidth="1"/>
    <col min="14848" max="14848" width="23.5703125" style="47" bestFit="1" customWidth="1"/>
    <col min="14849" max="14849" width="5.85546875" style="47" bestFit="1" customWidth="1"/>
    <col min="14850" max="14850" width="29" style="47" bestFit="1" customWidth="1"/>
    <col min="14851" max="14851" width="25.85546875" style="47" bestFit="1" customWidth="1"/>
    <col min="14852" max="14852" width="29" style="47" bestFit="1" customWidth="1"/>
    <col min="14853" max="14853" width="26" style="47" customWidth="1"/>
    <col min="14854" max="14854" width="4.28515625" style="47" customWidth="1"/>
    <col min="14855" max="14855" width="21.7109375" style="47" bestFit="1" customWidth="1"/>
    <col min="14856" max="14856" width="40.7109375" style="47" bestFit="1" customWidth="1"/>
    <col min="14857" max="14857" width="30.5703125" style="47" bestFit="1" customWidth="1"/>
    <col min="14858" max="14858" width="6.5703125" style="47" customWidth="1"/>
    <col min="14859" max="14859" width="4" style="47" customWidth="1"/>
    <col min="14860" max="14860" width="26.42578125" style="47" bestFit="1" customWidth="1"/>
    <col min="14861" max="14862" width="21.7109375" style="47" bestFit="1" customWidth="1"/>
    <col min="14863" max="14863" width="17.42578125" style="47" bestFit="1" customWidth="1"/>
    <col min="14864" max="14864" width="25.7109375" style="47" bestFit="1" customWidth="1"/>
    <col min="14865" max="14871" width="19.28515625" style="47" bestFit="1" customWidth="1"/>
    <col min="14872" max="14872" width="20" style="47" bestFit="1" customWidth="1"/>
    <col min="14873" max="15090" width="14.7109375" style="47"/>
    <col min="15091" max="15091" width="5.5703125" style="47" customWidth="1"/>
    <col min="15092" max="15092" width="6" style="47" customWidth="1"/>
    <col min="15093" max="15093" width="70.85546875" style="47" bestFit="1" customWidth="1"/>
    <col min="15094" max="15094" width="24.85546875" style="47" bestFit="1" customWidth="1"/>
    <col min="15095" max="15102" width="15.5703125" style="47" customWidth="1"/>
    <col min="15103" max="15103" width="12.7109375" style="47" customWidth="1"/>
    <col min="15104" max="15104" width="23.5703125" style="47" bestFit="1" customWidth="1"/>
    <col min="15105" max="15105" width="5.85546875" style="47" bestFit="1" customWidth="1"/>
    <col min="15106" max="15106" width="29" style="47" bestFit="1" customWidth="1"/>
    <col min="15107" max="15107" width="25.85546875" style="47" bestFit="1" customWidth="1"/>
    <col min="15108" max="15108" width="29" style="47" bestFit="1" customWidth="1"/>
    <col min="15109" max="15109" width="26" style="47" customWidth="1"/>
    <col min="15110" max="15110" width="4.28515625" style="47" customWidth="1"/>
    <col min="15111" max="15111" width="21.7109375" style="47" bestFit="1" customWidth="1"/>
    <col min="15112" max="15112" width="40.7109375" style="47" bestFit="1" customWidth="1"/>
    <col min="15113" max="15113" width="30.5703125" style="47" bestFit="1" customWidth="1"/>
    <col min="15114" max="15114" width="6.5703125" style="47" customWidth="1"/>
    <col min="15115" max="15115" width="4" style="47" customWidth="1"/>
    <col min="15116" max="15116" width="26.42578125" style="47" bestFit="1" customWidth="1"/>
    <col min="15117" max="15118" width="21.7109375" style="47" bestFit="1" customWidth="1"/>
    <col min="15119" max="15119" width="17.42578125" style="47" bestFit="1" customWidth="1"/>
    <col min="15120" max="15120" width="25.7109375" style="47" bestFit="1" customWidth="1"/>
    <col min="15121" max="15127" width="19.28515625" style="47" bestFit="1" customWidth="1"/>
    <col min="15128" max="15128" width="20" style="47" bestFit="1" customWidth="1"/>
    <col min="15129" max="15346" width="14.7109375" style="47"/>
    <col min="15347" max="15347" width="5.5703125" style="47" customWidth="1"/>
    <col min="15348" max="15348" width="6" style="47" customWidth="1"/>
    <col min="15349" max="15349" width="70.85546875" style="47" bestFit="1" customWidth="1"/>
    <col min="15350" max="15350" width="24.85546875" style="47" bestFit="1" customWidth="1"/>
    <col min="15351" max="15358" width="15.5703125" style="47" customWidth="1"/>
    <col min="15359" max="15359" width="12.7109375" style="47" customWidth="1"/>
    <col min="15360" max="15360" width="23.5703125" style="47" bestFit="1" customWidth="1"/>
    <col min="15361" max="15361" width="5.85546875" style="47" bestFit="1" customWidth="1"/>
    <col min="15362" max="15362" width="29" style="47" bestFit="1" customWidth="1"/>
    <col min="15363" max="15363" width="25.85546875" style="47" bestFit="1" customWidth="1"/>
    <col min="15364" max="15364" width="29" style="47" bestFit="1" customWidth="1"/>
    <col min="15365" max="15365" width="26" style="47" customWidth="1"/>
    <col min="15366" max="15366" width="4.28515625" style="47" customWidth="1"/>
    <col min="15367" max="15367" width="21.7109375" style="47" bestFit="1" customWidth="1"/>
    <col min="15368" max="15368" width="40.7109375" style="47" bestFit="1" customWidth="1"/>
    <col min="15369" max="15369" width="30.5703125" style="47" bestFit="1" customWidth="1"/>
    <col min="15370" max="15370" width="6.5703125" style="47" customWidth="1"/>
    <col min="15371" max="15371" width="4" style="47" customWidth="1"/>
    <col min="15372" max="15372" width="26.42578125" style="47" bestFit="1" customWidth="1"/>
    <col min="15373" max="15374" width="21.7109375" style="47" bestFit="1" customWidth="1"/>
    <col min="15375" max="15375" width="17.42578125" style="47" bestFit="1" customWidth="1"/>
    <col min="15376" max="15376" width="25.7109375" style="47" bestFit="1" customWidth="1"/>
    <col min="15377" max="15383" width="19.28515625" style="47" bestFit="1" customWidth="1"/>
    <col min="15384" max="15384" width="20" style="47" bestFit="1" customWidth="1"/>
    <col min="15385" max="15602" width="14.7109375" style="47"/>
    <col min="15603" max="15603" width="5.5703125" style="47" customWidth="1"/>
    <col min="15604" max="15604" width="6" style="47" customWidth="1"/>
    <col min="15605" max="15605" width="70.85546875" style="47" bestFit="1" customWidth="1"/>
    <col min="15606" max="15606" width="24.85546875" style="47" bestFit="1" customWidth="1"/>
    <col min="15607" max="15614" width="15.5703125" style="47" customWidth="1"/>
    <col min="15615" max="15615" width="12.7109375" style="47" customWidth="1"/>
    <col min="15616" max="15616" width="23.5703125" style="47" bestFit="1" customWidth="1"/>
    <col min="15617" max="15617" width="5.85546875" style="47" bestFit="1" customWidth="1"/>
    <col min="15618" max="15618" width="29" style="47" bestFit="1" customWidth="1"/>
    <col min="15619" max="15619" width="25.85546875" style="47" bestFit="1" customWidth="1"/>
    <col min="15620" max="15620" width="29" style="47" bestFit="1" customWidth="1"/>
    <col min="15621" max="15621" width="26" style="47" customWidth="1"/>
    <col min="15622" max="15622" width="4.28515625" style="47" customWidth="1"/>
    <col min="15623" max="15623" width="21.7109375" style="47" bestFit="1" customWidth="1"/>
    <col min="15624" max="15624" width="40.7109375" style="47" bestFit="1" customWidth="1"/>
    <col min="15625" max="15625" width="30.5703125" style="47" bestFit="1" customWidth="1"/>
    <col min="15626" max="15626" width="6.5703125" style="47" customWidth="1"/>
    <col min="15627" max="15627" width="4" style="47" customWidth="1"/>
    <col min="15628" max="15628" width="26.42578125" style="47" bestFit="1" customWidth="1"/>
    <col min="15629" max="15630" width="21.7109375" style="47" bestFit="1" customWidth="1"/>
    <col min="15631" max="15631" width="17.42578125" style="47" bestFit="1" customWidth="1"/>
    <col min="15632" max="15632" width="25.7109375" style="47" bestFit="1" customWidth="1"/>
    <col min="15633" max="15639" width="19.28515625" style="47" bestFit="1" customWidth="1"/>
    <col min="15640" max="15640" width="20" style="47" bestFit="1" customWidth="1"/>
    <col min="15641" max="15858" width="14.7109375" style="47"/>
    <col min="15859" max="15859" width="5.5703125" style="47" customWidth="1"/>
    <col min="15860" max="15860" width="6" style="47" customWidth="1"/>
    <col min="15861" max="15861" width="70.85546875" style="47" bestFit="1" customWidth="1"/>
    <col min="15862" max="15862" width="24.85546875" style="47" bestFit="1" customWidth="1"/>
    <col min="15863" max="15870" width="15.5703125" style="47" customWidth="1"/>
    <col min="15871" max="15871" width="12.7109375" style="47" customWidth="1"/>
    <col min="15872" max="15872" width="23.5703125" style="47" bestFit="1" customWidth="1"/>
    <col min="15873" max="15873" width="5.85546875" style="47" bestFit="1" customWidth="1"/>
    <col min="15874" max="15874" width="29" style="47" bestFit="1" customWidth="1"/>
    <col min="15875" max="15875" width="25.85546875" style="47" bestFit="1" customWidth="1"/>
    <col min="15876" max="15876" width="29" style="47" bestFit="1" customWidth="1"/>
    <col min="15877" max="15877" width="26" style="47" customWidth="1"/>
    <col min="15878" max="15878" width="4.28515625" style="47" customWidth="1"/>
    <col min="15879" max="15879" width="21.7109375" style="47" bestFit="1" customWidth="1"/>
    <col min="15880" max="15880" width="40.7109375" style="47" bestFit="1" customWidth="1"/>
    <col min="15881" max="15881" width="30.5703125" style="47" bestFit="1" customWidth="1"/>
    <col min="15882" max="15882" width="6.5703125" style="47" customWidth="1"/>
    <col min="15883" max="15883" width="4" style="47" customWidth="1"/>
    <col min="15884" max="15884" width="26.42578125" style="47" bestFit="1" customWidth="1"/>
    <col min="15885" max="15886" width="21.7109375" style="47" bestFit="1" customWidth="1"/>
    <col min="15887" max="15887" width="17.42578125" style="47" bestFit="1" customWidth="1"/>
    <col min="15888" max="15888" width="25.7109375" style="47" bestFit="1" customWidth="1"/>
    <col min="15889" max="15895" width="19.28515625" style="47" bestFit="1" customWidth="1"/>
    <col min="15896" max="15896" width="20" style="47" bestFit="1" customWidth="1"/>
    <col min="15897" max="16114" width="14.7109375" style="47"/>
    <col min="16115" max="16115" width="5.5703125" style="47" customWidth="1"/>
    <col min="16116" max="16116" width="6" style="47" customWidth="1"/>
    <col min="16117" max="16117" width="70.85546875" style="47" bestFit="1" customWidth="1"/>
    <col min="16118" max="16118" width="24.85546875" style="47" bestFit="1" customWidth="1"/>
    <col min="16119" max="16126" width="15.5703125" style="47" customWidth="1"/>
    <col min="16127" max="16127" width="12.7109375" style="47" customWidth="1"/>
    <col min="16128" max="16128" width="23.5703125" style="47" bestFit="1" customWidth="1"/>
    <col min="16129" max="16129" width="5.85546875" style="47" bestFit="1" customWidth="1"/>
    <col min="16130" max="16130" width="29" style="47" bestFit="1" customWidth="1"/>
    <col min="16131" max="16131" width="25.85546875" style="47" bestFit="1" customWidth="1"/>
    <col min="16132" max="16132" width="29" style="47" bestFit="1" customWidth="1"/>
    <col min="16133" max="16133" width="26" style="47" customWidth="1"/>
    <col min="16134" max="16134" width="4.28515625" style="47" customWidth="1"/>
    <col min="16135" max="16135" width="21.7109375" style="47" bestFit="1" customWidth="1"/>
    <col min="16136" max="16136" width="40.7109375" style="47" bestFit="1" customWidth="1"/>
    <col min="16137" max="16137" width="30.5703125" style="47" bestFit="1" customWidth="1"/>
    <col min="16138" max="16138" width="6.5703125" style="47" customWidth="1"/>
    <col min="16139" max="16139" width="4" style="47" customWidth="1"/>
    <col min="16140" max="16140" width="26.42578125" style="47" bestFit="1" customWidth="1"/>
    <col min="16141" max="16142" width="21.7109375" style="47" bestFit="1" customWidth="1"/>
    <col min="16143" max="16143" width="17.42578125" style="47" bestFit="1" customWidth="1"/>
    <col min="16144" max="16144" width="25.7109375" style="47" bestFit="1" customWidth="1"/>
    <col min="16145" max="16151" width="19.28515625" style="47" bestFit="1" customWidth="1"/>
    <col min="16152" max="16152" width="20" style="47" bestFit="1" customWidth="1"/>
    <col min="16153" max="16384" width="14.7109375" style="47"/>
  </cols>
  <sheetData>
    <row r="1" spans="1:34">
      <c r="B1" s="45" t="s">
        <v>44</v>
      </c>
      <c r="G1" s="152" t="s">
        <v>42</v>
      </c>
      <c r="H1" s="153"/>
      <c r="I1" s="154"/>
      <c r="J1" s="154"/>
      <c r="K1" s="154"/>
    </row>
    <row r="2" spans="1:34">
      <c r="B2" s="44" t="s">
        <v>45</v>
      </c>
    </row>
    <row r="4" spans="1:34" s="156" customFormat="1">
      <c r="A4" s="155"/>
      <c r="B4" s="356" t="s">
        <v>111</v>
      </c>
      <c r="C4" s="356"/>
      <c r="D4" s="356"/>
      <c r="E4" s="356"/>
      <c r="F4" s="356"/>
      <c r="G4" s="356"/>
      <c r="H4" s="356"/>
      <c r="I4" s="356"/>
      <c r="J4" s="356"/>
    </row>
    <row r="5" spans="1:34" s="156" customFormat="1" ht="23.25">
      <c r="A5" s="155"/>
      <c r="B5" s="357" t="s">
        <v>112</v>
      </c>
      <c r="C5" s="357"/>
      <c r="D5" s="357"/>
      <c r="E5" s="357"/>
      <c r="F5" s="357"/>
      <c r="G5" s="357"/>
      <c r="H5" s="357"/>
      <c r="I5" s="357"/>
      <c r="J5" s="357"/>
    </row>
    <row r="6" spans="1:34" s="156" customFormat="1" ht="23.25">
      <c r="A6" s="155"/>
      <c r="B6" s="357" t="s">
        <v>185</v>
      </c>
      <c r="C6" s="357"/>
      <c r="D6" s="357"/>
      <c r="E6" s="357"/>
      <c r="F6" s="357"/>
      <c r="G6" s="357"/>
      <c r="H6" s="357"/>
      <c r="I6" s="357"/>
      <c r="J6" s="357"/>
    </row>
    <row r="7" spans="1:34" s="156" customFormat="1">
      <c r="A7" s="155"/>
      <c r="B7" s="271"/>
      <c r="C7" s="271"/>
      <c r="D7" s="271"/>
      <c r="E7" s="271"/>
      <c r="F7" s="271"/>
      <c r="G7" s="271"/>
      <c r="H7" s="271"/>
      <c r="I7" s="271"/>
      <c r="J7" s="271"/>
    </row>
    <row r="8" spans="1:34" s="48" customFormat="1" ht="21" thickBot="1">
      <c r="B8" s="271"/>
      <c r="C8" s="157"/>
      <c r="D8" s="157"/>
      <c r="E8" s="157"/>
      <c r="F8" s="158"/>
      <c r="G8" s="159"/>
      <c r="H8" s="159"/>
      <c r="I8" s="159"/>
      <c r="J8" s="160"/>
      <c r="K8" s="160"/>
      <c r="L8" s="47"/>
      <c r="M8" s="47"/>
      <c r="N8" s="47"/>
      <c r="O8" s="47"/>
      <c r="Q8" s="232"/>
      <c r="R8" s="232"/>
      <c r="S8" s="232"/>
      <c r="T8" s="232"/>
      <c r="U8" s="232"/>
      <c r="V8" s="232"/>
      <c r="W8" s="232"/>
      <c r="Z8" s="47"/>
      <c r="AA8" s="47"/>
      <c r="AB8" s="47"/>
      <c r="AC8" s="47"/>
      <c r="AD8" s="47"/>
      <c r="AE8" s="47"/>
      <c r="AF8" s="47"/>
      <c r="AG8" s="47"/>
      <c r="AH8" s="47"/>
    </row>
    <row r="9" spans="1:34" s="48" customFormat="1">
      <c r="B9" s="161"/>
      <c r="C9" s="162"/>
      <c r="D9" s="163"/>
      <c r="E9" s="358" t="s">
        <v>155</v>
      </c>
      <c r="F9" s="164" t="s">
        <v>26</v>
      </c>
      <c r="G9" s="346" t="s">
        <v>113</v>
      </c>
      <c r="H9" s="347"/>
      <c r="I9" s="361"/>
      <c r="J9" s="233"/>
      <c r="K9" s="165"/>
      <c r="L9" s="47"/>
      <c r="M9" s="47"/>
      <c r="N9" s="47"/>
      <c r="O9" s="47"/>
      <c r="Q9" s="355"/>
      <c r="R9" s="355"/>
      <c r="S9" s="355"/>
      <c r="T9" s="355"/>
      <c r="U9" s="355"/>
      <c r="V9" s="355"/>
      <c r="W9" s="355"/>
      <c r="Z9" s="47"/>
      <c r="AA9" s="47"/>
      <c r="AB9" s="47"/>
      <c r="AC9" s="47"/>
      <c r="AD9" s="47"/>
      <c r="AE9" s="47"/>
      <c r="AF9" s="47"/>
      <c r="AG9" s="47"/>
      <c r="AH9" s="47"/>
    </row>
    <row r="10" spans="1:34" s="48" customFormat="1">
      <c r="B10" s="166" t="s">
        <v>27</v>
      </c>
      <c r="C10" s="167" t="s">
        <v>28</v>
      </c>
      <c r="D10" s="234" t="s">
        <v>29</v>
      </c>
      <c r="E10" s="359"/>
      <c r="F10" s="235" t="s">
        <v>30</v>
      </c>
      <c r="G10" s="168" t="s">
        <v>114</v>
      </c>
      <c r="H10" s="169" t="s">
        <v>2</v>
      </c>
      <c r="I10" s="236" t="s">
        <v>31</v>
      </c>
      <c r="J10" s="237" t="s">
        <v>32</v>
      </c>
      <c r="K10" s="165"/>
      <c r="L10" s="47"/>
      <c r="M10" s="47"/>
      <c r="N10" s="47"/>
      <c r="O10" s="47"/>
      <c r="Q10" s="167"/>
      <c r="R10" s="167"/>
      <c r="S10" s="167"/>
      <c r="T10" s="167"/>
      <c r="U10" s="167"/>
      <c r="V10" s="167"/>
      <c r="W10" s="167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s="48" customFormat="1">
      <c r="B11" s="170"/>
      <c r="C11" s="171"/>
      <c r="D11" s="172"/>
      <c r="E11" s="360"/>
      <c r="F11" s="173" t="s">
        <v>33</v>
      </c>
      <c r="G11" s="174" t="s">
        <v>33</v>
      </c>
      <c r="H11" s="175" t="s">
        <v>33</v>
      </c>
      <c r="I11" s="238" t="s">
        <v>33</v>
      </c>
      <c r="J11" s="239"/>
      <c r="K11" s="165"/>
      <c r="L11" s="47"/>
      <c r="M11" s="47"/>
      <c r="N11" s="47"/>
      <c r="O11" s="47"/>
      <c r="Q11" s="240"/>
      <c r="R11" s="240"/>
      <c r="S11" s="240"/>
      <c r="T11" s="240"/>
      <c r="U11" s="240"/>
      <c r="V11" s="240"/>
      <c r="W11" s="274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s="48" customFormat="1">
      <c r="B12" s="24" t="s">
        <v>34</v>
      </c>
      <c r="C12" s="241" t="s">
        <v>35</v>
      </c>
      <c r="D12" s="176"/>
      <c r="E12" s="242"/>
      <c r="F12" s="187"/>
      <c r="G12" s="243"/>
      <c r="H12" s="244"/>
      <c r="I12" s="245"/>
      <c r="J12" s="245"/>
      <c r="K12" s="187"/>
      <c r="L12" s="47"/>
      <c r="M12" s="47"/>
      <c r="N12" s="47"/>
      <c r="O12" s="47"/>
      <c r="Q12" s="274"/>
      <c r="R12" s="274"/>
      <c r="S12" s="274"/>
      <c r="T12" s="274"/>
      <c r="U12" s="274"/>
      <c r="V12" s="274"/>
      <c r="W12" s="274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>
      <c r="B13" s="31">
        <v>1</v>
      </c>
      <c r="C13" s="246" t="s">
        <v>131</v>
      </c>
      <c r="D13" s="177" t="s">
        <v>38</v>
      </c>
      <c r="E13" s="186">
        <v>2</v>
      </c>
      <c r="F13" s="247">
        <f>304656000*1.1</f>
        <v>335121600</v>
      </c>
      <c r="G13" s="243">
        <f>F13*E13</f>
        <v>670243200</v>
      </c>
      <c r="H13" s="244"/>
      <c r="I13" s="245">
        <f>SUM(G13:H13)</f>
        <v>670243200</v>
      </c>
      <c r="J13" s="29"/>
      <c r="K13" s="187"/>
      <c r="O13" s="247"/>
      <c r="P13" s="247"/>
      <c r="Q13" s="247"/>
      <c r="R13" s="247"/>
      <c r="S13" s="247"/>
      <c r="T13" s="247"/>
      <c r="U13" s="247"/>
      <c r="V13" s="247"/>
      <c r="W13" s="248"/>
      <c r="X13" s="48"/>
      <c r="Y13" s="48"/>
    </row>
    <row r="14" spans="1:34">
      <c r="B14" s="31">
        <v>3</v>
      </c>
      <c r="C14" s="280" t="s">
        <v>165</v>
      </c>
      <c r="D14" s="177" t="s">
        <v>38</v>
      </c>
      <c r="E14" s="186">
        <v>1</v>
      </c>
      <c r="F14" s="186">
        <f>115962000*1.1</f>
        <v>127558200.00000001</v>
      </c>
      <c r="G14" s="243">
        <f>F14*E14</f>
        <v>127558200.00000001</v>
      </c>
      <c r="H14" s="244"/>
      <c r="I14" s="245">
        <f t="shared" ref="I14:I19" si="0">SUM(G14:H14)</f>
        <v>127558200.00000001</v>
      </c>
      <c r="J14" s="29"/>
      <c r="K14" s="187"/>
      <c r="O14" s="247"/>
      <c r="P14" s="247"/>
      <c r="Q14" s="247"/>
      <c r="R14" s="247"/>
      <c r="S14" s="247"/>
      <c r="T14" s="247"/>
      <c r="U14" s="247"/>
      <c r="V14" s="247"/>
      <c r="W14" s="248"/>
      <c r="X14" s="48"/>
      <c r="Y14" s="48"/>
    </row>
    <row r="15" spans="1:34">
      <c r="B15" s="31"/>
      <c r="C15" s="281" t="s">
        <v>166</v>
      </c>
      <c r="D15" s="282"/>
      <c r="E15" s="283"/>
      <c r="F15" s="186"/>
      <c r="G15" s="243"/>
      <c r="H15" s="244"/>
      <c r="I15" s="245"/>
      <c r="J15" s="29"/>
      <c r="K15" s="187"/>
      <c r="O15" s="247"/>
      <c r="P15" s="247"/>
      <c r="Q15" s="247"/>
      <c r="R15" s="247"/>
      <c r="S15" s="247"/>
      <c r="T15" s="247"/>
      <c r="U15" s="247"/>
      <c r="V15" s="247"/>
      <c r="W15" s="248"/>
      <c r="X15" s="48"/>
      <c r="Y15" s="48"/>
    </row>
    <row r="16" spans="1:34">
      <c r="B16" s="31">
        <v>4</v>
      </c>
      <c r="C16" s="281" t="s">
        <v>156</v>
      </c>
      <c r="D16" s="284" t="s">
        <v>157</v>
      </c>
      <c r="E16" s="285">
        <v>1</v>
      </c>
      <c r="F16" s="186">
        <f>44000000*1.1</f>
        <v>48400000.000000007</v>
      </c>
      <c r="G16" s="243">
        <f>F16*E16</f>
        <v>48400000.000000007</v>
      </c>
      <c r="H16" s="244"/>
      <c r="I16" s="245">
        <f t="shared" si="0"/>
        <v>48400000.000000007</v>
      </c>
      <c r="J16" s="29"/>
      <c r="K16" s="187"/>
      <c r="O16" s="247"/>
      <c r="P16" s="247"/>
      <c r="Q16" s="247"/>
      <c r="R16" s="247"/>
      <c r="S16" s="247"/>
      <c r="T16" s="247"/>
      <c r="U16" s="247"/>
      <c r="V16" s="247"/>
      <c r="W16" s="248"/>
      <c r="X16" s="48"/>
      <c r="Y16" s="48"/>
    </row>
    <row r="17" spans="2:34">
      <c r="B17" s="31"/>
      <c r="C17" s="281" t="s">
        <v>158</v>
      </c>
      <c r="D17" s="286"/>
      <c r="E17" s="287"/>
      <c r="F17" s="248"/>
      <c r="G17" s="243"/>
      <c r="H17" s="244"/>
      <c r="I17" s="245"/>
      <c r="J17" s="29"/>
      <c r="K17" s="187"/>
      <c r="O17" s="247"/>
      <c r="P17" s="247"/>
      <c r="Q17" s="247"/>
      <c r="R17" s="247"/>
      <c r="S17" s="247"/>
      <c r="T17" s="247"/>
      <c r="U17" s="247"/>
      <c r="V17" s="247"/>
      <c r="W17" s="248"/>
      <c r="X17" s="48"/>
      <c r="Y17" s="48"/>
    </row>
    <row r="18" spans="2:34">
      <c r="B18" s="31">
        <v>5</v>
      </c>
      <c r="C18" s="281" t="s">
        <v>159</v>
      </c>
      <c r="D18" s="284" t="s">
        <v>157</v>
      </c>
      <c r="E18" s="281">
        <v>1</v>
      </c>
      <c r="F18" s="248">
        <f>5000000*1.1</f>
        <v>5500000</v>
      </c>
      <c r="G18" s="243">
        <f>F18*E18</f>
        <v>5500000</v>
      </c>
      <c r="H18" s="244"/>
      <c r="I18" s="245">
        <f t="shared" si="0"/>
        <v>5500000</v>
      </c>
      <c r="J18" s="29"/>
      <c r="K18" s="187"/>
      <c r="O18" s="247"/>
      <c r="P18" s="247"/>
      <c r="Q18" s="247"/>
      <c r="R18" s="247"/>
      <c r="S18" s="247"/>
      <c r="T18" s="247"/>
      <c r="U18" s="247"/>
      <c r="V18" s="247"/>
      <c r="W18" s="248"/>
      <c r="X18" s="48"/>
      <c r="Y18" s="48"/>
    </row>
    <row r="19" spans="2:34">
      <c r="B19" s="31">
        <v>6</v>
      </c>
      <c r="C19" s="288" t="s">
        <v>160</v>
      </c>
      <c r="D19" s="284" t="s">
        <v>46</v>
      </c>
      <c r="E19" s="281">
        <v>1</v>
      </c>
      <c r="F19" s="57">
        <f>2160000*1.1</f>
        <v>2376000</v>
      </c>
      <c r="G19" s="243">
        <f>F19*E19</f>
        <v>2376000</v>
      </c>
      <c r="H19" s="244"/>
      <c r="I19" s="245">
        <f t="shared" si="0"/>
        <v>2376000</v>
      </c>
      <c r="J19" s="29"/>
      <c r="K19" s="187"/>
      <c r="O19" s="247"/>
      <c r="P19" s="247"/>
      <c r="Q19" s="247"/>
      <c r="R19" s="247"/>
      <c r="S19" s="247"/>
      <c r="T19" s="247"/>
      <c r="U19" s="247"/>
      <c r="V19" s="247"/>
      <c r="W19" s="248"/>
      <c r="X19" s="48"/>
      <c r="Y19" s="48"/>
    </row>
    <row r="20" spans="2:34">
      <c r="B20" s="31"/>
      <c r="C20" s="281"/>
      <c r="D20" s="286"/>
      <c r="E20" s="286"/>
      <c r="F20" s="248"/>
      <c r="G20" s="243"/>
      <c r="H20" s="244"/>
      <c r="I20" s="245"/>
      <c r="J20" s="29"/>
      <c r="K20" s="187"/>
      <c r="O20" s="247"/>
      <c r="P20" s="247"/>
      <c r="Q20" s="247"/>
      <c r="R20" s="247"/>
      <c r="S20" s="247"/>
      <c r="T20" s="247"/>
      <c r="U20" s="247"/>
      <c r="V20" s="247"/>
      <c r="W20" s="248"/>
      <c r="X20" s="48"/>
      <c r="Y20" s="48"/>
    </row>
    <row r="21" spans="2:34" s="48" customFormat="1">
      <c r="B21" s="24" t="s">
        <v>36</v>
      </c>
      <c r="C21" s="241" t="s">
        <v>2</v>
      </c>
      <c r="D21" s="176"/>
      <c r="E21" s="242"/>
      <c r="F21" s="187"/>
      <c r="G21" s="243"/>
      <c r="H21" s="244"/>
      <c r="I21" s="245"/>
      <c r="J21" s="245"/>
      <c r="K21" s="187"/>
      <c r="L21" s="47"/>
      <c r="M21" s="47"/>
      <c r="N21" s="47"/>
      <c r="O21" s="47"/>
      <c r="Q21" s="274"/>
      <c r="R21" s="274"/>
      <c r="S21" s="274"/>
      <c r="T21" s="274"/>
      <c r="U21" s="274"/>
      <c r="V21" s="274"/>
      <c r="W21" s="274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2:34">
      <c r="B22" s="31">
        <v>1</v>
      </c>
      <c r="C22" s="81" t="s">
        <v>161</v>
      </c>
      <c r="D22" s="177" t="s">
        <v>38</v>
      </c>
      <c r="E22" s="186">
        <v>3</v>
      </c>
      <c r="F22" s="186">
        <f>3300000*1.1</f>
        <v>3630000.0000000005</v>
      </c>
      <c r="G22" s="243"/>
      <c r="H22" s="244">
        <f>F22*E22</f>
        <v>10890000.000000002</v>
      </c>
      <c r="I22" s="245">
        <f>SUM(G22:H22)</f>
        <v>10890000.000000002</v>
      </c>
      <c r="J22" s="29"/>
      <c r="K22" s="187"/>
      <c r="O22" s="247"/>
      <c r="P22" s="247"/>
      <c r="Q22" s="247"/>
      <c r="R22" s="247"/>
      <c r="S22" s="247"/>
      <c r="T22" s="247"/>
      <c r="U22" s="247"/>
      <c r="V22" s="247"/>
      <c r="W22" s="248"/>
      <c r="X22" s="48"/>
      <c r="Y22" s="48"/>
    </row>
    <row r="23" spans="2:34">
      <c r="B23" s="31">
        <v>2</v>
      </c>
      <c r="C23" s="81" t="s">
        <v>162</v>
      </c>
      <c r="D23" s="177" t="s">
        <v>73</v>
      </c>
      <c r="E23" s="186">
        <v>1</v>
      </c>
      <c r="F23" s="248">
        <f>2500000*1.1</f>
        <v>2750000</v>
      </c>
      <c r="G23" s="243"/>
      <c r="H23" s="244">
        <f t="shared" ref="H23:H26" si="1">F23*E23</f>
        <v>2750000</v>
      </c>
      <c r="I23" s="245">
        <f t="shared" ref="I23:I26" si="2">SUM(G23:H23)</f>
        <v>2750000</v>
      </c>
      <c r="J23" s="29"/>
      <c r="K23" s="187"/>
      <c r="O23" s="247"/>
      <c r="P23" s="247"/>
      <c r="Q23" s="247"/>
      <c r="R23" s="247"/>
      <c r="S23" s="247"/>
      <c r="T23" s="247"/>
      <c r="U23" s="247"/>
      <c r="V23" s="247"/>
      <c r="W23" s="248"/>
      <c r="X23" s="48"/>
      <c r="Y23" s="48"/>
    </row>
    <row r="24" spans="2:34">
      <c r="B24" s="31">
        <v>3</v>
      </c>
      <c r="C24" s="81" t="s">
        <v>163</v>
      </c>
      <c r="D24" s="177" t="s">
        <v>46</v>
      </c>
      <c r="E24" s="186">
        <v>1</v>
      </c>
      <c r="F24" s="57">
        <f>264000*1.1</f>
        <v>290400</v>
      </c>
      <c r="G24" s="243"/>
      <c r="H24" s="244">
        <f t="shared" si="1"/>
        <v>290400</v>
      </c>
      <c r="I24" s="245">
        <f t="shared" si="2"/>
        <v>290400</v>
      </c>
      <c r="J24" s="29"/>
      <c r="K24" s="187"/>
      <c r="O24" s="247"/>
      <c r="P24" s="247"/>
      <c r="Q24" s="247"/>
      <c r="R24" s="247"/>
      <c r="S24" s="247"/>
      <c r="T24" s="247"/>
      <c r="U24" s="247"/>
      <c r="V24" s="247"/>
      <c r="W24" s="248"/>
      <c r="X24" s="48"/>
      <c r="Y24" s="48"/>
    </row>
    <row r="25" spans="2:34">
      <c r="B25" s="31">
        <v>4</v>
      </c>
      <c r="C25" s="81" t="s">
        <v>164</v>
      </c>
      <c r="D25" s="177" t="s">
        <v>73</v>
      </c>
      <c r="E25" s="186">
        <v>1</v>
      </c>
      <c r="F25" s="248">
        <f>30000000*1.1</f>
        <v>33000000.000000004</v>
      </c>
      <c r="G25" s="243"/>
      <c r="H25" s="244">
        <f t="shared" si="1"/>
        <v>33000000.000000004</v>
      </c>
      <c r="I25" s="245">
        <f t="shared" si="2"/>
        <v>33000000.000000004</v>
      </c>
      <c r="J25" s="29"/>
      <c r="K25" s="187"/>
      <c r="O25" s="247"/>
      <c r="P25" s="247"/>
      <c r="Q25" s="247"/>
      <c r="R25" s="247"/>
      <c r="S25" s="247"/>
      <c r="T25" s="247"/>
      <c r="U25" s="247"/>
      <c r="V25" s="247"/>
      <c r="W25" s="248"/>
      <c r="X25" s="48"/>
      <c r="Y25" s="48"/>
    </row>
    <row r="26" spans="2:34">
      <c r="B26" s="31">
        <v>5</v>
      </c>
      <c r="C26" s="81" t="s">
        <v>134</v>
      </c>
      <c r="D26" s="177" t="s">
        <v>73</v>
      </c>
      <c r="E26" s="186">
        <v>1</v>
      </c>
      <c r="F26" s="187">
        <f>5000000*1.1</f>
        <v>5500000</v>
      </c>
      <c r="G26" s="243"/>
      <c r="H26" s="244">
        <f t="shared" si="1"/>
        <v>5500000</v>
      </c>
      <c r="I26" s="245">
        <f t="shared" si="2"/>
        <v>5500000</v>
      </c>
      <c r="J26" s="29"/>
      <c r="K26" s="187"/>
      <c r="O26" s="247"/>
      <c r="P26" s="247"/>
      <c r="Q26" s="247"/>
      <c r="R26" s="247"/>
      <c r="S26" s="247"/>
      <c r="T26" s="247"/>
      <c r="U26" s="247"/>
      <c r="V26" s="247"/>
      <c r="W26" s="248"/>
      <c r="X26" s="48"/>
      <c r="Y26" s="48"/>
    </row>
    <row r="27" spans="2:34" ht="21" thickBot="1">
      <c r="B27" s="31"/>
      <c r="C27" s="249"/>
      <c r="D27" s="177"/>
      <c r="E27" s="186"/>
      <c r="F27" s="187"/>
      <c r="G27" s="243"/>
      <c r="H27" s="244"/>
      <c r="I27" s="245"/>
      <c r="J27" s="29"/>
      <c r="K27" s="187"/>
      <c r="O27" s="247"/>
      <c r="P27" s="247"/>
      <c r="Q27" s="247"/>
      <c r="R27" s="247"/>
      <c r="S27" s="247"/>
      <c r="T27" s="247"/>
      <c r="U27" s="247"/>
      <c r="V27" s="247"/>
      <c r="W27" s="248"/>
      <c r="X27" s="48"/>
      <c r="Y27" s="48"/>
    </row>
    <row r="28" spans="2:34" ht="21" thickBot="1">
      <c r="B28" s="250"/>
      <c r="C28" s="251"/>
      <c r="D28" s="178" t="s">
        <v>80</v>
      </c>
      <c r="E28" s="252"/>
      <c r="F28" s="253"/>
      <c r="G28" s="266"/>
      <c r="H28" s="254">
        <f>H13</f>
        <v>0</v>
      </c>
      <c r="I28" s="266">
        <f>SUM(I13:I26)</f>
        <v>906507800</v>
      </c>
      <c r="J28" s="255"/>
      <c r="K28" s="187"/>
      <c r="N28" s="256"/>
      <c r="O28" s="187"/>
      <c r="P28" s="187"/>
      <c r="Q28" s="187"/>
      <c r="R28" s="187"/>
      <c r="S28" s="187"/>
      <c r="T28" s="187"/>
      <c r="U28" s="187"/>
      <c r="V28" s="187"/>
      <c r="W28" s="257"/>
      <c r="X28" s="258"/>
      <c r="Y28" s="48"/>
    </row>
    <row r="29" spans="2:34" ht="21" thickBot="1">
      <c r="B29" s="259"/>
      <c r="C29" s="48"/>
      <c r="D29" s="180" t="s">
        <v>132</v>
      </c>
      <c r="E29" s="260"/>
      <c r="F29" s="261" t="s">
        <v>42</v>
      </c>
      <c r="G29" s="267"/>
      <c r="H29" s="262">
        <f t="shared" ref="H29:I29" si="3">H28*0.1</f>
        <v>0</v>
      </c>
      <c r="I29" s="267">
        <f t="shared" si="3"/>
        <v>90650780</v>
      </c>
      <c r="J29" s="255"/>
      <c r="K29" s="187"/>
      <c r="O29" s="187"/>
      <c r="P29" s="187"/>
      <c r="Q29" s="187"/>
      <c r="R29" s="187"/>
      <c r="S29" s="187"/>
      <c r="T29" s="187"/>
      <c r="U29" s="187"/>
      <c r="V29" s="187"/>
      <c r="W29" s="257"/>
      <c r="X29" s="48"/>
      <c r="Y29" s="48"/>
    </row>
    <row r="30" spans="2:34" ht="21" thickBot="1">
      <c r="B30" s="263"/>
      <c r="C30" s="179"/>
      <c r="D30" s="180" t="s">
        <v>25</v>
      </c>
      <c r="E30" s="260"/>
      <c r="F30" s="261" t="s">
        <v>42</v>
      </c>
      <c r="G30" s="267"/>
      <c r="H30" s="262">
        <f t="shared" ref="H30:I30" si="4">SUM(H28:H29)</f>
        <v>0</v>
      </c>
      <c r="I30" s="267">
        <f t="shared" si="4"/>
        <v>997158580</v>
      </c>
      <c r="J30" s="264"/>
      <c r="K30" s="187"/>
      <c r="O30" s="187"/>
      <c r="P30" s="187"/>
      <c r="Q30" s="187"/>
      <c r="R30" s="187"/>
      <c r="S30" s="187"/>
      <c r="T30" s="187"/>
      <c r="U30" s="187"/>
      <c r="V30" s="187"/>
      <c r="W30" s="257"/>
      <c r="X30" s="48"/>
      <c r="Y30" s="48"/>
    </row>
    <row r="31" spans="2:34">
      <c r="B31" s="181"/>
      <c r="D31" s="48"/>
      <c r="E31" s="48"/>
      <c r="F31" s="60"/>
      <c r="G31" s="154"/>
      <c r="H31" s="154"/>
      <c r="I31" s="154"/>
      <c r="J31" s="154"/>
      <c r="K31" s="154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2:34">
      <c r="B32" s="182"/>
      <c r="C32" s="354"/>
      <c r="D32" s="354"/>
      <c r="E32" s="272"/>
      <c r="F32" s="60"/>
      <c r="G32" s="353" t="s">
        <v>187</v>
      </c>
      <c r="H32" s="353"/>
      <c r="I32" s="353"/>
      <c r="J32" s="353"/>
      <c r="K32" s="353"/>
      <c r="P32" s="258"/>
      <c r="Q32" s="48"/>
      <c r="R32" s="48"/>
      <c r="S32" s="48"/>
      <c r="T32" s="48"/>
      <c r="U32" s="48"/>
      <c r="V32" s="48"/>
      <c r="W32" s="48"/>
      <c r="X32" s="48"/>
      <c r="Y32" s="48"/>
    </row>
    <row r="33" spans="2:34">
      <c r="B33" s="182"/>
      <c r="C33" s="354"/>
      <c r="D33" s="354"/>
      <c r="E33" s="272"/>
      <c r="F33" s="60"/>
      <c r="G33" s="350"/>
      <c r="H33" s="350"/>
      <c r="I33" s="350"/>
      <c r="J33" s="350"/>
      <c r="K33" s="350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2:34">
      <c r="B34" s="182"/>
      <c r="C34" s="354"/>
      <c r="D34" s="354"/>
      <c r="E34" s="272"/>
      <c r="F34" s="60"/>
      <c r="G34" s="353"/>
      <c r="H34" s="353"/>
      <c r="I34" s="353"/>
      <c r="J34" s="353"/>
      <c r="K34" s="353"/>
      <c r="M34" s="265"/>
      <c r="Q34" s="48"/>
      <c r="R34" s="48"/>
      <c r="S34" s="48"/>
      <c r="T34" s="48"/>
      <c r="U34" s="48"/>
      <c r="V34" s="48"/>
      <c r="W34" s="48"/>
    </row>
    <row r="35" spans="2:34">
      <c r="B35" s="182"/>
      <c r="C35" s="349"/>
      <c r="D35" s="349"/>
      <c r="E35" s="273"/>
      <c r="F35" s="60"/>
      <c r="G35" s="353" t="s">
        <v>188</v>
      </c>
      <c r="H35" s="353"/>
      <c r="I35" s="353"/>
      <c r="J35" s="353"/>
      <c r="K35" s="353"/>
      <c r="M35" s="183"/>
      <c r="Q35" s="48"/>
      <c r="R35" s="48"/>
      <c r="S35" s="48"/>
      <c r="T35" s="48"/>
      <c r="U35" s="48"/>
      <c r="V35" s="48"/>
      <c r="W35" s="48"/>
    </row>
    <row r="36" spans="2:34">
      <c r="B36" s="182"/>
      <c r="C36" s="349"/>
      <c r="D36" s="349"/>
      <c r="E36" s="273"/>
      <c r="F36" s="60"/>
      <c r="G36" s="350"/>
      <c r="H36" s="350"/>
      <c r="I36" s="350"/>
      <c r="J36" s="350"/>
      <c r="K36" s="350"/>
      <c r="Q36" s="48"/>
      <c r="R36" s="48"/>
      <c r="S36" s="48"/>
      <c r="T36" s="48"/>
      <c r="U36" s="48"/>
      <c r="V36" s="48"/>
      <c r="W36" s="48"/>
    </row>
    <row r="37" spans="2:34">
      <c r="B37" s="182"/>
      <c r="C37" s="349"/>
      <c r="D37" s="349"/>
      <c r="E37" s="273"/>
      <c r="F37" s="60"/>
      <c r="G37" s="350"/>
      <c r="H37" s="350"/>
      <c r="I37" s="350"/>
      <c r="J37" s="350"/>
      <c r="K37" s="350"/>
      <c r="Q37" s="48"/>
      <c r="R37" s="48"/>
      <c r="S37" s="48"/>
      <c r="T37" s="48"/>
      <c r="U37" s="48"/>
      <c r="V37" s="48"/>
      <c r="W37" s="48"/>
    </row>
    <row r="38" spans="2:34">
      <c r="B38" s="48"/>
      <c r="C38" s="349"/>
      <c r="D38" s="349"/>
      <c r="E38" s="273"/>
      <c r="F38" s="60"/>
      <c r="G38" s="350"/>
      <c r="H38" s="350"/>
      <c r="I38" s="350"/>
      <c r="J38" s="350"/>
      <c r="K38" s="350"/>
      <c r="Q38" s="48"/>
      <c r="R38" s="48"/>
      <c r="S38" s="48"/>
      <c r="T38" s="48"/>
      <c r="U38" s="48"/>
      <c r="V38" s="48"/>
      <c r="W38" s="48"/>
    </row>
    <row r="39" spans="2:34">
      <c r="B39" s="48"/>
      <c r="C39" s="351"/>
      <c r="D39" s="351"/>
      <c r="E39" s="270"/>
      <c r="F39" s="60"/>
      <c r="G39" s="44"/>
      <c r="H39" s="44"/>
      <c r="I39" s="44"/>
      <c r="J39" s="44"/>
      <c r="K39" s="49"/>
      <c r="Q39" s="48"/>
      <c r="R39" s="48"/>
      <c r="S39" s="48"/>
      <c r="T39" s="48"/>
      <c r="U39" s="48"/>
      <c r="V39" s="48"/>
      <c r="W39" s="48"/>
    </row>
    <row r="40" spans="2:34">
      <c r="B40" s="48"/>
      <c r="C40" s="48"/>
      <c r="D40" s="48"/>
      <c r="E40" s="48"/>
      <c r="F40" s="60"/>
      <c r="G40" s="352" t="s">
        <v>189</v>
      </c>
      <c r="H40" s="352"/>
      <c r="I40" s="352"/>
      <c r="J40" s="352"/>
      <c r="K40" s="352"/>
      <c r="Q40" s="48"/>
      <c r="R40" s="48"/>
      <c r="S40" s="48"/>
      <c r="T40" s="48"/>
      <c r="U40" s="48"/>
      <c r="V40" s="48"/>
      <c r="W40" s="48"/>
    </row>
    <row r="41" spans="2:34">
      <c r="F41" s="183"/>
    </row>
    <row r="42" spans="2:34">
      <c r="F42" s="183"/>
    </row>
    <row r="43" spans="2:34">
      <c r="F43" s="183"/>
    </row>
    <row r="44" spans="2:34" s="184" customFormat="1">
      <c r="B44" s="47"/>
      <c r="C44" s="47"/>
      <c r="D44" s="47"/>
      <c r="E44" s="47"/>
      <c r="F44" s="183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2:34" s="184" customFormat="1">
      <c r="B45" s="47"/>
      <c r="C45" s="47"/>
      <c r="D45" s="47"/>
      <c r="E45" s="47"/>
      <c r="F45" s="183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2:34" s="184" customFormat="1">
      <c r="B46" s="47"/>
      <c r="C46" s="47"/>
      <c r="D46" s="47"/>
      <c r="E46" s="47"/>
      <c r="F46" s="183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</row>
    <row r="47" spans="2:34" s="184" customFormat="1">
      <c r="B47" s="47"/>
      <c r="C47" s="47"/>
      <c r="D47" s="47"/>
      <c r="E47" s="47"/>
      <c r="F47" s="183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</row>
    <row r="48" spans="2:34" s="184" customFormat="1">
      <c r="B48" s="47"/>
      <c r="C48" s="47"/>
      <c r="D48" s="47"/>
      <c r="E48" s="47"/>
      <c r="F48" s="183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</row>
    <row r="49" spans="2:34" s="184" customFormat="1">
      <c r="B49" s="47"/>
      <c r="C49" s="47"/>
      <c r="D49" s="47"/>
      <c r="E49" s="47"/>
      <c r="F49" s="183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</row>
    <row r="50" spans="2:34" s="184" customFormat="1">
      <c r="B50" s="47"/>
      <c r="C50" s="47"/>
      <c r="D50" s="47"/>
      <c r="E50" s="47"/>
      <c r="F50" s="183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</row>
    <row r="51" spans="2:34" s="184" customFormat="1">
      <c r="B51" s="47"/>
      <c r="C51" s="47"/>
      <c r="D51" s="47"/>
      <c r="E51" s="47"/>
      <c r="F51" s="183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</row>
    <row r="52" spans="2:34" s="184" customFormat="1">
      <c r="B52" s="47"/>
      <c r="C52" s="47"/>
      <c r="D52" s="47"/>
      <c r="E52" s="47"/>
      <c r="F52" s="183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</row>
    <row r="53" spans="2:34" s="184" customFormat="1">
      <c r="B53" s="47"/>
      <c r="C53" s="47"/>
      <c r="D53" s="47"/>
      <c r="E53" s="47"/>
      <c r="F53" s="183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</row>
  </sheetData>
  <mergeCells count="22">
    <mergeCell ref="Q9:W9"/>
    <mergeCell ref="B4:J4"/>
    <mergeCell ref="B5:J5"/>
    <mergeCell ref="B6:J6"/>
    <mergeCell ref="E9:E11"/>
    <mergeCell ref="G9:I9"/>
    <mergeCell ref="C32:D32"/>
    <mergeCell ref="C33:D33"/>
    <mergeCell ref="G33:K33"/>
    <mergeCell ref="C34:D34"/>
    <mergeCell ref="G34:K34"/>
    <mergeCell ref="G32:K32"/>
    <mergeCell ref="C38:D38"/>
    <mergeCell ref="G38:K38"/>
    <mergeCell ref="C39:D39"/>
    <mergeCell ref="G40:K40"/>
    <mergeCell ref="C35:D35"/>
    <mergeCell ref="G35:K35"/>
    <mergeCell ref="C36:D36"/>
    <mergeCell ref="G36:K36"/>
    <mergeCell ref="C37:D37"/>
    <mergeCell ref="G37:K37"/>
  </mergeCells>
  <printOptions horizontalCentered="1"/>
  <pageMargins left="0.7" right="0.7" top="0.75" bottom="0.75" header="0.3" footer="0.3"/>
  <pageSetup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P56"/>
  <sheetViews>
    <sheetView topLeftCell="A13" zoomScale="70" zoomScaleNormal="70" workbookViewId="0">
      <selection activeCell="F15" sqref="F15"/>
    </sheetView>
  </sheetViews>
  <sheetFormatPr defaultColWidth="14.7109375" defaultRowHeight="20.25"/>
  <cols>
    <col min="1" max="1" width="5.5703125" style="44" customWidth="1"/>
    <col min="2" max="2" width="7" style="44" customWidth="1"/>
    <col min="3" max="3" width="59.85546875" style="44" customWidth="1"/>
    <col min="4" max="4" width="18" style="44" bestFit="1" customWidth="1"/>
    <col min="5" max="5" width="18.5703125" style="44" customWidth="1"/>
    <col min="6" max="7" width="20.85546875" style="44" bestFit="1" customWidth="1"/>
    <col min="8" max="8" width="20.5703125" style="44" bestFit="1" customWidth="1"/>
    <col min="9" max="9" width="22.42578125" style="49" bestFit="1" customWidth="1"/>
    <col min="10" max="10" width="28.28515625" style="49" customWidth="1"/>
    <col min="11" max="11" width="4.28515625" style="49" customWidth="1"/>
    <col min="12" max="12" width="24" style="44" bestFit="1" customWidth="1"/>
    <col min="13" max="13" width="22.7109375" style="291" bestFit="1" customWidth="1"/>
    <col min="14" max="14" width="37.28515625" style="291" bestFit="1" customWidth="1"/>
    <col min="15" max="15" width="6.5703125" style="44" customWidth="1"/>
    <col min="16" max="16" width="4" style="44" customWidth="1"/>
    <col min="17" max="16384" width="14.7109375" style="44"/>
  </cols>
  <sheetData>
    <row r="1" spans="2:16">
      <c r="B1" s="45" t="s">
        <v>44</v>
      </c>
      <c r="I1" s="46"/>
      <c r="J1" s="46"/>
      <c r="K1" s="46"/>
      <c r="L1" s="47"/>
      <c r="M1" s="48"/>
      <c r="N1" s="44"/>
    </row>
    <row r="2" spans="2:16">
      <c r="B2" s="44" t="s">
        <v>45</v>
      </c>
      <c r="M2" s="50"/>
      <c r="N2" s="44"/>
    </row>
    <row r="3" spans="2:16" ht="20.25" customHeight="1">
      <c r="B3" s="367" t="s">
        <v>151</v>
      </c>
      <c r="C3" s="367"/>
      <c r="D3" s="367"/>
      <c r="E3" s="367"/>
      <c r="F3" s="367"/>
      <c r="G3" s="367"/>
      <c r="H3" s="367"/>
      <c r="I3" s="367"/>
      <c r="J3" s="367"/>
      <c r="M3" s="50"/>
      <c r="N3" s="44"/>
    </row>
    <row r="4" spans="2:16" ht="20.25" customHeight="1">
      <c r="B4" s="367" t="s">
        <v>186</v>
      </c>
      <c r="C4" s="367"/>
      <c r="D4" s="367"/>
      <c r="E4" s="367"/>
      <c r="F4" s="367"/>
      <c r="G4" s="367"/>
      <c r="H4" s="367"/>
      <c r="I4" s="367"/>
      <c r="J4" s="367"/>
      <c r="M4" s="50"/>
      <c r="N4" s="44"/>
    </row>
    <row r="5" spans="2:16" ht="20.25" customHeight="1">
      <c r="B5" s="366" t="s">
        <v>183</v>
      </c>
      <c r="C5" s="366"/>
      <c r="D5" s="366"/>
      <c r="E5" s="366"/>
      <c r="F5" s="366"/>
      <c r="G5" s="366"/>
      <c r="H5" s="366"/>
      <c r="I5" s="366"/>
      <c r="J5" s="366"/>
      <c r="M5" s="50"/>
      <c r="N5" s="44"/>
    </row>
    <row r="6" spans="2:16" s="291" customFormat="1" ht="21.75" customHeight="1" thickBot="1">
      <c r="B6" s="52"/>
      <c r="C6" s="52"/>
      <c r="D6" s="53"/>
      <c r="E6" s="53"/>
      <c r="F6" s="55"/>
      <c r="G6" s="55"/>
      <c r="H6" s="55"/>
      <c r="I6" s="56"/>
      <c r="J6" s="56"/>
      <c r="K6" s="56"/>
      <c r="L6" s="44"/>
      <c r="O6" s="44"/>
      <c r="P6" s="44"/>
    </row>
    <row r="7" spans="2:16" s="291" customFormat="1">
      <c r="B7" s="16"/>
      <c r="C7" s="17"/>
      <c r="D7" s="343" t="s">
        <v>170</v>
      </c>
      <c r="E7" s="363" t="s">
        <v>171</v>
      </c>
      <c r="F7" s="19" t="s">
        <v>26</v>
      </c>
      <c r="G7" s="346" t="s">
        <v>113</v>
      </c>
      <c r="H7" s="347"/>
      <c r="I7" s="347"/>
      <c r="J7" s="20"/>
      <c r="K7" s="290"/>
      <c r="L7" s="44"/>
      <c r="O7" s="44"/>
      <c r="P7" s="44"/>
    </row>
    <row r="8" spans="2:16" s="291" customFormat="1">
      <c r="B8" s="21" t="s">
        <v>27</v>
      </c>
      <c r="C8" s="22" t="s">
        <v>28</v>
      </c>
      <c r="D8" s="344"/>
      <c r="E8" s="364"/>
      <c r="F8" s="192" t="s">
        <v>30</v>
      </c>
      <c r="G8" s="202" t="s">
        <v>114</v>
      </c>
      <c r="H8" s="202" t="s">
        <v>2</v>
      </c>
      <c r="I8" s="200" t="s">
        <v>80</v>
      </c>
      <c r="J8" s="23" t="s">
        <v>32</v>
      </c>
      <c r="K8" s="290"/>
      <c r="L8" s="44"/>
      <c r="O8" s="44"/>
      <c r="P8" s="44"/>
    </row>
    <row r="9" spans="2:16" s="291" customFormat="1" ht="21" thickBot="1">
      <c r="B9" s="193"/>
      <c r="C9" s="41"/>
      <c r="D9" s="345"/>
      <c r="E9" s="365"/>
      <c r="F9" s="195" t="s">
        <v>33</v>
      </c>
      <c r="G9" s="203" t="s">
        <v>33</v>
      </c>
      <c r="H9" s="203" t="s">
        <v>33</v>
      </c>
      <c r="I9" s="201" t="s">
        <v>83</v>
      </c>
      <c r="J9" s="198"/>
      <c r="K9" s="290"/>
      <c r="L9" s="44"/>
      <c r="O9" s="44"/>
      <c r="P9" s="44"/>
    </row>
    <row r="10" spans="2:16" s="291" customFormat="1">
      <c r="B10" s="24" t="s">
        <v>34</v>
      </c>
      <c r="C10" s="25" t="s">
        <v>35</v>
      </c>
      <c r="D10" s="295"/>
      <c r="E10" s="27"/>
      <c r="F10" s="28"/>
      <c r="G10" s="190"/>
      <c r="H10" s="190"/>
      <c r="I10" s="29"/>
      <c r="J10" s="30"/>
      <c r="K10" s="46"/>
      <c r="L10" s="44"/>
      <c r="O10" s="44"/>
      <c r="P10" s="44"/>
    </row>
    <row r="11" spans="2:16">
      <c r="B11" s="31">
        <v>1</v>
      </c>
      <c r="C11" s="32" t="s">
        <v>191</v>
      </c>
      <c r="D11" s="296" t="s">
        <v>38</v>
      </c>
      <c r="E11" s="106">
        <v>1</v>
      </c>
      <c r="F11" s="57">
        <v>350000000</v>
      </c>
      <c r="G11" s="189">
        <f>F11*E11</f>
        <v>350000000</v>
      </c>
      <c r="H11" s="189"/>
      <c r="I11" s="58">
        <f>H11+G11</f>
        <v>350000000</v>
      </c>
      <c r="J11" s="59"/>
      <c r="K11" s="46"/>
      <c r="L11" s="46"/>
      <c r="M11" s="60"/>
      <c r="N11" s="61"/>
    </row>
    <row r="12" spans="2:16">
      <c r="B12" s="31">
        <v>2</v>
      </c>
      <c r="C12" s="36" t="s">
        <v>48</v>
      </c>
      <c r="D12" s="199" t="s">
        <v>46</v>
      </c>
      <c r="E12" s="106">
        <v>1</v>
      </c>
      <c r="F12" s="57">
        <f>2160000*1.1</f>
        <v>2376000</v>
      </c>
      <c r="G12" s="189">
        <f t="shared" ref="G12:G18" si="0">F12*E12</f>
        <v>2376000</v>
      </c>
      <c r="H12" s="189"/>
      <c r="I12" s="58">
        <f t="shared" ref="I12:I18" si="1">H12+G12</f>
        <v>2376000</v>
      </c>
      <c r="J12" s="30"/>
      <c r="K12" s="46"/>
      <c r="L12" s="46"/>
      <c r="M12" s="71"/>
      <c r="N12" s="62"/>
    </row>
    <row r="13" spans="2:16">
      <c r="B13" s="31">
        <v>3</v>
      </c>
      <c r="C13" s="36" t="s">
        <v>180</v>
      </c>
      <c r="D13" s="199" t="s">
        <v>49</v>
      </c>
      <c r="E13" s="106">
        <v>80</v>
      </c>
      <c r="F13" s="57">
        <f>600000*1.1</f>
        <v>660000</v>
      </c>
      <c r="G13" s="189">
        <f t="shared" si="0"/>
        <v>52800000</v>
      </c>
      <c r="H13" s="189"/>
      <c r="I13" s="58">
        <f t="shared" si="1"/>
        <v>52800000</v>
      </c>
      <c r="J13" s="30"/>
      <c r="K13" s="46"/>
      <c r="L13" s="46"/>
      <c r="M13" s="71"/>
      <c r="N13" s="62"/>
    </row>
    <row r="14" spans="2:16">
      <c r="B14" s="31">
        <v>4</v>
      </c>
      <c r="C14" s="36" t="s">
        <v>178</v>
      </c>
      <c r="D14" s="199" t="s">
        <v>46</v>
      </c>
      <c r="E14" s="106">
        <v>1</v>
      </c>
      <c r="F14" s="57">
        <f>75000000*1.1</f>
        <v>82500000</v>
      </c>
      <c r="G14" s="189">
        <f t="shared" si="0"/>
        <v>82500000</v>
      </c>
      <c r="H14" s="189"/>
      <c r="I14" s="58">
        <f t="shared" si="1"/>
        <v>82500000</v>
      </c>
      <c r="J14" s="30"/>
      <c r="K14" s="46"/>
      <c r="L14" s="46"/>
      <c r="M14" s="71"/>
      <c r="N14" s="62"/>
    </row>
    <row r="15" spans="2:16">
      <c r="B15" s="31">
        <v>5</v>
      </c>
      <c r="C15" s="288" t="s">
        <v>172</v>
      </c>
      <c r="D15" s="199" t="s">
        <v>46</v>
      </c>
      <c r="E15" s="106">
        <v>1</v>
      </c>
      <c r="F15" s="57">
        <f>85000000*1.1</f>
        <v>93500000.000000015</v>
      </c>
      <c r="G15" s="189">
        <f t="shared" si="0"/>
        <v>93500000.000000015</v>
      </c>
      <c r="H15" s="189"/>
      <c r="I15" s="58">
        <f t="shared" si="1"/>
        <v>93500000.000000015</v>
      </c>
      <c r="J15" s="30"/>
      <c r="K15" s="46"/>
      <c r="L15" s="46"/>
      <c r="M15" s="71"/>
      <c r="N15" s="62"/>
    </row>
    <row r="16" spans="2:16">
      <c r="B16" s="31">
        <v>6</v>
      </c>
      <c r="C16" s="36" t="s">
        <v>173</v>
      </c>
      <c r="D16" s="199" t="s">
        <v>38</v>
      </c>
      <c r="E16" s="106">
        <v>16</v>
      </c>
      <c r="F16" s="57">
        <f>600000*1.1</f>
        <v>660000</v>
      </c>
      <c r="G16" s="189">
        <f t="shared" si="0"/>
        <v>10560000</v>
      </c>
      <c r="H16" s="189"/>
      <c r="I16" s="58">
        <f t="shared" si="1"/>
        <v>10560000</v>
      </c>
      <c r="J16" s="30"/>
      <c r="K16" s="46"/>
      <c r="L16" s="46"/>
      <c r="M16" s="71"/>
      <c r="N16" s="62"/>
    </row>
    <row r="17" spans="2:14">
      <c r="B17" s="31">
        <v>7</v>
      </c>
      <c r="C17" s="36" t="s">
        <v>174</v>
      </c>
      <c r="D17" s="199" t="s">
        <v>49</v>
      </c>
      <c r="E17" s="106">
        <v>3</v>
      </c>
      <c r="F17" s="57">
        <f>700000*1.1</f>
        <v>770000.00000000012</v>
      </c>
      <c r="G17" s="189">
        <f t="shared" si="0"/>
        <v>2310000.0000000005</v>
      </c>
      <c r="H17" s="189"/>
      <c r="I17" s="58">
        <f t="shared" si="1"/>
        <v>2310000.0000000005</v>
      </c>
      <c r="J17" s="30"/>
      <c r="K17" s="46"/>
      <c r="L17" s="46"/>
      <c r="M17" s="71"/>
      <c r="N17" s="62"/>
    </row>
    <row r="18" spans="2:14">
      <c r="B18" s="31">
        <v>8</v>
      </c>
      <c r="C18" s="36" t="s">
        <v>175</v>
      </c>
      <c r="D18" s="199" t="s">
        <v>49</v>
      </c>
      <c r="E18" s="106">
        <v>12</v>
      </c>
      <c r="F18" s="57">
        <f>750000*1.1</f>
        <v>825000.00000000012</v>
      </c>
      <c r="G18" s="189">
        <f t="shared" si="0"/>
        <v>9900000.0000000019</v>
      </c>
      <c r="H18" s="189"/>
      <c r="I18" s="58">
        <f t="shared" si="1"/>
        <v>9900000.0000000019</v>
      </c>
      <c r="J18" s="30"/>
      <c r="K18" s="46"/>
      <c r="L18" s="46"/>
      <c r="M18" s="71"/>
      <c r="N18" s="62"/>
    </row>
    <row r="19" spans="2:14">
      <c r="B19" s="31"/>
      <c r="C19" s="36"/>
      <c r="D19" s="199"/>
      <c r="E19" s="106"/>
      <c r="F19" s="57"/>
      <c r="G19" s="189"/>
      <c r="H19" s="189"/>
      <c r="I19" s="58"/>
      <c r="J19" s="30"/>
      <c r="K19" s="46"/>
      <c r="L19" s="46"/>
      <c r="M19" s="71"/>
      <c r="N19" s="62"/>
    </row>
    <row r="20" spans="2:14">
      <c r="B20" s="33" t="s">
        <v>39</v>
      </c>
      <c r="C20" s="101" t="s">
        <v>40</v>
      </c>
      <c r="D20" s="199"/>
      <c r="E20" s="106"/>
      <c r="F20" s="57"/>
      <c r="G20" s="189"/>
      <c r="H20" s="189"/>
      <c r="I20" s="58"/>
      <c r="J20" s="30"/>
      <c r="K20" s="46"/>
      <c r="L20" s="46"/>
      <c r="M20" s="71"/>
      <c r="N20" s="62"/>
    </row>
    <row r="21" spans="2:14">
      <c r="B21" s="31">
        <v>1</v>
      </c>
      <c r="C21" s="36" t="s">
        <v>192</v>
      </c>
      <c r="D21" s="199" t="s">
        <v>38</v>
      </c>
      <c r="E21" s="106">
        <v>1</v>
      </c>
      <c r="F21" s="57">
        <f>2000000*1.1</f>
        <v>2200000</v>
      </c>
      <c r="G21" s="189"/>
      <c r="H21" s="189">
        <f>F21*E21</f>
        <v>2200000</v>
      </c>
      <c r="I21" s="58">
        <f>H21+G21</f>
        <v>2200000</v>
      </c>
      <c r="J21" s="30"/>
      <c r="K21" s="46"/>
      <c r="L21" s="46"/>
      <c r="M21" s="71"/>
      <c r="N21" s="62"/>
    </row>
    <row r="22" spans="2:14">
      <c r="B22" s="31">
        <f>B21+1</f>
        <v>2</v>
      </c>
      <c r="C22" s="36" t="s">
        <v>176</v>
      </c>
      <c r="D22" s="199" t="s">
        <v>46</v>
      </c>
      <c r="E22" s="106">
        <v>2</v>
      </c>
      <c r="F22" s="57">
        <f>2500000*1.1</f>
        <v>2750000</v>
      </c>
      <c r="G22" s="189"/>
      <c r="H22" s="189">
        <f t="shared" ref="H22:H27" si="2">F22*E22</f>
        <v>5500000</v>
      </c>
      <c r="I22" s="58">
        <f t="shared" ref="I22:I27" si="3">H22+G22</f>
        <v>5500000</v>
      </c>
      <c r="J22" s="30"/>
      <c r="K22" s="46"/>
      <c r="L22" s="46"/>
      <c r="M22" s="71"/>
      <c r="N22" s="62"/>
    </row>
    <row r="23" spans="2:14">
      <c r="B23" s="31">
        <v>3</v>
      </c>
      <c r="C23" s="36" t="s">
        <v>52</v>
      </c>
      <c r="D23" s="199" t="s">
        <v>46</v>
      </c>
      <c r="E23" s="106">
        <v>1</v>
      </c>
      <c r="F23" s="57">
        <f>264000*1.1</f>
        <v>290400</v>
      </c>
      <c r="G23" s="189"/>
      <c r="H23" s="189">
        <f t="shared" si="2"/>
        <v>290400</v>
      </c>
      <c r="I23" s="58">
        <f t="shared" si="3"/>
        <v>290400</v>
      </c>
      <c r="J23" s="30"/>
      <c r="K23" s="46"/>
      <c r="L23" s="46"/>
      <c r="M23" s="71"/>
      <c r="N23" s="62"/>
    </row>
    <row r="24" spans="2:14">
      <c r="B24" s="31">
        <v>4</v>
      </c>
      <c r="C24" s="36" t="s">
        <v>53</v>
      </c>
      <c r="D24" s="199" t="s">
        <v>38</v>
      </c>
      <c r="E24" s="106">
        <f>E16</f>
        <v>16</v>
      </c>
      <c r="F24" s="57">
        <f>45000*1.1</f>
        <v>49500.000000000007</v>
      </c>
      <c r="G24" s="189"/>
      <c r="H24" s="189">
        <f t="shared" si="2"/>
        <v>792000.00000000012</v>
      </c>
      <c r="I24" s="58">
        <f t="shared" si="3"/>
        <v>792000.00000000012</v>
      </c>
      <c r="J24" s="30"/>
      <c r="K24" s="46"/>
      <c r="L24" s="46"/>
      <c r="M24" s="71"/>
      <c r="N24" s="62"/>
    </row>
    <row r="25" spans="2:14">
      <c r="B25" s="31">
        <v>5</v>
      </c>
      <c r="C25" s="36" t="s">
        <v>179</v>
      </c>
      <c r="D25" s="199" t="s">
        <v>46</v>
      </c>
      <c r="E25" s="106">
        <v>1</v>
      </c>
      <c r="F25" s="57">
        <f>2500000*1.1</f>
        <v>2750000</v>
      </c>
      <c r="G25" s="189"/>
      <c r="H25" s="189">
        <f t="shared" si="2"/>
        <v>2750000</v>
      </c>
      <c r="I25" s="58">
        <f t="shared" si="3"/>
        <v>2750000</v>
      </c>
      <c r="J25" s="30"/>
      <c r="K25" s="46"/>
      <c r="L25" s="46"/>
      <c r="M25" s="71"/>
      <c r="N25" s="62"/>
    </row>
    <row r="26" spans="2:14">
      <c r="B26" s="31">
        <v>6</v>
      </c>
      <c r="C26" s="36" t="s">
        <v>177</v>
      </c>
      <c r="D26" s="199" t="s">
        <v>73</v>
      </c>
      <c r="E26" s="106">
        <v>1</v>
      </c>
      <c r="F26" s="57">
        <f>15000000*1.1</f>
        <v>16500000.000000002</v>
      </c>
      <c r="G26" s="189"/>
      <c r="H26" s="189">
        <f t="shared" si="2"/>
        <v>16500000.000000002</v>
      </c>
      <c r="I26" s="58">
        <f t="shared" si="3"/>
        <v>16500000.000000002</v>
      </c>
      <c r="J26" s="30"/>
      <c r="K26" s="46"/>
      <c r="L26" s="46"/>
      <c r="M26" s="71"/>
      <c r="N26" s="62"/>
    </row>
    <row r="27" spans="2:14">
      <c r="B27" s="31">
        <v>7</v>
      </c>
      <c r="C27" s="36" t="s">
        <v>55</v>
      </c>
      <c r="D27" s="199" t="s">
        <v>73</v>
      </c>
      <c r="E27" s="106">
        <v>1</v>
      </c>
      <c r="F27" s="57">
        <f>5000000*1.1</f>
        <v>5500000</v>
      </c>
      <c r="G27" s="189"/>
      <c r="H27" s="189">
        <f t="shared" si="2"/>
        <v>5500000</v>
      </c>
      <c r="I27" s="58">
        <f t="shared" si="3"/>
        <v>5500000</v>
      </c>
      <c r="J27" s="30"/>
      <c r="K27" s="46"/>
      <c r="L27" s="46"/>
      <c r="M27" s="71"/>
      <c r="N27" s="62"/>
    </row>
    <row r="28" spans="2:14">
      <c r="B28" s="297"/>
      <c r="C28" s="36"/>
      <c r="D28" s="300"/>
      <c r="E28" s="301"/>
      <c r="F28" s="77"/>
      <c r="G28" s="77"/>
      <c r="H28" s="77"/>
      <c r="I28" s="216"/>
      <c r="J28" s="30"/>
      <c r="K28" s="46"/>
      <c r="L28" s="46"/>
      <c r="M28" s="71"/>
      <c r="N28" s="62"/>
    </row>
    <row r="29" spans="2:14">
      <c r="B29" s="96"/>
      <c r="C29" s="97"/>
      <c r="D29" s="38" t="s">
        <v>41</v>
      </c>
      <c r="E29" s="74"/>
      <c r="F29" s="75" t="s">
        <v>42</v>
      </c>
      <c r="G29" s="75"/>
      <c r="H29" s="77"/>
      <c r="I29" s="298">
        <f>SUM(I11:I27)</f>
        <v>637478400</v>
      </c>
      <c r="J29" s="30"/>
      <c r="K29" s="46"/>
      <c r="N29" s="62"/>
    </row>
    <row r="30" spans="2:14">
      <c r="B30" s="37"/>
      <c r="C30" s="291"/>
      <c r="D30" s="39" t="s">
        <v>43</v>
      </c>
      <c r="E30" s="76"/>
      <c r="F30" s="77" t="s">
        <v>42</v>
      </c>
      <c r="G30" s="75"/>
      <c r="H30" s="75"/>
      <c r="I30" s="73">
        <f>+I29/10</f>
        <v>63747840</v>
      </c>
      <c r="J30" s="30"/>
      <c r="K30" s="46"/>
      <c r="L30" s="291"/>
      <c r="N30" s="78"/>
    </row>
    <row r="31" spans="2:14" ht="21" thickBot="1">
      <c r="B31" s="40"/>
      <c r="C31" s="41"/>
      <c r="D31" s="42" t="s">
        <v>25</v>
      </c>
      <c r="E31" s="79"/>
      <c r="F31" s="80" t="s">
        <v>42</v>
      </c>
      <c r="G31" s="185"/>
      <c r="H31" s="185"/>
      <c r="I31" s="299">
        <f>+I30+I29</f>
        <v>701226240</v>
      </c>
      <c r="J31" s="43"/>
      <c r="K31" s="46"/>
      <c r="N31" s="78"/>
    </row>
    <row r="32" spans="2:14">
      <c r="B32" s="291"/>
      <c r="C32" s="291"/>
      <c r="D32" s="81"/>
      <c r="E32" s="82"/>
      <c r="F32" s="83"/>
      <c r="G32" s="83"/>
      <c r="H32" s="83"/>
      <c r="I32" s="83"/>
      <c r="J32" s="46"/>
      <c r="K32" s="46"/>
      <c r="M32" s="84"/>
      <c r="N32" s="85"/>
    </row>
    <row r="33" spans="2:16">
      <c r="B33" s="86"/>
      <c r="D33" s="291"/>
      <c r="E33" s="353" t="s">
        <v>187</v>
      </c>
      <c r="F33" s="353"/>
      <c r="G33" s="353"/>
      <c r="H33" s="353"/>
      <c r="I33" s="353"/>
      <c r="J33" s="353"/>
      <c r="K33" s="46"/>
      <c r="L33" s="87"/>
      <c r="N33" s="78"/>
    </row>
    <row r="34" spans="2:16">
      <c r="B34" s="88"/>
      <c r="C34" s="89"/>
      <c r="D34" s="89"/>
      <c r="E34" s="350"/>
      <c r="F34" s="350"/>
      <c r="G34" s="350"/>
      <c r="H34" s="350"/>
      <c r="I34" s="350"/>
      <c r="J34" s="350"/>
      <c r="K34" s="290"/>
      <c r="N34" s="84"/>
    </row>
    <row r="35" spans="2:16">
      <c r="B35" s="88"/>
      <c r="C35" s="362"/>
      <c r="D35" s="362"/>
      <c r="E35" s="353"/>
      <c r="F35" s="353"/>
      <c r="G35" s="353"/>
      <c r="H35" s="353"/>
      <c r="I35" s="353"/>
      <c r="J35" s="353"/>
      <c r="K35" s="92"/>
      <c r="N35" s="78"/>
    </row>
    <row r="36" spans="2:16">
      <c r="B36" s="88"/>
      <c r="C36" s="362"/>
      <c r="D36" s="362"/>
      <c r="E36" s="353" t="s">
        <v>188</v>
      </c>
      <c r="F36" s="353"/>
      <c r="G36" s="353"/>
      <c r="H36" s="353"/>
      <c r="I36" s="353"/>
      <c r="J36" s="353"/>
      <c r="K36" s="92"/>
      <c r="N36" s="78"/>
    </row>
    <row r="37" spans="2:16" ht="20.25" customHeight="1">
      <c r="B37" s="88"/>
      <c r="C37" s="362"/>
      <c r="D37" s="362"/>
      <c r="E37" s="350"/>
      <c r="F37" s="350"/>
      <c r="G37" s="350"/>
      <c r="H37" s="350"/>
      <c r="I37" s="350"/>
      <c r="J37" s="350"/>
      <c r="K37" s="92"/>
      <c r="N37" s="78"/>
    </row>
    <row r="38" spans="2:16">
      <c r="B38" s="88"/>
      <c r="C38" s="93"/>
      <c r="D38" s="93"/>
      <c r="E38" s="350"/>
      <c r="F38" s="350"/>
      <c r="G38" s="350"/>
      <c r="H38" s="350"/>
      <c r="I38" s="350"/>
      <c r="J38" s="350"/>
      <c r="K38" s="92"/>
      <c r="N38" s="78"/>
    </row>
    <row r="39" spans="2:16">
      <c r="B39" s="88"/>
      <c r="C39" s="93"/>
      <c r="D39" s="93"/>
      <c r="E39" s="350"/>
      <c r="F39" s="350"/>
      <c r="G39" s="350"/>
      <c r="H39" s="350"/>
      <c r="I39" s="350"/>
      <c r="J39" s="350"/>
      <c r="K39" s="92"/>
      <c r="N39" s="78"/>
    </row>
    <row r="40" spans="2:16">
      <c r="B40" s="291"/>
      <c r="C40" s="293"/>
      <c r="D40" s="293"/>
      <c r="K40" s="92"/>
      <c r="N40" s="78"/>
    </row>
    <row r="41" spans="2:16">
      <c r="B41" s="291"/>
      <c r="C41" s="293"/>
      <c r="D41" s="293"/>
      <c r="E41" s="352" t="s">
        <v>189</v>
      </c>
      <c r="F41" s="352"/>
      <c r="G41" s="352"/>
      <c r="H41" s="352"/>
      <c r="I41" s="352"/>
      <c r="J41" s="352"/>
      <c r="K41" s="94"/>
    </row>
    <row r="42" spans="2:16">
      <c r="B42" s="291"/>
      <c r="C42" s="351"/>
      <c r="D42" s="351"/>
      <c r="E42" s="352"/>
      <c r="F42" s="352"/>
      <c r="G42" s="352"/>
      <c r="H42" s="352"/>
      <c r="I42" s="352"/>
      <c r="J42" s="352"/>
      <c r="K42" s="46"/>
    </row>
    <row r="43" spans="2:16">
      <c r="B43" s="291"/>
      <c r="C43" s="292"/>
      <c r="D43" s="292"/>
      <c r="E43" s="291"/>
      <c r="F43" s="64"/>
      <c r="G43" s="64"/>
      <c r="H43" s="64"/>
      <c r="I43" s="46"/>
      <c r="J43" s="46"/>
      <c r="K43" s="46"/>
    </row>
    <row r="44" spans="2:16">
      <c r="F44" s="95"/>
      <c r="G44" s="95"/>
      <c r="H44" s="95"/>
    </row>
    <row r="45" spans="2:16">
      <c r="F45" s="95"/>
      <c r="G45" s="95"/>
      <c r="H45" s="95"/>
    </row>
    <row r="46" spans="2:16">
      <c r="F46" s="95"/>
      <c r="G46" s="95"/>
      <c r="H46" s="95"/>
    </row>
    <row r="47" spans="2:16" s="49" customFormat="1">
      <c r="B47" s="44"/>
      <c r="C47" s="44"/>
      <c r="D47" s="44"/>
      <c r="E47" s="44"/>
      <c r="F47" s="95"/>
      <c r="G47" s="95"/>
      <c r="H47" s="95"/>
      <c r="L47" s="44"/>
      <c r="M47" s="291"/>
      <c r="N47" s="291"/>
      <c r="O47" s="44"/>
      <c r="P47" s="44"/>
    </row>
    <row r="48" spans="2:16" s="49" customFormat="1">
      <c r="B48" s="44"/>
      <c r="C48" s="44"/>
      <c r="D48" s="44"/>
      <c r="E48" s="44"/>
      <c r="F48" s="95"/>
      <c r="G48" s="95"/>
      <c r="H48" s="95"/>
      <c r="L48" s="44"/>
      <c r="M48" s="291"/>
      <c r="N48" s="291"/>
      <c r="O48" s="44"/>
      <c r="P48" s="44"/>
    </row>
    <row r="49" spans="2:16" s="49" customFormat="1">
      <c r="B49" s="44"/>
      <c r="C49" s="44"/>
      <c r="D49" s="44"/>
      <c r="E49" s="44"/>
      <c r="F49" s="95"/>
      <c r="G49" s="95"/>
      <c r="H49" s="95"/>
      <c r="L49" s="44"/>
      <c r="M49" s="291"/>
      <c r="N49" s="291"/>
      <c r="O49" s="44"/>
      <c r="P49" s="44"/>
    </row>
    <row r="50" spans="2:16" s="49" customFormat="1">
      <c r="B50" s="44"/>
      <c r="C50" s="44"/>
      <c r="D50" s="44"/>
      <c r="E50" s="44"/>
      <c r="F50" s="95"/>
      <c r="G50" s="95"/>
      <c r="H50" s="95"/>
      <c r="L50" s="44"/>
      <c r="M50" s="291"/>
      <c r="N50" s="291"/>
      <c r="O50" s="44"/>
      <c r="P50" s="44"/>
    </row>
    <row r="51" spans="2:16" s="49" customFormat="1">
      <c r="B51" s="44"/>
      <c r="C51" s="44"/>
      <c r="D51" s="44"/>
      <c r="E51" s="44"/>
      <c r="F51" s="95"/>
      <c r="G51" s="95"/>
      <c r="H51" s="95"/>
      <c r="L51" s="44"/>
      <c r="M51" s="291"/>
      <c r="N51" s="291"/>
      <c r="O51" s="44"/>
      <c r="P51" s="44"/>
    </row>
    <row r="52" spans="2:16" s="49" customFormat="1">
      <c r="B52" s="44"/>
      <c r="C52" s="44"/>
      <c r="D52" s="44"/>
      <c r="E52" s="44"/>
      <c r="F52" s="95"/>
      <c r="G52" s="95"/>
      <c r="H52" s="95"/>
      <c r="L52" s="44"/>
      <c r="M52" s="291"/>
      <c r="N52" s="291"/>
      <c r="O52" s="44"/>
      <c r="P52" s="44"/>
    </row>
    <row r="53" spans="2:16" s="49" customFormat="1">
      <c r="B53" s="44"/>
      <c r="C53" s="44"/>
      <c r="D53" s="44"/>
      <c r="E53" s="44"/>
      <c r="F53" s="95"/>
      <c r="G53" s="95"/>
      <c r="H53" s="95"/>
      <c r="L53" s="44"/>
      <c r="M53" s="291"/>
      <c r="N53" s="291"/>
      <c r="O53" s="44"/>
      <c r="P53" s="44"/>
    </row>
    <row r="54" spans="2:16" s="49" customFormat="1">
      <c r="B54" s="44"/>
      <c r="C54" s="44"/>
      <c r="D54" s="44"/>
      <c r="E54" s="44"/>
      <c r="F54" s="95"/>
      <c r="G54" s="95"/>
      <c r="H54" s="95"/>
      <c r="L54" s="44"/>
      <c r="M54" s="291"/>
      <c r="N54" s="291"/>
      <c r="O54" s="44"/>
      <c r="P54" s="44"/>
    </row>
    <row r="55" spans="2:16" s="49" customFormat="1">
      <c r="B55" s="44"/>
      <c r="C55" s="44"/>
      <c r="D55" s="44"/>
      <c r="E55" s="44"/>
      <c r="F55" s="95"/>
      <c r="G55" s="95"/>
      <c r="H55" s="95"/>
      <c r="L55" s="44"/>
      <c r="M55" s="291"/>
      <c r="N55" s="291"/>
      <c r="O55" s="44"/>
      <c r="P55" s="44"/>
    </row>
    <row r="56" spans="2:16" s="49" customFormat="1">
      <c r="B56" s="44"/>
      <c r="C56" s="44"/>
      <c r="D56" s="44"/>
      <c r="E56" s="44"/>
      <c r="F56" s="95"/>
      <c r="G56" s="95"/>
      <c r="H56" s="95"/>
      <c r="L56" s="44"/>
      <c r="M56" s="291"/>
      <c r="N56" s="291"/>
      <c r="O56" s="44"/>
      <c r="P56" s="44"/>
    </row>
  </sheetData>
  <mergeCells count="19">
    <mergeCell ref="B4:J4"/>
    <mergeCell ref="B5:J5"/>
    <mergeCell ref="B3:J3"/>
    <mergeCell ref="C35:D35"/>
    <mergeCell ref="E35:J35"/>
    <mergeCell ref="D7:D9"/>
    <mergeCell ref="E7:E9"/>
    <mergeCell ref="G7:I7"/>
    <mergeCell ref="E33:J33"/>
    <mergeCell ref="E34:J34"/>
    <mergeCell ref="E41:J41"/>
    <mergeCell ref="C42:D42"/>
    <mergeCell ref="E42:J42"/>
    <mergeCell ref="C36:D36"/>
    <mergeCell ref="E36:J36"/>
    <mergeCell ref="C37:D37"/>
    <mergeCell ref="E37:J37"/>
    <mergeCell ref="E38:J38"/>
    <mergeCell ref="E39:J39"/>
  </mergeCells>
  <printOptions horizontalCentered="1"/>
  <pageMargins left="0.7" right="0.7" top="0.75" bottom="0.75" header="0.3" footer="0.3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1"/>
  <sheetViews>
    <sheetView tabSelected="1" workbookViewId="0">
      <selection activeCell="L25" sqref="L25"/>
    </sheetView>
  </sheetViews>
  <sheetFormatPr defaultRowHeight="15"/>
  <cols>
    <col min="1" max="1" width="37.85546875" style="269" customWidth="1"/>
    <col min="2" max="2" width="8.85546875" style="269" customWidth="1"/>
    <col min="3" max="3" width="12" style="269" customWidth="1"/>
    <col min="4" max="4" width="18.42578125" style="269" customWidth="1"/>
    <col min="5" max="5" width="24.5703125" style="269" customWidth="1"/>
    <col min="6" max="6" width="12.85546875" style="269" hidden="1" customWidth="1"/>
    <col min="7" max="7" width="14.28515625" style="269" hidden="1" customWidth="1"/>
    <col min="8" max="16384" width="9.140625" style="269"/>
  </cols>
  <sheetData>
    <row r="1" spans="1:8" ht="18">
      <c r="A1" s="334" t="s">
        <v>190</v>
      </c>
      <c r="B1" s="268"/>
      <c r="C1" s="268"/>
      <c r="D1" s="268"/>
      <c r="E1" s="268"/>
    </row>
    <row r="2" spans="1:8" ht="18">
      <c r="A2" s="334" t="s">
        <v>183</v>
      </c>
      <c r="B2" s="268"/>
      <c r="C2" s="268"/>
      <c r="D2" s="268"/>
      <c r="E2" s="268"/>
    </row>
    <row r="3" spans="1:8" ht="19.5" thickBot="1">
      <c r="A3" s="302"/>
      <c r="B3" s="303"/>
      <c r="C3" s="303"/>
      <c r="D3" s="303"/>
      <c r="E3" s="303"/>
      <c r="F3" s="304"/>
      <c r="G3" s="304"/>
      <c r="H3" s="304"/>
    </row>
    <row r="4" spans="1:8" ht="18.75">
      <c r="A4" s="305" t="s">
        <v>135</v>
      </c>
      <c r="B4" s="306" t="s">
        <v>30</v>
      </c>
      <c r="C4" s="307" t="s">
        <v>24</v>
      </c>
      <c r="D4" s="306" t="s">
        <v>136</v>
      </c>
      <c r="E4" s="308" t="s">
        <v>137</v>
      </c>
      <c r="F4" s="309" t="s">
        <v>138</v>
      </c>
      <c r="G4" s="310" t="s">
        <v>25</v>
      </c>
      <c r="H4" s="304"/>
    </row>
    <row r="5" spans="1:8" ht="18.75">
      <c r="A5" s="311" t="s">
        <v>195</v>
      </c>
      <c r="B5" s="312" t="s">
        <v>46</v>
      </c>
      <c r="C5" s="313">
        <v>1</v>
      </c>
      <c r="D5" s="314"/>
      <c r="E5" s="315">
        <f>'RAB SUTM'!I50</f>
        <v>38300900</v>
      </c>
      <c r="F5" s="316">
        <f>[12]SUTM!P80</f>
        <v>28891</v>
      </c>
      <c r="G5" s="317">
        <f>F5*C5</f>
        <v>28891</v>
      </c>
      <c r="H5" s="304"/>
    </row>
    <row r="6" spans="1:8" ht="18.75">
      <c r="A6" s="311" t="s">
        <v>197</v>
      </c>
      <c r="B6" s="312" t="s">
        <v>38</v>
      </c>
      <c r="C6" s="368">
        <v>1</v>
      </c>
      <c r="D6" s="314"/>
      <c r="E6" s="315">
        <f>'RAB GARDU REVISI'!I31</f>
        <v>701226240</v>
      </c>
      <c r="F6" s="316">
        <f>'[12]TRAFO 100'!R56</f>
        <v>3391.8</v>
      </c>
      <c r="G6" s="317">
        <f t="shared" ref="G6:G8" si="0">F6*C6</f>
        <v>3391.8</v>
      </c>
      <c r="H6" s="304"/>
    </row>
    <row r="7" spans="1:8" ht="18.75">
      <c r="A7" s="311" t="s">
        <v>198</v>
      </c>
      <c r="B7" s="312" t="s">
        <v>38</v>
      </c>
      <c r="C7" s="312">
        <v>3</v>
      </c>
      <c r="D7" s="314"/>
      <c r="E7" s="318">
        <f>'cubicel 20 kv revisi'!I30</f>
        <v>997158580</v>
      </c>
      <c r="F7" s="316">
        <v>400</v>
      </c>
      <c r="G7" s="317">
        <f t="shared" si="0"/>
        <v>1200</v>
      </c>
      <c r="H7" s="304"/>
    </row>
    <row r="8" spans="1:8" ht="19.5" thickBot="1">
      <c r="A8" s="319" t="s">
        <v>141</v>
      </c>
      <c r="B8" s="320" t="s">
        <v>139</v>
      </c>
      <c r="C8" s="321">
        <f>'RAB SKTM'!E12/1000</f>
        <v>2.5000000000000001E-2</v>
      </c>
      <c r="D8" s="322"/>
      <c r="E8" s="323">
        <f>'RAB SKTM'!I48</f>
        <v>131313004.90440001</v>
      </c>
      <c r="F8" s="316">
        <v>1000</v>
      </c>
      <c r="G8" s="317">
        <f t="shared" si="0"/>
        <v>25</v>
      </c>
      <c r="H8" s="304"/>
    </row>
    <row r="9" spans="1:8" ht="19.5" thickBot="1">
      <c r="A9" s="369" t="s">
        <v>196</v>
      </c>
      <c r="B9" s="303"/>
      <c r="C9" s="303"/>
      <c r="D9" s="303"/>
      <c r="E9" s="324">
        <f>SUM(E5:E8)</f>
        <v>1867998724.9044001</v>
      </c>
      <c r="F9" s="304"/>
      <c r="G9" s="304"/>
      <c r="H9" s="304"/>
    </row>
    <row r="10" spans="1:8" ht="18.75" hidden="1">
      <c r="A10" s="302" t="s">
        <v>145</v>
      </c>
      <c r="B10" s="303"/>
      <c r="C10" s="303"/>
      <c r="D10" s="303"/>
      <c r="E10" s="303"/>
      <c r="F10" s="304"/>
      <c r="G10" s="304"/>
      <c r="H10" s="304"/>
    </row>
    <row r="11" spans="1:8" ht="18.75" hidden="1">
      <c r="A11" s="310" t="s">
        <v>135</v>
      </c>
      <c r="B11" s="310" t="s">
        <v>30</v>
      </c>
      <c r="C11" s="325" t="s">
        <v>24</v>
      </c>
      <c r="D11" s="310" t="s">
        <v>136</v>
      </c>
      <c r="E11" s="310" t="s">
        <v>137</v>
      </c>
      <c r="F11" s="310" t="s">
        <v>138</v>
      </c>
      <c r="G11" s="310" t="s">
        <v>25</v>
      </c>
      <c r="H11" s="304"/>
    </row>
    <row r="12" spans="1:8" ht="18.75" hidden="1">
      <c r="A12" s="312" t="s">
        <v>133</v>
      </c>
      <c r="B12" s="312" t="s">
        <v>139</v>
      </c>
      <c r="C12" s="312">
        <v>2</v>
      </c>
      <c r="D12" s="313">
        <f>E5</f>
        <v>38300900</v>
      </c>
      <c r="E12" s="313">
        <f>D12*C12</f>
        <v>76601800</v>
      </c>
      <c r="F12" s="317">
        <f>F5</f>
        <v>28891</v>
      </c>
      <c r="G12" s="317">
        <f>F12*C12</f>
        <v>57782</v>
      </c>
      <c r="H12" s="304"/>
    </row>
    <row r="13" spans="1:8" ht="18.75" hidden="1">
      <c r="A13" s="312" t="s">
        <v>146</v>
      </c>
      <c r="B13" s="312" t="s">
        <v>38</v>
      </c>
      <c r="C13" s="312">
        <f>[12]Rekap!C4</f>
        <v>3</v>
      </c>
      <c r="D13" s="313">
        <f>E6</f>
        <v>701226240</v>
      </c>
      <c r="E13" s="313">
        <f t="shared" ref="E13:E20" si="1">D13*C13</f>
        <v>2103678720</v>
      </c>
      <c r="F13" s="317">
        <f>F6</f>
        <v>3391.8</v>
      </c>
      <c r="G13" s="317">
        <f t="shared" ref="G13:G19" si="2">F13*C13</f>
        <v>10175.400000000001</v>
      </c>
      <c r="H13" s="304"/>
    </row>
    <row r="14" spans="1:8" ht="18.75" hidden="1">
      <c r="A14" s="312" t="s">
        <v>147</v>
      </c>
      <c r="B14" s="312" t="s">
        <v>38</v>
      </c>
      <c r="C14" s="312">
        <f>[12]Rekap!C5</f>
        <v>1</v>
      </c>
      <c r="D14" s="313" t="e">
        <f>#REF!</f>
        <v>#REF!</v>
      </c>
      <c r="E14" s="313" t="e">
        <f t="shared" si="1"/>
        <v>#REF!</v>
      </c>
      <c r="F14" s="317" t="e">
        <f>#REF!</f>
        <v>#REF!</v>
      </c>
      <c r="G14" s="317" t="e">
        <f t="shared" si="2"/>
        <v>#REF!</v>
      </c>
      <c r="H14" s="304"/>
    </row>
    <row r="15" spans="1:8" ht="18.75" hidden="1">
      <c r="A15" s="312" t="s">
        <v>148</v>
      </c>
      <c r="B15" s="312" t="s">
        <v>76</v>
      </c>
      <c r="C15" s="312">
        <f>2.5</f>
        <v>2.5</v>
      </c>
      <c r="D15" s="313" t="e">
        <f>#REF!</f>
        <v>#REF!</v>
      </c>
      <c r="E15" s="313" t="e">
        <f t="shared" si="1"/>
        <v>#REF!</v>
      </c>
      <c r="F15" s="317" t="e">
        <f>#REF!</f>
        <v>#REF!</v>
      </c>
      <c r="G15" s="317" t="e">
        <f t="shared" si="2"/>
        <v>#REF!</v>
      </c>
      <c r="H15" s="304"/>
    </row>
    <row r="16" spans="1:8" ht="18.75" hidden="1">
      <c r="A16" s="312" t="s">
        <v>149</v>
      </c>
      <c r="B16" s="312" t="s">
        <v>76</v>
      </c>
      <c r="C16" s="312">
        <v>1.8</v>
      </c>
      <c r="D16" s="313" t="e">
        <f>#REF!</f>
        <v>#REF!</v>
      </c>
      <c r="E16" s="313" t="e">
        <f t="shared" si="1"/>
        <v>#REF!</v>
      </c>
      <c r="F16" s="317" t="e">
        <f>#REF!</f>
        <v>#REF!</v>
      </c>
      <c r="G16" s="317" t="e">
        <f t="shared" si="2"/>
        <v>#REF!</v>
      </c>
      <c r="H16" s="304"/>
    </row>
    <row r="17" spans="1:8" ht="18.75" hidden="1">
      <c r="A17" s="312" t="s">
        <v>140</v>
      </c>
      <c r="B17" s="312" t="s">
        <v>38</v>
      </c>
      <c r="C17" s="312">
        <v>5</v>
      </c>
      <c r="D17" s="313">
        <f>E7</f>
        <v>997158580</v>
      </c>
      <c r="E17" s="313">
        <f t="shared" si="1"/>
        <v>4985792900</v>
      </c>
      <c r="F17" s="317">
        <f>F7</f>
        <v>400</v>
      </c>
      <c r="G17" s="317">
        <f t="shared" si="2"/>
        <v>2000</v>
      </c>
      <c r="H17" s="304"/>
    </row>
    <row r="18" spans="1:8" ht="18.75" hidden="1">
      <c r="A18" s="312" t="s">
        <v>141</v>
      </c>
      <c r="B18" s="312" t="s">
        <v>139</v>
      </c>
      <c r="C18" s="312">
        <v>0.1</v>
      </c>
      <c r="D18" s="313">
        <f>'[12]SKTM 100'!I54</f>
        <v>173577250</v>
      </c>
      <c r="E18" s="313">
        <f t="shared" si="1"/>
        <v>17357725</v>
      </c>
      <c r="F18" s="317">
        <f>F8</f>
        <v>1000</v>
      </c>
      <c r="G18" s="317">
        <f t="shared" si="2"/>
        <v>100</v>
      </c>
      <c r="H18" s="304"/>
    </row>
    <row r="19" spans="1:8" ht="18.75" hidden="1">
      <c r="A19" s="312" t="s">
        <v>142</v>
      </c>
      <c r="B19" s="312" t="s">
        <v>38</v>
      </c>
      <c r="C19" s="312">
        <v>300</v>
      </c>
      <c r="D19" s="313" t="e">
        <f>#REF!</f>
        <v>#REF!</v>
      </c>
      <c r="E19" s="313" t="e">
        <f t="shared" si="1"/>
        <v>#REF!</v>
      </c>
      <c r="F19" s="317" t="e">
        <f>#REF!</f>
        <v>#REF!</v>
      </c>
      <c r="G19" s="317" t="e">
        <f t="shared" si="2"/>
        <v>#REF!</v>
      </c>
      <c r="H19" s="304"/>
    </row>
    <row r="20" spans="1:8" ht="18.75" hidden="1">
      <c r="A20" s="312" t="s">
        <v>143</v>
      </c>
      <c r="B20" s="312" t="s">
        <v>144</v>
      </c>
      <c r="C20" s="313" t="e">
        <f>G20/2</f>
        <v>#REF!</v>
      </c>
      <c r="D20" s="326">
        <f>'[13]Analisa Transportasi'!D3+'[13]Analisa Transportasi'!D4+'[13]Analisa Transportasi'!D5</f>
        <v>15500</v>
      </c>
      <c r="E20" s="313" t="e">
        <f t="shared" si="1"/>
        <v>#REF!</v>
      </c>
      <c r="F20" s="327"/>
      <c r="G20" s="317" t="e">
        <f>SUM(G12:G19)</f>
        <v>#REF!</v>
      </c>
      <c r="H20" s="304"/>
    </row>
    <row r="21" spans="1:8" ht="18.75" hidden="1">
      <c r="A21" s="303"/>
      <c r="B21" s="303"/>
      <c r="C21" s="303"/>
      <c r="D21" s="303"/>
      <c r="E21" s="328" t="e">
        <f>SUM(E12:E20)</f>
        <v>#REF!</v>
      </c>
      <c r="F21" s="304"/>
      <c r="G21" s="304"/>
      <c r="H21" s="304"/>
    </row>
    <row r="22" spans="1:8" ht="18.75" hidden="1">
      <c r="A22" s="304"/>
      <c r="B22" s="304"/>
      <c r="C22" s="304"/>
      <c r="D22" s="304"/>
      <c r="E22" s="304"/>
      <c r="F22" s="304"/>
      <c r="G22" s="304"/>
      <c r="H22" s="304"/>
    </row>
    <row r="23" spans="1:8" ht="18.75">
      <c r="A23" s="304"/>
      <c r="B23" s="304"/>
      <c r="C23" s="304"/>
      <c r="D23" s="304"/>
      <c r="E23" s="304"/>
      <c r="F23" s="304"/>
      <c r="G23" s="304"/>
      <c r="H23" s="304"/>
    </row>
    <row r="24" spans="1:8" ht="18.75">
      <c r="A24" s="304"/>
      <c r="B24" s="304"/>
      <c r="C24" s="329" t="s">
        <v>187</v>
      </c>
      <c r="D24" s="329"/>
      <c r="E24" s="329"/>
      <c r="F24" s="329"/>
      <c r="G24" s="329"/>
    </row>
    <row r="25" spans="1:8" ht="18.75">
      <c r="A25" s="304"/>
      <c r="B25" s="304"/>
      <c r="C25" s="330"/>
      <c r="D25" s="330"/>
      <c r="E25" s="330"/>
      <c r="F25" s="330"/>
      <c r="G25" s="330"/>
    </row>
    <row r="26" spans="1:8" ht="18.75">
      <c r="A26" s="304"/>
      <c r="B26" s="304"/>
      <c r="C26" s="329" t="s">
        <v>188</v>
      </c>
      <c r="D26" s="329"/>
      <c r="E26" s="329"/>
      <c r="F26" s="329"/>
      <c r="G26" s="329"/>
    </row>
    <row r="27" spans="1:8" ht="18.75">
      <c r="A27" s="304"/>
      <c r="B27" s="304"/>
      <c r="C27" s="330"/>
      <c r="D27" s="330"/>
      <c r="E27" s="330"/>
      <c r="F27" s="330"/>
      <c r="G27" s="330"/>
    </row>
    <row r="28" spans="1:8" ht="18.75">
      <c r="A28" s="304"/>
      <c r="B28" s="304"/>
      <c r="C28" s="330"/>
      <c r="D28" s="330"/>
      <c r="E28" s="330"/>
      <c r="F28" s="330"/>
      <c r="G28" s="330"/>
    </row>
    <row r="29" spans="1:8" ht="18.75">
      <c r="A29" s="304"/>
      <c r="B29" s="304"/>
      <c r="C29" s="330"/>
      <c r="D29" s="330"/>
      <c r="E29" s="330"/>
      <c r="F29" s="330"/>
      <c r="G29" s="330"/>
    </row>
    <row r="30" spans="1:8" ht="18.75">
      <c r="A30" s="304"/>
      <c r="B30" s="304"/>
      <c r="C30" s="331"/>
      <c r="D30" s="331"/>
      <c r="E30" s="331"/>
      <c r="F30" s="331"/>
      <c r="G30" s="332"/>
    </row>
    <row r="31" spans="1:8" ht="18.75">
      <c r="A31" s="304"/>
      <c r="B31" s="304"/>
      <c r="C31" s="333" t="s">
        <v>189</v>
      </c>
      <c r="D31" s="333"/>
      <c r="E31" s="333"/>
      <c r="F31" s="333"/>
      <c r="G31" s="333"/>
    </row>
  </sheetData>
  <printOptions horizontalCentered="1"/>
  <pageMargins left="0.12" right="0.1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SUTM</vt:lpstr>
      <vt:lpstr>RAB SUTM</vt:lpstr>
      <vt:lpstr>RAB SKTM</vt:lpstr>
      <vt:lpstr>cubicel 20 kv revisi</vt:lpstr>
      <vt:lpstr>RAB GARDU REVISI</vt:lpstr>
      <vt:lpstr>REKAP</vt:lpstr>
      <vt:lpstr>'cubicel 20 kv revisi'!Print_Area</vt:lpstr>
      <vt:lpstr>'RAB GARDU REVISI'!Print_Area</vt:lpstr>
      <vt:lpstr>'RAB SKTM'!Print_Area</vt:lpstr>
      <vt:lpstr>'RAB SUTM'!Print_Area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Jaringan</dc:creator>
  <cp:lastModifiedBy>ADMIN DIS</cp:lastModifiedBy>
  <cp:lastPrinted>2016-12-19T02:12:22Z</cp:lastPrinted>
  <dcterms:created xsi:type="dcterms:W3CDTF">2014-09-01T04:21:46Z</dcterms:created>
  <dcterms:modified xsi:type="dcterms:W3CDTF">2016-12-19T02:14:31Z</dcterms:modified>
</cp:coreProperties>
</file>