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 tabRatio="770" activeTab="4"/>
  </bookViews>
  <sheets>
    <sheet name="DIST" sheetId="2" r:id="rId1"/>
    <sheet name="REKAP WKTKU" sheetId="8" r:id="rId2"/>
    <sheet name="ASMD" sheetId="5" r:id="rId3"/>
    <sheet name="ABPP" sheetId="4" r:id="rId4"/>
    <sheet name="ABRU" sheetId="6" r:id="rId5"/>
    <sheet name="ABTG" sheetId="7" r:id="rId6"/>
    <sheet name="APD" sheetId="3" r:id="rId7"/>
    <sheet name="TRKN" sheetId="9" r:id="rId8"/>
    <sheet name="REKAP LISDES" sheetId="12" r:id="rId9"/>
    <sheet name="LISDES KALTARA" sheetId="10" r:id="rId10"/>
    <sheet name="LISDES KALTIM" sheetId="11" r:id="rId11"/>
    <sheet name="KODE PRK" sheetId="13" r:id="rId12"/>
  </sheets>
  <externalReferences>
    <externalReference r:id="rId13"/>
  </externalReferences>
  <definedNames>
    <definedName name="_xlnm.Print_Area" localSheetId="0">DIST!$B$1:$DS$521</definedName>
  </definedNames>
  <calcPr calcId="124519"/>
</workbook>
</file>

<file path=xl/calcChain.xml><?xml version="1.0" encoding="utf-8"?>
<calcChain xmlns="http://schemas.openxmlformats.org/spreadsheetml/2006/main">
  <c r="DA101" i="6"/>
  <c r="CZ101"/>
  <c r="DB8" l="1"/>
  <c r="DB184"/>
  <c r="DD253" i="2"/>
  <c r="DD161"/>
  <c r="F94"/>
  <c r="F95"/>
  <c r="F96"/>
  <c r="F97"/>
  <c r="F98"/>
  <c r="F86"/>
  <c r="F87"/>
  <c r="F88"/>
  <c r="F89"/>
  <c r="F90"/>
  <c r="F91"/>
  <c r="F92"/>
  <c r="F93"/>
  <c r="F79"/>
  <c r="F80"/>
  <c r="F81"/>
  <c r="F82"/>
  <c r="F83"/>
  <c r="F84"/>
  <c r="F85"/>
  <c r="F69"/>
  <c r="F70"/>
  <c r="F71"/>
  <c r="F72"/>
  <c r="F73"/>
  <c r="F74"/>
  <c r="F75"/>
  <c r="F76"/>
  <c r="F77"/>
  <c r="F78"/>
  <c r="F62"/>
  <c r="F63"/>
  <c r="F64"/>
  <c r="F65"/>
  <c r="F66"/>
  <c r="F67"/>
  <c r="F68"/>
  <c r="F55"/>
  <c r="F56"/>
  <c r="F57"/>
  <c r="F58"/>
  <c r="F59"/>
  <c r="F60"/>
  <c r="F61"/>
  <c r="F45"/>
  <c r="F46"/>
  <c r="F47"/>
  <c r="F48"/>
  <c r="F49"/>
  <c r="F50"/>
  <c r="F51"/>
  <c r="F52"/>
  <c r="F53"/>
  <c r="F54"/>
  <c r="F36"/>
  <c r="F37"/>
  <c r="F38"/>
  <c r="F39"/>
  <c r="F40"/>
  <c r="F41"/>
  <c r="F42"/>
  <c r="F43"/>
  <c r="F44"/>
  <c r="F35"/>
  <c r="F34"/>
  <c r="F33"/>
  <c r="F32"/>
  <c r="F28"/>
  <c r="F29"/>
  <c r="F30"/>
  <c r="F31"/>
  <c r="F27"/>
  <c r="F26"/>
  <c r="F25"/>
  <c r="F21"/>
  <c r="F22"/>
  <c r="F23"/>
  <c r="F24"/>
  <c r="F15"/>
  <c r="F16"/>
  <c r="F17"/>
  <c r="F18"/>
  <c r="F19"/>
  <c r="F20"/>
  <c r="F14"/>
  <c r="F12"/>
  <c r="F11"/>
  <c r="F9"/>
  <c r="F10"/>
  <c r="F8"/>
  <c r="DE520"/>
  <c r="DE518"/>
  <c r="DE519"/>
  <c r="DE517"/>
  <c r="G108" i="5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CW108"/>
  <c r="DA108"/>
  <c r="F108"/>
  <c r="DE521" i="2" l="1"/>
  <c r="CY99"/>
  <c r="CY326"/>
  <c r="CY325"/>
  <c r="CY324"/>
  <c r="CY323"/>
  <c r="CY322"/>
  <c r="CY321"/>
  <c r="CY320"/>
  <c r="CY319"/>
  <c r="CY317"/>
  <c r="CY316"/>
  <c r="CY314"/>
  <c r="CY313"/>
  <c r="CY312"/>
  <c r="CY311"/>
  <c r="CY310"/>
  <c r="CY308"/>
  <c r="CY307"/>
  <c r="CY306"/>
  <c r="CY305"/>
  <c r="CY304"/>
  <c r="CY303"/>
  <c r="CY302"/>
  <c r="CY301"/>
  <c r="CY299"/>
  <c r="CY298"/>
  <c r="CY295"/>
  <c r="CY296"/>
  <c r="CY294"/>
  <c r="R3" i="8"/>
  <c r="Q3"/>
  <c r="DA62" i="9"/>
  <c r="DB62"/>
  <c r="CZ62"/>
  <c r="DA87" i="7"/>
  <c r="DB87"/>
  <c r="CZ87"/>
  <c r="DA21" i="3"/>
  <c r="DB21"/>
  <c r="DC234" i="2"/>
  <c r="DD234" s="1"/>
  <c r="DA234"/>
  <c r="CZ234"/>
  <c r="B234"/>
  <c r="DC233"/>
  <c r="DD233" s="1"/>
  <c r="DA233"/>
  <c r="CZ233"/>
  <c r="B233"/>
  <c r="DC232"/>
  <c r="DD232" s="1"/>
  <c r="DA232"/>
  <c r="CZ232"/>
  <c r="B232"/>
  <c r="DC231"/>
  <c r="DD231" s="1"/>
  <c r="DA231"/>
  <c r="CZ231"/>
  <c r="B231"/>
  <c r="DC230"/>
  <c r="DD230" s="1"/>
  <c r="DA230"/>
  <c r="CZ230"/>
  <c r="B230"/>
  <c r="DC229"/>
  <c r="DD229" s="1"/>
  <c r="DA229"/>
  <c r="CZ229"/>
  <c r="B229"/>
  <c r="DC228"/>
  <c r="DD228" s="1"/>
  <c r="DA228"/>
  <c r="CZ228"/>
  <c r="B228"/>
  <c r="DC227"/>
  <c r="DD227" s="1"/>
  <c r="DA227"/>
  <c r="CZ227"/>
  <c r="B227"/>
  <c r="DC226"/>
  <c r="DD226" s="1"/>
  <c r="DA226"/>
  <c r="CZ226"/>
  <c r="B226"/>
  <c r="DC512"/>
  <c r="DD512"/>
  <c r="DB512"/>
  <c r="DC511"/>
  <c r="DD511"/>
  <c r="DB511"/>
  <c r="CZ61" i="9"/>
  <c r="DA61" s="1"/>
  <c r="DC507" i="2" s="1"/>
  <c r="CZ60" i="9"/>
  <c r="DA60" s="1"/>
  <c r="DC506" i="2" s="1"/>
  <c r="CZ59" i="9"/>
  <c r="DA59" s="1"/>
  <c r="DC505" i="2" s="1"/>
  <c r="CZ58" i="9"/>
  <c r="DA58" s="1"/>
  <c r="DC504" i="2" s="1"/>
  <c r="CZ57" i="9"/>
  <c r="DA57" s="1"/>
  <c r="DC503" i="2" s="1"/>
  <c r="CZ56" i="9"/>
  <c r="DA56" s="1"/>
  <c r="CZ17"/>
  <c r="DA17" s="1"/>
  <c r="DC288" i="2" s="1"/>
  <c r="DD288" s="1"/>
  <c r="CZ16" i="9"/>
  <c r="DA16" s="1"/>
  <c r="DC287" i="2" s="1"/>
  <c r="DD287" s="1"/>
  <c r="CZ15" i="9"/>
  <c r="DA15" s="1"/>
  <c r="DC286" i="2" s="1"/>
  <c r="DD286" s="1"/>
  <c r="CZ14" i="9"/>
  <c r="DA14" s="1"/>
  <c r="DA8"/>
  <c r="DA9"/>
  <c r="DA10"/>
  <c r="DA11"/>
  <c r="CZ8"/>
  <c r="CZ9"/>
  <c r="CZ10"/>
  <c r="CZ11"/>
  <c r="DA7"/>
  <c r="CZ7"/>
  <c r="CZ486" i="2"/>
  <c r="DB486"/>
  <c r="DC486"/>
  <c r="DD486"/>
  <c r="CZ487"/>
  <c r="DB487"/>
  <c r="DC487"/>
  <c r="DD487"/>
  <c r="CZ488"/>
  <c r="DB488"/>
  <c r="DC488"/>
  <c r="DD488"/>
  <c r="CZ489"/>
  <c r="DB489"/>
  <c r="DC489"/>
  <c r="DD489"/>
  <c r="CZ490"/>
  <c r="DB490"/>
  <c r="DC490"/>
  <c r="DD490"/>
  <c r="CZ491"/>
  <c r="DB491"/>
  <c r="DC491"/>
  <c r="DD491"/>
  <c r="CZ492"/>
  <c r="DB492"/>
  <c r="DC492"/>
  <c r="DD492"/>
  <c r="CZ493"/>
  <c r="DB493"/>
  <c r="DC493"/>
  <c r="DD493"/>
  <c r="CZ494"/>
  <c r="DB494"/>
  <c r="DC494"/>
  <c r="DD494"/>
  <c r="CZ495"/>
  <c r="DB495"/>
  <c r="DC495"/>
  <c r="DD495"/>
  <c r="CZ496"/>
  <c r="DB496"/>
  <c r="DC496"/>
  <c r="DD496"/>
  <c r="CZ497"/>
  <c r="DB497"/>
  <c r="DC497"/>
  <c r="DD497"/>
  <c r="CZ498"/>
  <c r="DB498"/>
  <c r="DC498"/>
  <c r="DD498"/>
  <c r="CZ499"/>
  <c r="DB499"/>
  <c r="DC499"/>
  <c r="DD499"/>
  <c r="CZ500"/>
  <c r="DB500"/>
  <c r="DC500"/>
  <c r="DD500"/>
  <c r="CZ501"/>
  <c r="DB501"/>
  <c r="DC501"/>
  <c r="DD501"/>
  <c r="CZ502"/>
  <c r="DB502"/>
  <c r="DD502"/>
  <c r="CZ503"/>
  <c r="DB503"/>
  <c r="DD503"/>
  <c r="CZ504"/>
  <c r="DB504"/>
  <c r="DD504"/>
  <c r="CZ505"/>
  <c r="DB505"/>
  <c r="DD505"/>
  <c r="CZ506"/>
  <c r="DB506"/>
  <c r="DD506"/>
  <c r="CZ507"/>
  <c r="DB507"/>
  <c r="DD507"/>
  <c r="DB485"/>
  <c r="DC485"/>
  <c r="DD485"/>
  <c r="CZ485"/>
  <c r="E507"/>
  <c r="E506"/>
  <c r="E505"/>
  <c r="E504"/>
  <c r="E503"/>
  <c r="E502"/>
  <c r="E493"/>
  <c r="E490"/>
  <c r="F486"/>
  <c r="F487"/>
  <c r="F488"/>
  <c r="F489"/>
  <c r="F491"/>
  <c r="F492"/>
  <c r="F494"/>
  <c r="F495"/>
  <c r="F496"/>
  <c r="F497"/>
  <c r="F498"/>
  <c r="F499"/>
  <c r="F500"/>
  <c r="F501"/>
  <c r="F485"/>
  <c r="E484"/>
  <c r="B507"/>
  <c r="B502"/>
  <c r="B503"/>
  <c r="B504"/>
  <c r="B505"/>
  <c r="B506"/>
  <c r="B490"/>
  <c r="B493"/>
  <c r="B484"/>
  <c r="DB67" i="9"/>
  <c r="CZ67"/>
  <c r="DB66"/>
  <c r="CZ66"/>
  <c r="DA65"/>
  <c r="DB65"/>
  <c r="CZ462" i="2"/>
  <c r="DB462"/>
  <c r="DC462"/>
  <c r="DD462"/>
  <c r="CZ463"/>
  <c r="DB463"/>
  <c r="DC463"/>
  <c r="DD463"/>
  <c r="CZ464"/>
  <c r="DB464"/>
  <c r="DC464"/>
  <c r="DD464"/>
  <c r="CZ465"/>
  <c r="DB465"/>
  <c r="DC465"/>
  <c r="DD465"/>
  <c r="CZ467"/>
  <c r="DB467"/>
  <c r="DC467"/>
  <c r="DD467"/>
  <c r="CZ468"/>
  <c r="DB468"/>
  <c r="DC468"/>
  <c r="DD468"/>
  <c r="CZ470"/>
  <c r="DB470"/>
  <c r="DC470"/>
  <c r="DD470"/>
  <c r="CZ471"/>
  <c r="DB471"/>
  <c r="DC471"/>
  <c r="DD471"/>
  <c r="CZ472"/>
  <c r="DB472"/>
  <c r="DC472"/>
  <c r="DD472"/>
  <c r="CZ473"/>
  <c r="DB473"/>
  <c r="DC473"/>
  <c r="DD473"/>
  <c r="CZ474"/>
  <c r="DB474"/>
  <c r="DC474"/>
  <c r="DD474"/>
  <c r="CZ475"/>
  <c r="DB475"/>
  <c r="DC475"/>
  <c r="DD475"/>
  <c r="CZ476"/>
  <c r="DB476"/>
  <c r="DC476"/>
  <c r="DD476"/>
  <c r="CZ477"/>
  <c r="DB477"/>
  <c r="DC477"/>
  <c r="DD477"/>
  <c r="CZ478"/>
  <c r="DB478"/>
  <c r="DC478"/>
  <c r="DD478"/>
  <c r="CZ479"/>
  <c r="DB479"/>
  <c r="DC479"/>
  <c r="DD479"/>
  <c r="CZ480"/>
  <c r="DB480"/>
  <c r="DC480"/>
  <c r="DD480"/>
  <c r="CZ481"/>
  <c r="DB481"/>
  <c r="DC481"/>
  <c r="DD481"/>
  <c r="CZ482"/>
  <c r="DB482"/>
  <c r="DC482"/>
  <c r="DD482"/>
  <c r="CZ483"/>
  <c r="DB483"/>
  <c r="DC483"/>
  <c r="DD483"/>
  <c r="DB461"/>
  <c r="DC461"/>
  <c r="DD461"/>
  <c r="CZ461"/>
  <c r="E479"/>
  <c r="E480"/>
  <c r="E481"/>
  <c r="E482"/>
  <c r="E483"/>
  <c r="E478"/>
  <c r="E469"/>
  <c r="E466"/>
  <c r="F462"/>
  <c r="F463"/>
  <c r="F464"/>
  <c r="F465"/>
  <c r="F467"/>
  <c r="F468"/>
  <c r="F470"/>
  <c r="F471"/>
  <c r="F472"/>
  <c r="F473"/>
  <c r="F474"/>
  <c r="F475"/>
  <c r="F476"/>
  <c r="F477"/>
  <c r="F461"/>
  <c r="E460"/>
  <c r="B466"/>
  <c r="B469"/>
  <c r="B478"/>
  <c r="B479"/>
  <c r="B480"/>
  <c r="B481"/>
  <c r="B482"/>
  <c r="B483"/>
  <c r="B460"/>
  <c r="DA189" i="6"/>
  <c r="DB189"/>
  <c r="CZ189"/>
  <c r="DA188"/>
  <c r="DB188"/>
  <c r="CZ188"/>
  <c r="DA187"/>
  <c r="DB187"/>
  <c r="DA93" i="7"/>
  <c r="DB93"/>
  <c r="DA94"/>
  <c r="DB94"/>
  <c r="CZ93"/>
  <c r="DA91"/>
  <c r="DB91"/>
  <c r="DA92"/>
  <c r="DB92"/>
  <c r="CZ288" i="2"/>
  <c r="CZ287"/>
  <c r="CZ286"/>
  <c r="CZ285"/>
  <c r="CZ284"/>
  <c r="CZ283"/>
  <c r="CZ282"/>
  <c r="CZ281"/>
  <c r="CZ280"/>
  <c r="CZ279"/>
  <c r="CZ278"/>
  <c r="CZ277"/>
  <c r="CZ276"/>
  <c r="CZ275"/>
  <c r="CZ274"/>
  <c r="CZ273"/>
  <c r="CZ272"/>
  <c r="CZ271"/>
  <c r="CZ270"/>
  <c r="CZ269"/>
  <c r="CZ268"/>
  <c r="CZ267"/>
  <c r="CZ266"/>
  <c r="CZ265"/>
  <c r="CZ264"/>
  <c r="CZ263"/>
  <c r="CZ262"/>
  <c r="CZ261"/>
  <c r="CZ260"/>
  <c r="CZ259"/>
  <c r="CZ258"/>
  <c r="CZ257"/>
  <c r="CZ256"/>
  <c r="CZ255"/>
  <c r="CZ254"/>
  <c r="CZ252"/>
  <c r="CZ251"/>
  <c r="CZ250"/>
  <c r="CZ249"/>
  <c r="CZ248"/>
  <c r="CZ247"/>
  <c r="CZ246"/>
  <c r="CZ245"/>
  <c r="CZ244"/>
  <c r="CZ239"/>
  <c r="CZ238"/>
  <c r="CZ237"/>
  <c r="CZ236"/>
  <c r="CZ235"/>
  <c r="CZ225"/>
  <c r="CZ224"/>
  <c r="CZ223"/>
  <c r="CZ222"/>
  <c r="CZ221"/>
  <c r="CZ220"/>
  <c r="CZ219"/>
  <c r="CZ218"/>
  <c r="CZ217"/>
  <c r="CZ216"/>
  <c r="CZ215"/>
  <c r="CZ214"/>
  <c r="CZ213"/>
  <c r="CZ212"/>
  <c r="CZ211"/>
  <c r="CZ210"/>
  <c r="CZ209"/>
  <c r="CZ208"/>
  <c r="CZ207"/>
  <c r="CZ206"/>
  <c r="CZ205"/>
  <c r="CZ204"/>
  <c r="CZ203"/>
  <c r="CZ202"/>
  <c r="CZ201"/>
  <c r="CZ200"/>
  <c r="CZ199"/>
  <c r="CZ198"/>
  <c r="CZ197"/>
  <c r="CZ196"/>
  <c r="CZ195"/>
  <c r="CZ194"/>
  <c r="CZ193"/>
  <c r="CZ192"/>
  <c r="CZ191"/>
  <c r="CZ190"/>
  <c r="CZ189"/>
  <c r="CZ188"/>
  <c r="CZ187"/>
  <c r="CZ186"/>
  <c r="CZ185"/>
  <c r="CZ184"/>
  <c r="CZ183"/>
  <c r="CZ182"/>
  <c r="CZ181"/>
  <c r="CZ180"/>
  <c r="CZ179"/>
  <c r="CZ178"/>
  <c r="CZ177"/>
  <c r="CZ176"/>
  <c r="CZ175"/>
  <c r="CZ174"/>
  <c r="CZ172"/>
  <c r="CZ171"/>
  <c r="CZ170"/>
  <c r="CZ169"/>
  <c r="CZ168"/>
  <c r="CZ166"/>
  <c r="CZ165"/>
  <c r="CZ164"/>
  <c r="CZ163"/>
  <c r="CZ162"/>
  <c r="CZ160"/>
  <c r="CZ159"/>
  <c r="CZ158"/>
  <c r="CZ157"/>
  <c r="CZ156"/>
  <c r="CZ154"/>
  <c r="CZ153"/>
  <c r="CZ152"/>
  <c r="CZ151"/>
  <c r="CZ150"/>
  <c r="CZ149"/>
  <c r="CZ148"/>
  <c r="CZ147"/>
  <c r="CZ145"/>
  <c r="CZ144"/>
  <c r="CZ143"/>
  <c r="CZ142"/>
  <c r="CZ141"/>
  <c r="CZ140"/>
  <c r="CZ138"/>
  <c r="CZ137"/>
  <c r="CZ136"/>
  <c r="CZ135"/>
  <c r="CZ134"/>
  <c r="CZ133"/>
  <c r="CZ131"/>
  <c r="CZ130"/>
  <c r="CZ129"/>
  <c r="CZ128"/>
  <c r="CZ127"/>
  <c r="CZ126"/>
  <c r="CZ125"/>
  <c r="CZ124"/>
  <c r="CZ123"/>
  <c r="CZ122"/>
  <c r="CZ121"/>
  <c r="CZ120"/>
  <c r="CZ119"/>
  <c r="CZ118"/>
  <c r="CZ117"/>
  <c r="CZ115"/>
  <c r="CZ114"/>
  <c r="CZ113"/>
  <c r="CZ112"/>
  <c r="CZ111"/>
  <c r="CZ110"/>
  <c r="CZ109"/>
  <c r="CZ108"/>
  <c r="CZ107"/>
  <c r="CZ106"/>
  <c r="CZ105"/>
  <c r="CZ103"/>
  <c r="CZ102"/>
  <c r="CZ101"/>
  <c r="CZ100"/>
  <c r="CZ99"/>
  <c r="CZ455"/>
  <c r="CZ456"/>
  <c r="CZ457"/>
  <c r="CZ458"/>
  <c r="CZ459"/>
  <c r="DB455"/>
  <c r="DC455"/>
  <c r="DD455"/>
  <c r="DB456"/>
  <c r="DC456"/>
  <c r="DD456"/>
  <c r="DB457"/>
  <c r="DC457"/>
  <c r="DD457"/>
  <c r="DB458"/>
  <c r="DC458"/>
  <c r="DD458"/>
  <c r="DB459"/>
  <c r="DC459"/>
  <c r="DD459"/>
  <c r="E459"/>
  <c r="E458"/>
  <c r="E457"/>
  <c r="E456"/>
  <c r="E455"/>
  <c r="B455"/>
  <c r="B456"/>
  <c r="B457"/>
  <c r="B458"/>
  <c r="B459"/>
  <c r="CZ439"/>
  <c r="DB439"/>
  <c r="DC439"/>
  <c r="CZ440"/>
  <c r="DB440"/>
  <c r="DC440"/>
  <c r="CZ441"/>
  <c r="DB441"/>
  <c r="DC441"/>
  <c r="CZ442"/>
  <c r="DB442"/>
  <c r="DC442"/>
  <c r="CZ444"/>
  <c r="DB444"/>
  <c r="DC444"/>
  <c r="CZ445"/>
  <c r="DB445"/>
  <c r="DC445"/>
  <c r="CZ446"/>
  <c r="DB446"/>
  <c r="DC446"/>
  <c r="DD446"/>
  <c r="CZ447"/>
  <c r="DB447"/>
  <c r="DC447"/>
  <c r="CZ448"/>
  <c r="DB448"/>
  <c r="DC448"/>
  <c r="CZ449"/>
  <c r="DB449"/>
  <c r="DC449"/>
  <c r="CZ450"/>
  <c r="DB450"/>
  <c r="DC450"/>
  <c r="CZ451"/>
  <c r="DB451"/>
  <c r="DC451"/>
  <c r="CZ452"/>
  <c r="DB452"/>
  <c r="DC452"/>
  <c r="CZ453"/>
  <c r="DB453"/>
  <c r="DC453"/>
  <c r="CZ454"/>
  <c r="DB454"/>
  <c r="DC454"/>
  <c r="DB438"/>
  <c r="DC438"/>
  <c r="CZ438"/>
  <c r="F453"/>
  <c r="F454"/>
  <c r="E446"/>
  <c r="E443"/>
  <c r="F439"/>
  <c r="F440"/>
  <c r="F441"/>
  <c r="F442"/>
  <c r="F444"/>
  <c r="F445"/>
  <c r="F447"/>
  <c r="F448"/>
  <c r="F449"/>
  <c r="F450"/>
  <c r="F451"/>
  <c r="F452"/>
  <c r="F438"/>
  <c r="E437"/>
  <c r="B443"/>
  <c r="B446"/>
  <c r="B437"/>
  <c r="CZ343"/>
  <c r="DB343"/>
  <c r="DC343"/>
  <c r="DD343"/>
  <c r="CZ345"/>
  <c r="DB345"/>
  <c r="DC345"/>
  <c r="DD345"/>
  <c r="CZ346"/>
  <c r="DB346"/>
  <c r="DC346"/>
  <c r="DD346"/>
  <c r="CZ347"/>
  <c r="DB347"/>
  <c r="DC347"/>
  <c r="DD347"/>
  <c r="CZ348"/>
  <c r="DB348"/>
  <c r="DC348"/>
  <c r="DD348"/>
  <c r="CZ349"/>
  <c r="DB349"/>
  <c r="DC349"/>
  <c r="DD349"/>
  <c r="CZ350"/>
  <c r="DB350"/>
  <c r="DC350"/>
  <c r="DD350"/>
  <c r="CZ351"/>
  <c r="DB351"/>
  <c r="DC351"/>
  <c r="DD351"/>
  <c r="CZ352"/>
  <c r="DB352"/>
  <c r="DC352"/>
  <c r="DD352"/>
  <c r="CZ354"/>
  <c r="DB354"/>
  <c r="DC354"/>
  <c r="DD354"/>
  <c r="CZ355"/>
  <c r="DB355"/>
  <c r="DC355"/>
  <c r="DD355"/>
  <c r="CZ356"/>
  <c r="DB356"/>
  <c r="DC356"/>
  <c r="DD356"/>
  <c r="CZ357"/>
  <c r="DB357"/>
  <c r="DC357"/>
  <c r="DD357"/>
  <c r="CZ358"/>
  <c r="DB358"/>
  <c r="DC358"/>
  <c r="DD358"/>
  <c r="CZ359"/>
  <c r="DB359"/>
  <c r="DC359"/>
  <c r="DD359"/>
  <c r="CZ360"/>
  <c r="DB360"/>
  <c r="DC360"/>
  <c r="DD360"/>
  <c r="CZ361"/>
  <c r="DB361"/>
  <c r="DC361"/>
  <c r="DD361"/>
  <c r="CZ362"/>
  <c r="DB362"/>
  <c r="DC362"/>
  <c r="DD362"/>
  <c r="CZ363"/>
  <c r="DB363"/>
  <c r="DC363"/>
  <c r="DD363"/>
  <c r="CZ364"/>
  <c r="DB364"/>
  <c r="DC364"/>
  <c r="DD364"/>
  <c r="CZ366"/>
  <c r="DB366"/>
  <c r="DC366"/>
  <c r="DD366"/>
  <c r="CZ367"/>
  <c r="DB367"/>
  <c r="DC367"/>
  <c r="DD367"/>
  <c r="CZ368"/>
  <c r="DB368"/>
  <c r="DC368"/>
  <c r="DD368"/>
  <c r="CZ369"/>
  <c r="DB369"/>
  <c r="DC369"/>
  <c r="DD369"/>
  <c r="CZ370"/>
  <c r="DB370"/>
  <c r="DC370"/>
  <c r="DD370"/>
  <c r="CZ371"/>
  <c r="DB371"/>
  <c r="DC371"/>
  <c r="DD371"/>
  <c r="CZ372"/>
  <c r="DB372"/>
  <c r="DC372"/>
  <c r="DD372"/>
  <c r="CZ373"/>
  <c r="DB373"/>
  <c r="DC373"/>
  <c r="DD373"/>
  <c r="CZ374"/>
  <c r="DB374"/>
  <c r="DC374"/>
  <c r="DD374"/>
  <c r="CZ375"/>
  <c r="DB375"/>
  <c r="DC375"/>
  <c r="DD375"/>
  <c r="CZ376"/>
  <c r="DB376"/>
  <c r="DC376"/>
  <c r="DD376"/>
  <c r="CZ377"/>
  <c r="DB377"/>
  <c r="DC377"/>
  <c r="DD377"/>
  <c r="CZ378"/>
  <c r="DB378"/>
  <c r="DC378"/>
  <c r="DD378"/>
  <c r="CZ379"/>
  <c r="DB379"/>
  <c r="DC379"/>
  <c r="DD379"/>
  <c r="CZ380"/>
  <c r="DB380"/>
  <c r="DC380"/>
  <c r="DD380"/>
  <c r="CZ381"/>
  <c r="DB381"/>
  <c r="DC381"/>
  <c r="DD381"/>
  <c r="CZ382"/>
  <c r="DB382"/>
  <c r="DC382"/>
  <c r="DD382"/>
  <c r="CZ383"/>
  <c r="DB383"/>
  <c r="DC383"/>
  <c r="DD383"/>
  <c r="CZ384"/>
  <c r="DB384"/>
  <c r="DC384"/>
  <c r="DD384"/>
  <c r="CZ385"/>
  <c r="DB385"/>
  <c r="DC385"/>
  <c r="DD385"/>
  <c r="CZ386"/>
  <c r="DB386"/>
  <c r="DC386"/>
  <c r="DD386"/>
  <c r="CZ387"/>
  <c r="DB387"/>
  <c r="DC387"/>
  <c r="DD387"/>
  <c r="CZ388"/>
  <c r="DB388"/>
  <c r="DC388"/>
  <c r="DD388"/>
  <c r="CZ389"/>
  <c r="DB389"/>
  <c r="DC389"/>
  <c r="DD389"/>
  <c r="CZ390"/>
  <c r="DB390"/>
  <c r="DC390"/>
  <c r="DD390"/>
  <c r="CZ391"/>
  <c r="DB391"/>
  <c r="DC391"/>
  <c r="DD391"/>
  <c r="CZ392"/>
  <c r="DB392"/>
  <c r="DC392"/>
  <c r="DD392"/>
  <c r="CZ393"/>
  <c r="DB393"/>
  <c r="DC393"/>
  <c r="DD393"/>
  <c r="CZ394"/>
  <c r="DB394"/>
  <c r="DC394"/>
  <c r="DD394"/>
  <c r="CZ395"/>
  <c r="DB395"/>
  <c r="DC395"/>
  <c r="DD395"/>
  <c r="CZ396"/>
  <c r="DB396"/>
  <c r="DC396"/>
  <c r="DD396"/>
  <c r="CZ398"/>
  <c r="DB398"/>
  <c r="DC398"/>
  <c r="DD398"/>
  <c r="CZ399"/>
  <c r="DB399"/>
  <c r="DC399"/>
  <c r="DD399"/>
  <c r="CZ400"/>
  <c r="DB400"/>
  <c r="DC400"/>
  <c r="DD400"/>
  <c r="CZ401"/>
  <c r="DB401"/>
  <c r="DC401"/>
  <c r="DD401"/>
  <c r="CZ402"/>
  <c r="DB402"/>
  <c r="DC402"/>
  <c r="DD402"/>
  <c r="CZ403"/>
  <c r="DB403"/>
  <c r="DC403"/>
  <c r="DD403"/>
  <c r="CZ404"/>
  <c r="DB404"/>
  <c r="DC404"/>
  <c r="DD404"/>
  <c r="CZ405"/>
  <c r="DB405"/>
  <c r="DC405"/>
  <c r="DD405"/>
  <c r="CZ406"/>
  <c r="DB406"/>
  <c r="DC406"/>
  <c r="DD406"/>
  <c r="CZ407"/>
  <c r="DB407"/>
  <c r="DC407"/>
  <c r="DD407"/>
  <c r="CZ408"/>
  <c r="DB408"/>
  <c r="DC408"/>
  <c r="DD408"/>
  <c r="CZ409"/>
  <c r="DB409"/>
  <c r="DC409"/>
  <c r="DD409"/>
  <c r="CZ410"/>
  <c r="DB410"/>
  <c r="DC410"/>
  <c r="DD410"/>
  <c r="CZ411"/>
  <c r="DB411"/>
  <c r="DC411"/>
  <c r="DD411"/>
  <c r="CZ412"/>
  <c r="DB412"/>
  <c r="DC412"/>
  <c r="DD412"/>
  <c r="CZ413"/>
  <c r="DB413"/>
  <c r="DC413"/>
  <c r="DD413"/>
  <c r="CZ414"/>
  <c r="DB414"/>
  <c r="DC414"/>
  <c r="DD414"/>
  <c r="CZ415"/>
  <c r="DB415"/>
  <c r="DC415"/>
  <c r="DD415"/>
  <c r="CZ416"/>
  <c r="DB416"/>
  <c r="DC416"/>
  <c r="DD416"/>
  <c r="CZ417"/>
  <c r="DB417"/>
  <c r="DC417"/>
  <c r="DD417"/>
  <c r="CZ418"/>
  <c r="DB418"/>
  <c r="DC418"/>
  <c r="DD418"/>
  <c r="CZ419"/>
  <c r="DB419"/>
  <c r="DC419"/>
  <c r="DD419"/>
  <c r="CZ420"/>
  <c r="DB420"/>
  <c r="DC420"/>
  <c r="DD420"/>
  <c r="CZ421"/>
  <c r="DB421"/>
  <c r="DC421"/>
  <c r="DD421"/>
  <c r="CZ422"/>
  <c r="DB422"/>
  <c r="DC422"/>
  <c r="DD422"/>
  <c r="CZ423"/>
  <c r="DB423"/>
  <c r="DC423"/>
  <c r="DD423"/>
  <c r="CZ424"/>
  <c r="DB424"/>
  <c r="DC424"/>
  <c r="DD424"/>
  <c r="CZ425"/>
  <c r="DB425"/>
  <c r="DC425"/>
  <c r="DD425"/>
  <c r="CZ426"/>
  <c r="DB426"/>
  <c r="DC426"/>
  <c r="DD426"/>
  <c r="CZ427"/>
  <c r="DB427"/>
  <c r="DC427"/>
  <c r="DD427"/>
  <c r="CZ428"/>
  <c r="DB428"/>
  <c r="DC428"/>
  <c r="DD428"/>
  <c r="CZ429"/>
  <c r="DB429"/>
  <c r="DC429"/>
  <c r="DD429"/>
  <c r="CZ430"/>
  <c r="DB430"/>
  <c r="DC430"/>
  <c r="DD430"/>
  <c r="CZ431"/>
  <c r="DB431"/>
  <c r="DC431"/>
  <c r="DD431"/>
  <c r="CZ432"/>
  <c r="DB432"/>
  <c r="DC432"/>
  <c r="DD432"/>
  <c r="CZ433"/>
  <c r="DB433"/>
  <c r="DC433"/>
  <c r="DD433"/>
  <c r="CZ434"/>
  <c r="DB434"/>
  <c r="DC434"/>
  <c r="DD434"/>
  <c r="CZ435"/>
  <c r="DB435"/>
  <c r="DC435"/>
  <c r="DD435"/>
  <c r="CZ436"/>
  <c r="DB436"/>
  <c r="DC436"/>
  <c r="DD436"/>
  <c r="CZ337"/>
  <c r="DB337"/>
  <c r="DC337"/>
  <c r="DD337"/>
  <c r="CZ338"/>
  <c r="DB338"/>
  <c r="DC338"/>
  <c r="DD338"/>
  <c r="CZ339"/>
  <c r="DB339"/>
  <c r="DC339"/>
  <c r="DD339"/>
  <c r="CZ340"/>
  <c r="DB340"/>
  <c r="DC340"/>
  <c r="DD340"/>
  <c r="CZ342"/>
  <c r="DB342"/>
  <c r="DC342"/>
  <c r="DD342"/>
  <c r="DB336"/>
  <c r="DC336"/>
  <c r="DD336"/>
  <c r="CZ336"/>
  <c r="E433"/>
  <c r="E434"/>
  <c r="E435"/>
  <c r="E436"/>
  <c r="E432"/>
  <c r="E397"/>
  <c r="E365"/>
  <c r="E353"/>
  <c r="E344"/>
  <c r="E341"/>
  <c r="F355"/>
  <c r="F356"/>
  <c r="F357"/>
  <c r="F358"/>
  <c r="F359"/>
  <c r="F360"/>
  <c r="F361"/>
  <c r="F362"/>
  <c r="F363"/>
  <c r="F364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337"/>
  <c r="F338"/>
  <c r="F339"/>
  <c r="F340"/>
  <c r="F342"/>
  <c r="F343"/>
  <c r="F345"/>
  <c r="F346"/>
  <c r="F347"/>
  <c r="F348"/>
  <c r="F349"/>
  <c r="F350"/>
  <c r="F351"/>
  <c r="F352"/>
  <c r="F354"/>
  <c r="F336"/>
  <c r="E335"/>
  <c r="B432"/>
  <c r="B433"/>
  <c r="B434"/>
  <c r="B435"/>
  <c r="B436"/>
  <c r="B397"/>
  <c r="B353"/>
  <c r="B365"/>
  <c r="B341"/>
  <c r="B344"/>
  <c r="B335"/>
  <c r="CZ317"/>
  <c r="DB317"/>
  <c r="DC317"/>
  <c r="DD317"/>
  <c r="CZ318"/>
  <c r="DB318"/>
  <c r="DC318"/>
  <c r="DD318"/>
  <c r="CZ319"/>
  <c r="DB319"/>
  <c r="DC319"/>
  <c r="DD319"/>
  <c r="CZ320"/>
  <c r="DB320"/>
  <c r="DC320"/>
  <c r="DD320"/>
  <c r="CZ321"/>
  <c r="DB321"/>
  <c r="DC321"/>
  <c r="DD321"/>
  <c r="CZ322"/>
  <c r="DB322"/>
  <c r="DC322"/>
  <c r="DD322"/>
  <c r="CZ323"/>
  <c r="DB323"/>
  <c r="DC323"/>
  <c r="DD323"/>
  <c r="CZ324"/>
  <c r="DB324"/>
  <c r="DC324"/>
  <c r="DD324"/>
  <c r="CZ325"/>
  <c r="DB325"/>
  <c r="DC325"/>
  <c r="DD325"/>
  <c r="CZ326"/>
  <c r="DB326"/>
  <c r="DC326"/>
  <c r="DD326"/>
  <c r="CZ327"/>
  <c r="DB327"/>
  <c r="DC327"/>
  <c r="DD327"/>
  <c r="CZ328"/>
  <c r="DB328"/>
  <c r="DC328"/>
  <c r="DD328"/>
  <c r="CZ329"/>
  <c r="DB329"/>
  <c r="DC329"/>
  <c r="DD329"/>
  <c r="CZ330"/>
  <c r="DB330"/>
  <c r="DC330"/>
  <c r="DD330"/>
  <c r="CZ331"/>
  <c r="DB331"/>
  <c r="DC331"/>
  <c r="DD331"/>
  <c r="CZ332"/>
  <c r="DB332"/>
  <c r="DC332"/>
  <c r="DD332"/>
  <c r="CZ333"/>
  <c r="DB333"/>
  <c r="DC333"/>
  <c r="DD333"/>
  <c r="CZ334"/>
  <c r="DB334"/>
  <c r="DC334"/>
  <c r="DD334"/>
  <c r="DB316"/>
  <c r="DC316"/>
  <c r="DD316"/>
  <c r="CZ316"/>
  <c r="E334"/>
  <c r="F329"/>
  <c r="F330"/>
  <c r="F331"/>
  <c r="F332"/>
  <c r="F333"/>
  <c r="F328"/>
  <c r="B327"/>
  <c r="B334"/>
  <c r="E327"/>
  <c r="F321"/>
  <c r="F322"/>
  <c r="F323"/>
  <c r="F324"/>
  <c r="F325"/>
  <c r="F326"/>
  <c r="E318"/>
  <c r="F317"/>
  <c r="F319"/>
  <c r="F320"/>
  <c r="F316"/>
  <c r="E315"/>
  <c r="CZ311"/>
  <c r="DB311"/>
  <c r="DC311"/>
  <c r="DD311"/>
  <c r="CZ312"/>
  <c r="DB312"/>
  <c r="DC312"/>
  <c r="DD312"/>
  <c r="CZ313"/>
  <c r="DB313"/>
  <c r="DC313"/>
  <c r="DD313"/>
  <c r="CZ314"/>
  <c r="DB314"/>
  <c r="DC314"/>
  <c r="DD314"/>
  <c r="DB310"/>
  <c r="DC310"/>
  <c r="DD310"/>
  <c r="CZ310"/>
  <c r="CZ295"/>
  <c r="DB295"/>
  <c r="DC295"/>
  <c r="CZ296"/>
  <c r="DB296"/>
  <c r="DC296"/>
  <c r="CZ297"/>
  <c r="DB297"/>
  <c r="DC297"/>
  <c r="DD297"/>
  <c r="CZ298"/>
  <c r="DB298"/>
  <c r="DC298"/>
  <c r="CZ299"/>
  <c r="DB299"/>
  <c r="DC299"/>
  <c r="CZ300"/>
  <c r="DB300"/>
  <c r="DC300"/>
  <c r="DD300"/>
  <c r="CZ301"/>
  <c r="DB301"/>
  <c r="DC301"/>
  <c r="CZ302"/>
  <c r="DB302"/>
  <c r="DC302"/>
  <c r="DC303"/>
  <c r="CZ304"/>
  <c r="DB304"/>
  <c r="DC304"/>
  <c r="CZ305"/>
  <c r="DB305"/>
  <c r="DC305"/>
  <c r="CZ306"/>
  <c r="DB306"/>
  <c r="DC306"/>
  <c r="CZ308"/>
  <c r="DB308"/>
  <c r="DC308"/>
  <c r="DB294"/>
  <c r="DC294"/>
  <c r="CZ294"/>
  <c r="B309"/>
  <c r="B315"/>
  <c r="B318"/>
  <c r="F312"/>
  <c r="F313"/>
  <c r="F314"/>
  <c r="E309"/>
  <c r="F310"/>
  <c r="F311"/>
  <c r="B292"/>
  <c r="DA286"/>
  <c r="DA287"/>
  <c r="DA288"/>
  <c r="DA285"/>
  <c r="E286"/>
  <c r="E287"/>
  <c r="E288"/>
  <c r="E285"/>
  <c r="B286"/>
  <c r="B287"/>
  <c r="B288"/>
  <c r="B285"/>
  <c r="DA284"/>
  <c r="DC284"/>
  <c r="DD284" s="1"/>
  <c r="DA277"/>
  <c r="DC277"/>
  <c r="DD277" s="1"/>
  <c r="DA278"/>
  <c r="DC278"/>
  <c r="DD278" s="1"/>
  <c r="DA279"/>
  <c r="DC279"/>
  <c r="DD279" s="1"/>
  <c r="DA280"/>
  <c r="DC280"/>
  <c r="DD280" s="1"/>
  <c r="DA281"/>
  <c r="DC281"/>
  <c r="DD281" s="1"/>
  <c r="DA282"/>
  <c r="DC282"/>
  <c r="DD282" s="1"/>
  <c r="DA283"/>
  <c r="DC283"/>
  <c r="DD283" s="1"/>
  <c r="DC276"/>
  <c r="DD276" s="1"/>
  <c r="DA276"/>
  <c r="E277"/>
  <c r="E278"/>
  <c r="E279"/>
  <c r="E280"/>
  <c r="E281"/>
  <c r="E282"/>
  <c r="E283"/>
  <c r="E284"/>
  <c r="E276"/>
  <c r="B284"/>
  <c r="B277"/>
  <c r="B278"/>
  <c r="B279"/>
  <c r="B280"/>
  <c r="B281"/>
  <c r="B282"/>
  <c r="B283"/>
  <c r="B276"/>
  <c r="DA267"/>
  <c r="DC267"/>
  <c r="DD267" s="1"/>
  <c r="DA268"/>
  <c r="DC268"/>
  <c r="DD268" s="1"/>
  <c r="DA269"/>
  <c r="DC269"/>
  <c r="DD269" s="1"/>
  <c r="DA270"/>
  <c r="DC270"/>
  <c r="DD270" s="1"/>
  <c r="DA271"/>
  <c r="DC271"/>
  <c r="DD271" s="1"/>
  <c r="DA272"/>
  <c r="DC272"/>
  <c r="DD272" s="1"/>
  <c r="DA273"/>
  <c r="DC273"/>
  <c r="DD273" s="1"/>
  <c r="DA274"/>
  <c r="DC274"/>
  <c r="DD274" s="1"/>
  <c r="DA275"/>
  <c r="DC275"/>
  <c r="DD275" s="1"/>
  <c r="DC266"/>
  <c r="DD266" s="1"/>
  <c r="DA266"/>
  <c r="E267"/>
  <c r="E268"/>
  <c r="E269"/>
  <c r="E270"/>
  <c r="E271"/>
  <c r="E272"/>
  <c r="E273"/>
  <c r="E274"/>
  <c r="E275"/>
  <c r="E266"/>
  <c r="B267"/>
  <c r="B268"/>
  <c r="B269"/>
  <c r="B270"/>
  <c r="B271"/>
  <c r="B272"/>
  <c r="B273"/>
  <c r="B274"/>
  <c r="B275"/>
  <c r="B266"/>
  <c r="DA255"/>
  <c r="DC255"/>
  <c r="DD255" s="1"/>
  <c r="DA256"/>
  <c r="DC256"/>
  <c r="DD256" s="1"/>
  <c r="DA257"/>
  <c r="DC257"/>
  <c r="DD257" s="1"/>
  <c r="DA258"/>
  <c r="DC258"/>
  <c r="DD258" s="1"/>
  <c r="DA259"/>
  <c r="DC259"/>
  <c r="DD259" s="1"/>
  <c r="DA260"/>
  <c r="DC260"/>
  <c r="DD260" s="1"/>
  <c r="DA261"/>
  <c r="DC261"/>
  <c r="DD261" s="1"/>
  <c r="DA262"/>
  <c r="DC262"/>
  <c r="DD262" s="1"/>
  <c r="DA263"/>
  <c r="DC263"/>
  <c r="DD263" s="1"/>
  <c r="DA264"/>
  <c r="DC264"/>
  <c r="DD264" s="1"/>
  <c r="DA265"/>
  <c r="DC265"/>
  <c r="DD265" s="1"/>
  <c r="DC254"/>
  <c r="DD254" s="1"/>
  <c r="DA254"/>
  <c r="E265"/>
  <c r="E261"/>
  <c r="F264"/>
  <c r="F263"/>
  <c r="E262"/>
  <c r="F255"/>
  <c r="F256"/>
  <c r="F257"/>
  <c r="F258"/>
  <c r="F259"/>
  <c r="F260"/>
  <c r="F254"/>
  <c r="E253"/>
  <c r="B261"/>
  <c r="B262"/>
  <c r="B265"/>
  <c r="B253"/>
  <c r="DA245"/>
  <c r="DC245"/>
  <c r="DD245" s="1"/>
  <c r="DA246"/>
  <c r="DC246"/>
  <c r="DD246" s="1"/>
  <c r="DA247"/>
  <c r="DC247"/>
  <c r="DD247" s="1"/>
  <c r="DA248"/>
  <c r="DC248"/>
  <c r="DD248" s="1"/>
  <c r="DA249"/>
  <c r="DC249"/>
  <c r="DD249" s="1"/>
  <c r="DA250"/>
  <c r="DC250"/>
  <c r="DD250" s="1"/>
  <c r="DA251"/>
  <c r="DC251"/>
  <c r="DD251" s="1"/>
  <c r="DA252"/>
  <c r="DC252"/>
  <c r="DD252" s="1"/>
  <c r="DC244"/>
  <c r="DD244" s="1"/>
  <c r="DA244"/>
  <c r="B245"/>
  <c r="B246"/>
  <c r="B247"/>
  <c r="B248"/>
  <c r="B249"/>
  <c r="B250"/>
  <c r="B251"/>
  <c r="B252"/>
  <c r="B244"/>
  <c r="E245"/>
  <c r="E246"/>
  <c r="E247"/>
  <c r="E248"/>
  <c r="E249"/>
  <c r="E250"/>
  <c r="E251"/>
  <c r="E252"/>
  <c r="E244"/>
  <c r="DC235"/>
  <c r="DD235" s="1"/>
  <c r="DC236"/>
  <c r="DD236" s="1"/>
  <c r="DC237"/>
  <c r="DD237" s="1"/>
  <c r="DC238"/>
  <c r="DD238" s="1"/>
  <c r="DC239"/>
  <c r="DD239" s="1"/>
  <c r="DA236"/>
  <c r="DA237"/>
  <c r="DA238"/>
  <c r="DA239"/>
  <c r="DA235"/>
  <c r="B236"/>
  <c r="B237"/>
  <c r="B238"/>
  <c r="B239"/>
  <c r="B235"/>
  <c r="DA212"/>
  <c r="DC212"/>
  <c r="DD212" s="1"/>
  <c r="DA213"/>
  <c r="DC213"/>
  <c r="DD213" s="1"/>
  <c r="DA214"/>
  <c r="DC214"/>
  <c r="DD214" s="1"/>
  <c r="DA215"/>
  <c r="DC215"/>
  <c r="DD215" s="1"/>
  <c r="DA216"/>
  <c r="DC216"/>
  <c r="DD216" s="1"/>
  <c r="DA217"/>
  <c r="DC217"/>
  <c r="DD217" s="1"/>
  <c r="DA218"/>
  <c r="DC218"/>
  <c r="DD218" s="1"/>
  <c r="DA219"/>
  <c r="DC219"/>
  <c r="DD219" s="1"/>
  <c r="DA220"/>
  <c r="DC220"/>
  <c r="DD220" s="1"/>
  <c r="DA221"/>
  <c r="DC221"/>
  <c r="DD221" s="1"/>
  <c r="DA222"/>
  <c r="DC222"/>
  <c r="DD222" s="1"/>
  <c r="DA223"/>
  <c r="DC223"/>
  <c r="DD223" s="1"/>
  <c r="DA224"/>
  <c r="DC224"/>
  <c r="DD224" s="1"/>
  <c r="DA225"/>
  <c r="DC225"/>
  <c r="DD225" s="1"/>
  <c r="DC211"/>
  <c r="DD211" s="1"/>
  <c r="DA211"/>
  <c r="B220"/>
  <c r="B221"/>
  <c r="B222"/>
  <c r="B223"/>
  <c r="B224"/>
  <c r="B225"/>
  <c r="B212"/>
  <c r="B213"/>
  <c r="B214"/>
  <c r="B215"/>
  <c r="B216"/>
  <c r="B217"/>
  <c r="B218"/>
  <c r="B219"/>
  <c r="B211"/>
  <c r="DA183"/>
  <c r="DC183"/>
  <c r="DD183" s="1"/>
  <c r="DA184"/>
  <c r="DC184"/>
  <c r="DD184" s="1"/>
  <c r="DA185"/>
  <c r="DC185"/>
  <c r="DD185" s="1"/>
  <c r="DA186"/>
  <c r="DC186"/>
  <c r="DD186" s="1"/>
  <c r="DA187"/>
  <c r="DC187"/>
  <c r="DD187" s="1"/>
  <c r="DA188"/>
  <c r="DC188"/>
  <c r="DD188" s="1"/>
  <c r="DA189"/>
  <c r="DC189"/>
  <c r="DD189" s="1"/>
  <c r="DA190"/>
  <c r="DC190"/>
  <c r="DD190" s="1"/>
  <c r="DA191"/>
  <c r="DC191"/>
  <c r="DD191" s="1"/>
  <c r="DA192"/>
  <c r="DC192"/>
  <c r="DD192" s="1"/>
  <c r="DA193"/>
  <c r="DC193"/>
  <c r="DD193" s="1"/>
  <c r="DA194"/>
  <c r="DC194"/>
  <c r="DD194" s="1"/>
  <c r="DA195"/>
  <c r="DC195"/>
  <c r="DD195" s="1"/>
  <c r="DA196"/>
  <c r="DC196"/>
  <c r="DD196" s="1"/>
  <c r="DA197"/>
  <c r="DC197"/>
  <c r="DD197" s="1"/>
  <c r="DA198"/>
  <c r="DC198"/>
  <c r="DD198" s="1"/>
  <c r="DA199"/>
  <c r="DC199"/>
  <c r="DD199" s="1"/>
  <c r="DA200"/>
  <c r="DC200"/>
  <c r="DD200" s="1"/>
  <c r="DA201"/>
  <c r="DC201"/>
  <c r="DD201" s="1"/>
  <c r="DA202"/>
  <c r="DC202"/>
  <c r="DD202" s="1"/>
  <c r="DA203"/>
  <c r="DC203"/>
  <c r="DD203" s="1"/>
  <c r="DA204"/>
  <c r="DC204"/>
  <c r="DD204" s="1"/>
  <c r="DA205"/>
  <c r="DC205"/>
  <c r="DD205" s="1"/>
  <c r="DA206"/>
  <c r="DC206"/>
  <c r="DD206" s="1"/>
  <c r="DA207"/>
  <c r="DC207"/>
  <c r="DD207" s="1"/>
  <c r="DA208"/>
  <c r="DC208"/>
  <c r="DD208" s="1"/>
  <c r="DA209"/>
  <c r="DC209"/>
  <c r="DD209" s="1"/>
  <c r="DA210"/>
  <c r="DC210"/>
  <c r="DD210" s="1"/>
  <c r="DA174"/>
  <c r="DC174"/>
  <c r="DD174" s="1"/>
  <c r="DA175"/>
  <c r="DC175"/>
  <c r="DD175" s="1"/>
  <c r="DA176"/>
  <c r="DC176"/>
  <c r="DD176" s="1"/>
  <c r="DA177"/>
  <c r="DC177"/>
  <c r="DD177" s="1"/>
  <c r="DA178"/>
  <c r="DC178"/>
  <c r="DD178" s="1"/>
  <c r="DA179"/>
  <c r="DC179"/>
  <c r="DD179" s="1"/>
  <c r="DA180"/>
  <c r="DC180"/>
  <c r="DD180" s="1"/>
  <c r="DA181"/>
  <c r="DC181"/>
  <c r="DD181" s="1"/>
  <c r="DA182"/>
  <c r="DC182"/>
  <c r="DD182" s="1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176"/>
  <c r="B173"/>
  <c r="DA153"/>
  <c r="DC153"/>
  <c r="DD153" s="1"/>
  <c r="DA154"/>
  <c r="DC154"/>
  <c r="DD154" s="1"/>
  <c r="DA156"/>
  <c r="DC156"/>
  <c r="DD156" s="1"/>
  <c r="DA157"/>
  <c r="DC157"/>
  <c r="DD157" s="1"/>
  <c r="DA158"/>
  <c r="DC158"/>
  <c r="DD158" s="1"/>
  <c r="DA159"/>
  <c r="DC159"/>
  <c r="DD159" s="1"/>
  <c r="DA160"/>
  <c r="DC160"/>
  <c r="DD160" s="1"/>
  <c r="DA162"/>
  <c r="DC162"/>
  <c r="DD162" s="1"/>
  <c r="DA163"/>
  <c r="DC163"/>
  <c r="DD163" s="1"/>
  <c r="DA164"/>
  <c r="DC164"/>
  <c r="DD164" s="1"/>
  <c r="DA165"/>
  <c r="DC165"/>
  <c r="DD165" s="1"/>
  <c r="DA166"/>
  <c r="DC166"/>
  <c r="DD166" s="1"/>
  <c r="DA168"/>
  <c r="DC168"/>
  <c r="DD168" s="1"/>
  <c r="DA169"/>
  <c r="DC169"/>
  <c r="DD169" s="1"/>
  <c r="DA170"/>
  <c r="DC170"/>
  <c r="DD170" s="1"/>
  <c r="DA171"/>
  <c r="DC171"/>
  <c r="DD171" s="1"/>
  <c r="DA172"/>
  <c r="DC172"/>
  <c r="DD172" s="1"/>
  <c r="DA142"/>
  <c r="DC142"/>
  <c r="DD142" s="1"/>
  <c r="DA143"/>
  <c r="DC143"/>
  <c r="DD143" s="1"/>
  <c r="DA144"/>
  <c r="DC144"/>
  <c r="DD144" s="1"/>
  <c r="DA145"/>
  <c r="DC145"/>
  <c r="DD145" s="1"/>
  <c r="DA147"/>
  <c r="DC147"/>
  <c r="DD147" s="1"/>
  <c r="DA148"/>
  <c r="DC148"/>
  <c r="DD148" s="1"/>
  <c r="DA149"/>
  <c r="DC149"/>
  <c r="DD149" s="1"/>
  <c r="DA150"/>
  <c r="DC150"/>
  <c r="DD150" s="1"/>
  <c r="DA151"/>
  <c r="DC151"/>
  <c r="DD151" s="1"/>
  <c r="DA152"/>
  <c r="DC152"/>
  <c r="DD152" s="1"/>
  <c r="DA133"/>
  <c r="DC133"/>
  <c r="DD133" s="1"/>
  <c r="DA134"/>
  <c r="DC134"/>
  <c r="DD134" s="1"/>
  <c r="DA135"/>
  <c r="DC135"/>
  <c r="DD135" s="1"/>
  <c r="DA136"/>
  <c r="DC136"/>
  <c r="DD136" s="1"/>
  <c r="DA137"/>
  <c r="DC137"/>
  <c r="DD137" s="1"/>
  <c r="DA138"/>
  <c r="DC138"/>
  <c r="DD138" s="1"/>
  <c r="DA140"/>
  <c r="DC140"/>
  <c r="DD140" s="1"/>
  <c r="DA141"/>
  <c r="DC141"/>
  <c r="DD141" s="1"/>
  <c r="B155"/>
  <c r="B161"/>
  <c r="B167"/>
  <c r="B146"/>
  <c r="B151"/>
  <c r="B152"/>
  <c r="B153"/>
  <c r="B154"/>
  <c r="B139"/>
  <c r="B132"/>
  <c r="B122"/>
  <c r="B123"/>
  <c r="B124"/>
  <c r="B125"/>
  <c r="B126"/>
  <c r="B127"/>
  <c r="B128"/>
  <c r="B129"/>
  <c r="B130"/>
  <c r="B131"/>
  <c r="B116"/>
  <c r="B100"/>
  <c r="B101"/>
  <c r="B104"/>
  <c r="B99"/>
  <c r="DA100"/>
  <c r="DC100"/>
  <c r="DD100" s="1"/>
  <c r="DA102"/>
  <c r="DC102"/>
  <c r="DD102" s="1"/>
  <c r="DA103"/>
  <c r="DC103"/>
  <c r="DD103" s="1"/>
  <c r="DA105"/>
  <c r="DC105"/>
  <c r="DD105" s="1"/>
  <c r="DA106"/>
  <c r="DC106"/>
  <c r="DD106" s="1"/>
  <c r="DA107"/>
  <c r="DC107"/>
  <c r="DD107" s="1"/>
  <c r="DA108"/>
  <c r="DC108"/>
  <c r="DD108" s="1"/>
  <c r="DA109"/>
  <c r="DC109"/>
  <c r="DD109" s="1"/>
  <c r="DA110"/>
  <c r="DC110"/>
  <c r="DD110" s="1"/>
  <c r="DA111"/>
  <c r="DC111"/>
  <c r="DD111" s="1"/>
  <c r="DA112"/>
  <c r="DC112"/>
  <c r="DD112" s="1"/>
  <c r="DA113"/>
  <c r="DC113"/>
  <c r="DD113" s="1"/>
  <c r="DA114"/>
  <c r="DC114"/>
  <c r="DD114" s="1"/>
  <c r="DA115"/>
  <c r="DC115"/>
  <c r="DD115" s="1"/>
  <c r="DA117"/>
  <c r="DC117"/>
  <c r="DD117" s="1"/>
  <c r="DA118"/>
  <c r="DC118"/>
  <c r="DD118" s="1"/>
  <c r="DA119"/>
  <c r="DC119"/>
  <c r="DD119" s="1"/>
  <c r="DA120"/>
  <c r="DC120"/>
  <c r="DD120" s="1"/>
  <c r="DA121"/>
  <c r="DC121"/>
  <c r="DD121" s="1"/>
  <c r="DA122"/>
  <c r="DC122"/>
  <c r="DD122" s="1"/>
  <c r="DA123"/>
  <c r="DC123"/>
  <c r="DD123" s="1"/>
  <c r="DA124"/>
  <c r="DC124"/>
  <c r="DD124" s="1"/>
  <c r="DA125"/>
  <c r="DC125"/>
  <c r="DD125" s="1"/>
  <c r="DA126"/>
  <c r="DC126"/>
  <c r="DD126" s="1"/>
  <c r="DA127"/>
  <c r="DC127"/>
  <c r="DD127" s="1"/>
  <c r="DA128"/>
  <c r="DC128"/>
  <c r="DD128" s="1"/>
  <c r="DA129"/>
  <c r="DC129"/>
  <c r="DD129" s="1"/>
  <c r="DA130"/>
  <c r="DC130"/>
  <c r="DD130" s="1"/>
  <c r="DA131"/>
  <c r="DC131"/>
  <c r="DD131" s="1"/>
  <c r="DC99"/>
  <c r="DA99"/>
  <c r="DA202" i="4"/>
  <c r="DB202"/>
  <c r="CZ202"/>
  <c r="DB201"/>
  <c r="DA201"/>
  <c r="CZ201"/>
  <c r="DB7" i="2" l="1"/>
  <c r="DB243"/>
  <c r="DB518" s="1"/>
  <c r="DC6"/>
  <c r="DC517" s="1"/>
  <c r="DD99"/>
  <c r="DD509"/>
  <c r="DD520" s="1"/>
  <c r="DC509"/>
  <c r="DC520" s="1"/>
  <c r="DB509"/>
  <c r="DB520" s="1"/>
  <c r="DC502"/>
  <c r="DC290" s="1"/>
  <c r="DC519" s="1"/>
  <c r="DA67" i="9"/>
  <c r="DC285" i="2"/>
  <c r="DA66" i="9"/>
  <c r="DB241" i="2" l="1"/>
  <c r="DD243"/>
  <c r="DC241"/>
  <c r="DC518" s="1"/>
  <c r="DC521" s="1"/>
  <c r="DD285"/>
  <c r="DB517"/>
  <c r="DB6"/>
  <c r="DD7"/>
  <c r="DD6" s="1"/>
  <c r="DD241" l="1"/>
  <c r="J62" i="11"/>
  <c r="J58"/>
  <c r="DB182" i="6"/>
  <c r="DB181"/>
  <c r="DB180"/>
  <c r="DB179"/>
  <c r="DB178"/>
  <c r="DB177"/>
  <c r="DB176"/>
  <c r="DB175"/>
  <c r="DB174"/>
  <c r="DB173"/>
  <c r="DB172"/>
  <c r="DB171"/>
  <c r="DB170"/>
  <c r="DB169"/>
  <c r="CZ168"/>
  <c r="DA168" s="1"/>
  <c r="CZ167"/>
  <c r="DA167" s="1"/>
  <c r="CZ166"/>
  <c r="DA166" s="1"/>
  <c r="CZ165"/>
  <c r="DA165" s="1"/>
  <c r="CZ164"/>
  <c r="DA164" s="1"/>
  <c r="CZ163"/>
  <c r="DA163" s="1"/>
  <c r="CZ162"/>
  <c r="DA162" s="1"/>
  <c r="CZ161"/>
  <c r="DA161" s="1"/>
  <c r="CZ160"/>
  <c r="DA160" s="1"/>
  <c r="CZ159"/>
  <c r="DA159" s="1"/>
  <c r="CZ158"/>
  <c r="DA158" s="1"/>
  <c r="CZ157"/>
  <c r="DA157" s="1"/>
  <c r="CZ156"/>
  <c r="DA156" s="1"/>
  <c r="DB155"/>
  <c r="DB154"/>
  <c r="DB153"/>
  <c r="DB151"/>
  <c r="DB150"/>
  <c r="DB149"/>
  <c r="DB148"/>
  <c r="DB141"/>
  <c r="DB140"/>
  <c r="DB139"/>
  <c r="DB137"/>
  <c r="DB136"/>
  <c r="DB135"/>
  <c r="DB134"/>
  <c r="DB133"/>
  <c r="DB132"/>
  <c r="DB131"/>
  <c r="DB130"/>
  <c r="DB129"/>
  <c r="DB128"/>
  <c r="DB127"/>
  <c r="DB126"/>
  <c r="DB125"/>
  <c r="DB124"/>
  <c r="DB123"/>
  <c r="DB122"/>
  <c r="DB121"/>
  <c r="CZ119"/>
  <c r="DA119" s="1"/>
  <c r="CZ118"/>
  <c r="CZ184" s="1"/>
  <c r="DB117"/>
  <c r="DB116"/>
  <c r="DB114"/>
  <c r="DB113"/>
  <c r="DB112"/>
  <c r="DB111"/>
  <c r="DB110"/>
  <c r="DB109"/>
  <c r="DB108"/>
  <c r="DB107"/>
  <c r="DB106"/>
  <c r="DB105"/>
  <c r="DB104"/>
  <c r="DB196" i="4"/>
  <c r="DB195"/>
  <c r="DB194"/>
  <c r="DB193"/>
  <c r="DB192"/>
  <c r="DB191"/>
  <c r="DB190"/>
  <c r="DB189"/>
  <c r="DB188"/>
  <c r="DB180"/>
  <c r="DB181"/>
  <c r="DB182"/>
  <c r="DB183"/>
  <c r="DB184"/>
  <c r="DB35"/>
  <c r="DB34"/>
  <c r="DB33"/>
  <c r="DB32"/>
  <c r="DB31"/>
  <c r="DB20"/>
  <c r="DB19"/>
  <c r="DB18"/>
  <c r="DB17"/>
  <c r="DB16"/>
  <c r="DB15"/>
  <c r="DB9"/>
  <c r="DB10"/>
  <c r="DB11"/>
  <c r="DB12"/>
  <c r="DB13"/>
  <c r="DB147"/>
  <c r="DB148"/>
  <c r="DB149"/>
  <c r="DB150"/>
  <c r="DB151"/>
  <c r="DB152"/>
  <c r="DB153"/>
  <c r="DB154"/>
  <c r="DB155"/>
  <c r="DB156"/>
  <c r="DB157"/>
  <c r="DB158"/>
  <c r="DB159"/>
  <c r="DB160"/>
  <c r="DB161"/>
  <c r="DB162"/>
  <c r="DB163"/>
  <c r="DB164"/>
  <c r="DB165"/>
  <c r="DB166"/>
  <c r="DB167"/>
  <c r="DB168"/>
  <c r="DB169"/>
  <c r="DB170"/>
  <c r="DB171"/>
  <c r="DB172"/>
  <c r="DB173"/>
  <c r="DB174"/>
  <c r="DB175"/>
  <c r="DB176"/>
  <c r="DB177"/>
  <c r="DB178"/>
  <c r="DB179"/>
  <c r="DB146"/>
  <c r="DA198"/>
  <c r="CZ198"/>
  <c r="DA204"/>
  <c r="CZ204"/>
  <c r="DB204" s="1"/>
  <c r="DB114" i="5"/>
  <c r="DA115"/>
  <c r="DA114"/>
  <c r="CZ114"/>
  <c r="DB106"/>
  <c r="DB105"/>
  <c r="DB104"/>
  <c r="DB103"/>
  <c r="DB102"/>
  <c r="DB101"/>
  <c r="DB100"/>
  <c r="DB99"/>
  <c r="DB98"/>
  <c r="DB97"/>
  <c r="I6" i="8"/>
  <c r="H6"/>
  <c r="F6"/>
  <c r="E6"/>
  <c r="F49" i="10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48"/>
  <c r="G48" s="1"/>
  <c r="F11"/>
  <c r="G11"/>
  <c r="G10"/>
  <c r="F10"/>
  <c r="F3" i="12"/>
  <c r="G3"/>
  <c r="H3"/>
  <c r="F4"/>
  <c r="G4"/>
  <c r="H4"/>
  <c r="F6"/>
  <c r="G6"/>
  <c r="F7"/>
  <c r="G7"/>
  <c r="H7"/>
  <c r="E7"/>
  <c r="E6"/>
  <c r="E4"/>
  <c r="E3"/>
  <c r="J4"/>
  <c r="J5"/>
  <c r="J6"/>
  <c r="J7"/>
  <c r="J8"/>
  <c r="J3"/>
  <c r="K4"/>
  <c r="K5"/>
  <c r="L5" s="1"/>
  <c r="K6"/>
  <c r="K7"/>
  <c r="K3"/>
  <c r="G81" i="10"/>
  <c r="K8" i="12" l="1"/>
  <c r="G8"/>
  <c r="DA118" i="6"/>
  <c r="DA184" s="1"/>
  <c r="F8" i="12"/>
  <c r="J6" i="8"/>
  <c r="G6"/>
  <c r="E8" i="12"/>
  <c r="J11" l="1"/>
  <c r="G84" i="10"/>
  <c r="G76"/>
  <c r="DA190" i="6" s="1"/>
  <c r="H76" i="10"/>
  <c r="F76"/>
  <c r="CZ190" i="6" s="1"/>
  <c r="G83" i="10"/>
  <c r="G82"/>
  <c r="G80"/>
  <c r="G79"/>
  <c r="I4" i="12"/>
  <c r="L4" s="1"/>
  <c r="I7"/>
  <c r="L7" s="1"/>
  <c r="I3"/>
  <c r="L3" s="1"/>
  <c r="K59" i="11"/>
  <c r="K61"/>
  <c r="K58"/>
  <c r="I60"/>
  <c r="I61"/>
  <c r="I58"/>
  <c r="G60" l="1"/>
  <c r="G58"/>
  <c r="I62"/>
  <c r="H62"/>
  <c r="G62"/>
  <c r="K62"/>
  <c r="J60"/>
  <c r="H60"/>
  <c r="I50"/>
  <c r="H50"/>
  <c r="G50"/>
  <c r="I56"/>
  <c r="H56"/>
  <c r="G56"/>
  <c r="I55"/>
  <c r="H55"/>
  <c r="G55"/>
  <c r="I54"/>
  <c r="H54"/>
  <c r="G54"/>
  <c r="I53"/>
  <c r="H53"/>
  <c r="G53"/>
  <c r="H52"/>
  <c r="I52"/>
  <c r="G52"/>
  <c r="I48"/>
  <c r="I47"/>
  <c r="I46"/>
  <c r="I45"/>
  <c r="I44"/>
  <c r="I43"/>
  <c r="I42"/>
  <c r="I41"/>
  <c r="I40"/>
  <c r="I28"/>
  <c r="I29"/>
  <c r="I30"/>
  <c r="I31"/>
  <c r="I32"/>
  <c r="I33"/>
  <c r="I34"/>
  <c r="I35"/>
  <c r="I36"/>
  <c r="I37"/>
  <c r="H6" i="12" l="1"/>
  <c r="H8" s="1"/>
  <c r="K60" i="11"/>
  <c r="I6" i="12" s="1"/>
  <c r="H61" i="10"/>
  <c r="H63"/>
  <c r="H64"/>
  <c r="H65"/>
  <c r="H66"/>
  <c r="H67"/>
  <c r="H68"/>
  <c r="H69"/>
  <c r="H70"/>
  <c r="H71"/>
  <c r="H72"/>
  <c r="H73"/>
  <c r="H74"/>
  <c r="H62"/>
  <c r="H47"/>
  <c r="H46"/>
  <c r="H45"/>
  <c r="H43"/>
  <c r="H42"/>
  <c r="H41"/>
  <c r="H32"/>
  <c r="H33"/>
  <c r="H40"/>
  <c r="H31"/>
  <c r="H29"/>
  <c r="H28"/>
  <c r="H27"/>
  <c r="H26"/>
  <c r="H25"/>
  <c r="H24"/>
  <c r="H23"/>
  <c r="H22"/>
  <c r="H21"/>
  <c r="H20"/>
  <c r="H19"/>
  <c r="H18"/>
  <c r="H17"/>
  <c r="H16"/>
  <c r="H15"/>
  <c r="H14"/>
  <c r="H13"/>
  <c r="H9"/>
  <c r="H8"/>
  <c r="I27" i="11"/>
  <c r="I26"/>
  <c r="I25"/>
  <c r="I24"/>
  <c r="I23"/>
  <c r="I22"/>
  <c r="I21"/>
  <c r="I20"/>
  <c r="I19"/>
  <c r="I18"/>
  <c r="I17"/>
  <c r="L6" i="12" l="1"/>
  <c r="L8" s="1"/>
  <c r="I8"/>
  <c r="DB190" i="6"/>
  <c r="DB89" i="5" l="1"/>
  <c r="DB90"/>
  <c r="DB87" l="1"/>
  <c r="DB88"/>
  <c r="DB91"/>
  <c r="DB92"/>
  <c r="V4" i="8" l="1"/>
  <c r="V3"/>
  <c r="U5"/>
  <c r="U4"/>
  <c r="DA203" i="4" l="1"/>
  <c r="CZ203"/>
  <c r="CZ205"/>
  <c r="DA205"/>
  <c r="DB112"/>
  <c r="DB111"/>
  <c r="DB110"/>
  <c r="DB109"/>
  <c r="DB108"/>
  <c r="DB107"/>
  <c r="DB106"/>
  <c r="DB105"/>
  <c r="DB104"/>
  <c r="DB103"/>
  <c r="DB102"/>
  <c r="DB62"/>
  <c r="DB61"/>
  <c r="DB63"/>
  <c r="DB59"/>
  <c r="DB58"/>
  <c r="DB57"/>
  <c r="DB56"/>
  <c r="DB55"/>
  <c r="DB54"/>
  <c r="DB53"/>
  <c r="DB52"/>
  <c r="DB47"/>
  <c r="DB46"/>
  <c r="DB45"/>
  <c r="DB44"/>
  <c r="DB43"/>
  <c r="DB40"/>
  <c r="DB41"/>
  <c r="DB25"/>
  <c r="DB26"/>
  <c r="DB27"/>
  <c r="DB28"/>
  <c r="DB29"/>
  <c r="B7" i="13"/>
  <c r="B8" s="1"/>
  <c r="B9" s="1"/>
  <c r="B10" s="1"/>
  <c r="B11" s="1"/>
  <c r="B12" s="1"/>
  <c r="B13" s="1"/>
  <c r="B14" s="1"/>
  <c r="B15" s="1"/>
  <c r="B16" s="1"/>
  <c r="B6"/>
  <c r="D13" i="8"/>
  <c r="CZ92" i="7"/>
  <c r="DB32"/>
  <c r="I8" i="11" l="1"/>
  <c r="I9"/>
  <c r="I10"/>
  <c r="I11"/>
  <c r="I12"/>
  <c r="I13"/>
  <c r="I14"/>
  <c r="I15"/>
  <c r="I7"/>
  <c r="D12" i="8"/>
  <c r="T6" l="1"/>
  <c r="U6"/>
  <c r="T5"/>
  <c r="U3" l="1"/>
  <c r="CZ65" i="9"/>
  <c r="T3" i="8" s="1"/>
  <c r="DB55" i="9"/>
  <c r="DB54"/>
  <c r="DB53"/>
  <c r="DB52"/>
  <c r="DB51"/>
  <c r="DB50"/>
  <c r="DB49"/>
  <c r="DB48"/>
  <c r="DB46"/>
  <c r="DB45"/>
  <c r="DB43"/>
  <c r="DB42"/>
  <c r="DB41"/>
  <c r="DB40"/>
  <c r="DB39"/>
  <c r="DB37"/>
  <c r="DB36"/>
  <c r="DB35"/>
  <c r="DB34"/>
  <c r="DB33"/>
  <c r="DB32"/>
  <c r="DB31"/>
  <c r="DB30"/>
  <c r="DB28"/>
  <c r="DB27"/>
  <c r="DB24"/>
  <c r="DB25"/>
  <c r="DB23"/>
  <c r="V5" i="8" l="1"/>
  <c r="DA69" i="9"/>
  <c r="CZ69"/>
  <c r="T4" i="8"/>
  <c r="DB69" i="9" l="1"/>
  <c r="CZ91" i="7" l="1"/>
  <c r="CZ187" i="6"/>
  <c r="I5" i="8"/>
  <c r="H5"/>
  <c r="I4"/>
  <c r="J4"/>
  <c r="I3"/>
  <c r="H4"/>
  <c r="R7" l="1"/>
  <c r="U7"/>
  <c r="T7"/>
  <c r="CZ21" i="3"/>
  <c r="Q7" i="8" s="1"/>
  <c r="DA15" i="3"/>
  <c r="DB15" s="1"/>
  <c r="CZ15"/>
  <c r="CZ14"/>
  <c r="DA13"/>
  <c r="CZ13"/>
  <c r="DB13" s="1"/>
  <c r="DB12"/>
  <c r="DA11"/>
  <c r="CZ11"/>
  <c r="DB11" s="1"/>
  <c r="CZ10"/>
  <c r="CZ9"/>
  <c r="CZ8"/>
  <c r="CZ7"/>
  <c r="DB7" s="1"/>
  <c r="DB14"/>
  <c r="DB10"/>
  <c r="DB8"/>
  <c r="DB9"/>
  <c r="O6" i="8" l="1"/>
  <c r="CZ94" i="7"/>
  <c r="N6" i="8" s="1"/>
  <c r="O5"/>
  <c r="N5"/>
  <c r="O4"/>
  <c r="O3"/>
  <c r="N3"/>
  <c r="DB86" i="7"/>
  <c r="DB85"/>
  <c r="DB84"/>
  <c r="DB83"/>
  <c r="DB82"/>
  <c r="DB81"/>
  <c r="DB80"/>
  <c r="DB79"/>
  <c r="DB78"/>
  <c r="DB75"/>
  <c r="DB74"/>
  <c r="DB73"/>
  <c r="DB72"/>
  <c r="DB71"/>
  <c r="DB70"/>
  <c r="DB21"/>
  <c r="DB20"/>
  <c r="DB31"/>
  <c r="DB30"/>
  <c r="DB29"/>
  <c r="DB28"/>
  <c r="DB27"/>
  <c r="DB26"/>
  <c r="DB25"/>
  <c r="DB24"/>
  <c r="DB8"/>
  <c r="DB9"/>
  <c r="DB10"/>
  <c r="DB11"/>
  <c r="DB12"/>
  <c r="DB13"/>
  <c r="DB14"/>
  <c r="DB15"/>
  <c r="DB16"/>
  <c r="DB17"/>
  <c r="DB18"/>
  <c r="DB19"/>
  <c r="DB7"/>
  <c r="CZ95" l="1"/>
  <c r="N4" i="8"/>
  <c r="N7" s="1"/>
  <c r="DA95" i="7"/>
  <c r="O7" i="8"/>
  <c r="DB95" i="7" l="1"/>
  <c r="K5" i="8"/>
  <c r="K6"/>
  <c r="L6"/>
  <c r="L3"/>
  <c r="K3"/>
  <c r="L5"/>
  <c r="L4"/>
  <c r="K4"/>
  <c r="DB44" i="6"/>
  <c r="DB99"/>
  <c r="DB98"/>
  <c r="DB97"/>
  <c r="DB96"/>
  <c r="DB95"/>
  <c r="DB57"/>
  <c r="DB56"/>
  <c r="DB55"/>
  <c r="DB54"/>
  <c r="DB53"/>
  <c r="DB52"/>
  <c r="DB51"/>
  <c r="DB50"/>
  <c r="DB49"/>
  <c r="DB48"/>
  <c r="DB9"/>
  <c r="DB10"/>
  <c r="DB11"/>
  <c r="DB12"/>
  <c r="DB13"/>
  <c r="DB14"/>
  <c r="DB15"/>
  <c r="DB16"/>
  <c r="DB17"/>
  <c r="DB18"/>
  <c r="DB19"/>
  <c r="DB20"/>
  <c r="DB21"/>
  <c r="DB22"/>
  <c r="DB23"/>
  <c r="DB24"/>
  <c r="DB25"/>
  <c r="DB26"/>
  <c r="DB27"/>
  <c r="DB28"/>
  <c r="DB29"/>
  <c r="DB30"/>
  <c r="DB31"/>
  <c r="DB32"/>
  <c r="DB33"/>
  <c r="DB34"/>
  <c r="DB35"/>
  <c r="DB36"/>
  <c r="DB37"/>
  <c r="DB38"/>
  <c r="DB39"/>
  <c r="DB40"/>
  <c r="DB41"/>
  <c r="DB42"/>
  <c r="DB43"/>
  <c r="DD518" i="2" l="1"/>
  <c r="DD517"/>
  <c r="DA191" i="6"/>
  <c r="L7" i="8"/>
  <c r="K7"/>
  <c r="CZ191" i="6"/>
  <c r="DB191" l="1"/>
  <c r="DB22" i="4"/>
  <c r="DB23"/>
  <c r="DB24"/>
  <c r="DB37"/>
  <c r="DB38"/>
  <c r="DB39"/>
  <c r="DB8"/>
  <c r="DB73"/>
  <c r="DB74"/>
  <c r="DB75"/>
  <c r="DB76"/>
  <c r="DB77"/>
  <c r="DB78"/>
  <c r="DB79"/>
  <c r="DB80"/>
  <c r="DB81"/>
  <c r="DB82"/>
  <c r="DB83"/>
  <c r="DB84"/>
  <c r="DB85"/>
  <c r="DB86"/>
  <c r="DB87"/>
  <c r="DB88"/>
  <c r="DB89"/>
  <c r="DB90"/>
  <c r="DB91"/>
  <c r="DB92"/>
  <c r="DB93"/>
  <c r="DB94"/>
  <c r="DB95"/>
  <c r="DB96"/>
  <c r="DB97"/>
  <c r="DB98"/>
  <c r="DB99"/>
  <c r="DB100"/>
  <c r="DB114"/>
  <c r="DB115"/>
  <c r="DB116"/>
  <c r="DB117"/>
  <c r="DB118"/>
  <c r="DB119"/>
  <c r="DB120"/>
  <c r="DB121"/>
  <c r="DB122"/>
  <c r="DB123"/>
  <c r="DB124"/>
  <c r="DB125"/>
  <c r="DB126"/>
  <c r="DB127"/>
  <c r="DB128"/>
  <c r="DB129"/>
  <c r="DB130"/>
  <c r="DB131"/>
  <c r="DB132"/>
  <c r="DB133"/>
  <c r="DB134"/>
  <c r="DB135"/>
  <c r="DB136"/>
  <c r="DB137"/>
  <c r="DB138"/>
  <c r="DB139"/>
  <c r="DB140"/>
  <c r="DB141"/>
  <c r="DB142"/>
  <c r="DB143"/>
  <c r="DB144"/>
  <c r="DB72"/>
  <c r="DB69"/>
  <c r="DB70"/>
  <c r="DB68"/>
  <c r="DB203" s="1"/>
  <c r="H3" i="8"/>
  <c r="V6"/>
  <c r="S6"/>
  <c r="S5"/>
  <c r="S4"/>
  <c r="S3"/>
  <c r="P6"/>
  <c r="P5"/>
  <c r="P4"/>
  <c r="P3"/>
  <c r="M6"/>
  <c r="M5"/>
  <c r="M4"/>
  <c r="M3"/>
  <c r="B6"/>
  <c r="C6"/>
  <c r="DA113" i="5"/>
  <c r="F5" i="8" s="1"/>
  <c r="C5" s="1"/>
  <c r="DA112" i="5"/>
  <c r="F4" i="8" s="1"/>
  <c r="C4" s="1"/>
  <c r="DA111" i="5"/>
  <c r="CZ112"/>
  <c r="E4" i="8" s="1"/>
  <c r="CZ111" i="5"/>
  <c r="E3" i="8" s="1"/>
  <c r="CZ62" i="5"/>
  <c r="DB93"/>
  <c r="DB8"/>
  <c r="DB9"/>
  <c r="DB10"/>
  <c r="DB11"/>
  <c r="DB12"/>
  <c r="DB13"/>
  <c r="DB14"/>
  <c r="DB15"/>
  <c r="DB16"/>
  <c r="DB17"/>
  <c r="DB18"/>
  <c r="DB19"/>
  <c r="DB20"/>
  <c r="DB21"/>
  <c r="DB22"/>
  <c r="DB23"/>
  <c r="DB24"/>
  <c r="DB25"/>
  <c r="DB26"/>
  <c r="DB27"/>
  <c r="DB28"/>
  <c r="DB29"/>
  <c r="DB30"/>
  <c r="DB31"/>
  <c r="DB32"/>
  <c r="DB33"/>
  <c r="DB34"/>
  <c r="DB35"/>
  <c r="DB36"/>
  <c r="DB37"/>
  <c r="DB38"/>
  <c r="DB39"/>
  <c r="DB7"/>
  <c r="DB42"/>
  <c r="DB43"/>
  <c r="DB44"/>
  <c r="DB45"/>
  <c r="DB46"/>
  <c r="DB47"/>
  <c r="DB48"/>
  <c r="DB49"/>
  <c r="DB41"/>
  <c r="CZ108" l="1"/>
  <c r="DB303" i="2"/>
  <c r="DB290" s="1"/>
  <c r="DB519" s="1"/>
  <c r="DB521" s="1"/>
  <c r="DB198" i="4"/>
  <c r="DB205"/>
  <c r="CZ113" i="5"/>
  <c r="E5" i="8" s="1"/>
  <c r="B5" s="1"/>
  <c r="D5" s="1"/>
  <c r="E11" s="1"/>
  <c r="DB112" i="5"/>
  <c r="F3" i="8"/>
  <c r="G3" s="1"/>
  <c r="DB111" i="5"/>
  <c r="S7" i="8"/>
  <c r="V7"/>
  <c r="G4"/>
  <c r="D6"/>
  <c r="E12" s="1"/>
  <c r="J5"/>
  <c r="B3"/>
  <c r="I7"/>
  <c r="B4"/>
  <c r="M7"/>
  <c r="P7"/>
  <c r="J3" l="1"/>
  <c r="J7" s="1"/>
  <c r="G5"/>
  <c r="G7" s="1"/>
  <c r="E7"/>
  <c r="CZ115" i="5"/>
  <c r="C3" i="8"/>
  <c r="C7" s="1"/>
  <c r="F7"/>
  <c r="H7"/>
  <c r="B7"/>
  <c r="D4"/>
  <c r="E10" s="1"/>
  <c r="DB64" i="7"/>
  <c r="DB65"/>
  <c r="DB66"/>
  <c r="DB67"/>
  <c r="DB68"/>
  <c r="DB46"/>
  <c r="DB47"/>
  <c r="DB71" i="6"/>
  <c r="DB72"/>
  <c r="DD304" i="2" s="1"/>
  <c r="DB73" i="6"/>
  <c r="DB74"/>
  <c r="DB89"/>
  <c r="DD449" i="2" s="1"/>
  <c r="DB90" i="6"/>
  <c r="DD450" i="2" s="1"/>
  <c r="DB91" i="6"/>
  <c r="DD451" i="2" s="1"/>
  <c r="DB92" i="6"/>
  <c r="DD452" i="2" s="1"/>
  <c r="DB82" i="5"/>
  <c r="DB83"/>
  <c r="DB84"/>
  <c r="DB62"/>
  <c r="DB108" s="1"/>
  <c r="CY62"/>
  <c r="CZ303" i="2" s="1"/>
  <c r="DB69" i="7"/>
  <c r="DB63"/>
  <c r="DB62"/>
  <c r="DB60"/>
  <c r="DB59"/>
  <c r="DB57"/>
  <c r="DB56"/>
  <c r="DB55"/>
  <c r="DB54"/>
  <c r="DB53"/>
  <c r="DB51"/>
  <c r="DB50"/>
  <c r="DB49"/>
  <c r="DB48"/>
  <c r="DB45"/>
  <c r="DB44"/>
  <c r="DB42"/>
  <c r="DB41"/>
  <c r="DB39"/>
  <c r="DB38"/>
  <c r="DB37"/>
  <c r="DB94" i="6"/>
  <c r="DD454" i="2" s="1"/>
  <c r="DB93" i="6"/>
  <c r="DD453" i="2" s="1"/>
  <c r="DB88" i="6"/>
  <c r="DD448" i="2" s="1"/>
  <c r="DB87" i="6"/>
  <c r="DD447" i="2" s="1"/>
  <c r="DB85" i="6"/>
  <c r="DD445" i="2" s="1"/>
  <c r="DB84" i="6"/>
  <c r="DD444" i="2" s="1"/>
  <c r="DB82" i="6"/>
  <c r="DD442" i="2" s="1"/>
  <c r="DB81" i="6"/>
  <c r="DD441" i="2" s="1"/>
  <c r="DB80" i="6"/>
  <c r="DD440" i="2" s="1"/>
  <c r="DB79" i="6"/>
  <c r="DD439" i="2" s="1"/>
  <c r="DB78" i="6"/>
  <c r="DD438" i="2" s="1"/>
  <c r="DB76" i="6"/>
  <c r="DD308" i="2" s="1"/>
  <c r="DB75" i="6"/>
  <c r="DB70"/>
  <c r="DD302" i="2" s="1"/>
  <c r="DB69" i="6"/>
  <c r="DD301" i="2" s="1"/>
  <c r="DB67" i="6"/>
  <c r="DD299" i="2" s="1"/>
  <c r="DB66" i="6"/>
  <c r="DD298" i="2" s="1"/>
  <c r="DB64" i="6"/>
  <c r="DD296" i="2" s="1"/>
  <c r="DB63" i="6"/>
  <c r="DD295" i="2" s="1"/>
  <c r="DB62" i="6"/>
  <c r="DB85" i="5"/>
  <c r="DB81"/>
  <c r="DB80"/>
  <c r="DB79"/>
  <c r="DB78"/>
  <c r="DB76"/>
  <c r="DB75"/>
  <c r="DB73"/>
  <c r="DB72"/>
  <c r="DB71"/>
  <c r="DB70"/>
  <c r="DB69"/>
  <c r="DB67"/>
  <c r="DB66"/>
  <c r="DB65"/>
  <c r="DB64"/>
  <c r="DB63"/>
  <c r="DB61"/>
  <c r="DB60"/>
  <c r="DB58"/>
  <c r="DB57"/>
  <c r="DB55"/>
  <c r="DB54"/>
  <c r="DB53"/>
  <c r="DD303" i="2" l="1"/>
  <c r="DD306"/>
  <c r="DD305"/>
  <c r="DD294"/>
  <c r="DB113" i="5"/>
  <c r="DB115" s="1"/>
  <c r="D7" i="8"/>
  <c r="D3"/>
  <c r="E9" s="1"/>
  <c r="DD290" i="2" l="1"/>
  <c r="DD519" s="1"/>
  <c r="DD521" s="1"/>
</calcChain>
</file>

<file path=xl/comments1.xml><?xml version="1.0" encoding="utf-8"?>
<comments xmlns="http://schemas.openxmlformats.org/spreadsheetml/2006/main">
  <authors>
    <author>D I S T R I B U S I</author>
    <author>Lenovo-2</author>
  </authors>
  <commentList>
    <comment ref="T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jaringan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W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U/ Percabangan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>Lenovo-2:</t>
        </r>
        <r>
          <rPr>
            <sz val="9"/>
            <color indexed="81"/>
            <rFont val="Tahoma"/>
            <family val="2"/>
          </rPr>
          <t xml:space="preserve">
MDU KEANDALAN</t>
        </r>
      </text>
    </comment>
  </commentList>
</comments>
</file>

<file path=xl/comments2.xml><?xml version="1.0" encoding="utf-8"?>
<comments xmlns="http://schemas.openxmlformats.org/spreadsheetml/2006/main">
  <authors>
    <author>Lenovo-2</author>
  </authors>
  <commentList>
    <comment ref="T2" authorId="0">
      <text>
        <r>
          <rPr>
            <b/>
            <sz val="9"/>
            <color indexed="81"/>
            <rFont val="Tahoma"/>
            <family val="2"/>
          </rPr>
          <t>Lenovo-2:</t>
        </r>
        <r>
          <rPr>
            <sz val="9"/>
            <color indexed="81"/>
            <rFont val="Tahoma"/>
            <family val="2"/>
          </rPr>
          <t xml:space="preserve">
MASIH PERSENTASE 80% UNTUK MDU DAN 20% UNTUK JASA</t>
        </r>
      </text>
    </comment>
  </commentList>
</comments>
</file>

<file path=xl/comments3.xml><?xml version="1.0" encoding="utf-8"?>
<comments xmlns="http://schemas.openxmlformats.org/spreadsheetml/2006/main">
  <authors>
    <author>D I S T R I B U S I</author>
    <author>HARYO</author>
  </authors>
  <commentList>
    <comment ref="S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T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jaringan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U/ Percabangan</t>
        </r>
      </text>
    </comment>
    <comment ref="D14" authorId="1">
      <text>
        <r>
          <rPr>
            <b/>
            <sz val="9"/>
            <color indexed="81"/>
            <rFont val="Tahoma"/>
            <family val="2"/>
          </rPr>
          <t>HARYO:</t>
        </r>
        <r>
          <rPr>
            <sz val="9"/>
            <color indexed="81"/>
            <rFont val="Tahoma"/>
            <family val="2"/>
          </rPr>
          <t xml:space="preserve">
SUPPLY ERECT</t>
        </r>
      </text>
    </comment>
    <comment ref="E14" authorId="1">
      <text>
        <r>
          <rPr>
            <b/>
            <sz val="9"/>
            <color indexed="81"/>
            <rFont val="Tahoma"/>
            <family val="2"/>
          </rPr>
          <t>HARYO:</t>
        </r>
        <r>
          <rPr>
            <sz val="9"/>
            <color indexed="81"/>
            <rFont val="Tahoma"/>
            <family val="2"/>
          </rPr>
          <t xml:space="preserve">
SUPPLY ERECT</t>
        </r>
      </text>
    </comment>
    <comment ref="D16" authorId="1">
      <text>
        <r>
          <rPr>
            <b/>
            <sz val="9"/>
            <color indexed="81"/>
            <rFont val="Tahoma"/>
            <family val="2"/>
          </rPr>
          <t>HARYO:</t>
        </r>
        <r>
          <rPr>
            <sz val="9"/>
            <color indexed="81"/>
            <rFont val="Tahoma"/>
            <family val="2"/>
          </rPr>
          <t xml:space="preserve">
KUBIKEL DIKELUARKAN</t>
        </r>
      </text>
    </comment>
    <comment ref="E16" authorId="1">
      <text>
        <r>
          <rPr>
            <b/>
            <sz val="9"/>
            <color indexed="81"/>
            <rFont val="Tahoma"/>
            <family val="2"/>
          </rPr>
          <t>HARYO:</t>
        </r>
        <r>
          <rPr>
            <sz val="9"/>
            <color indexed="81"/>
            <rFont val="Tahoma"/>
            <family val="2"/>
          </rPr>
          <t xml:space="preserve">
KUBIKEL DIKELUARKAN</t>
        </r>
      </text>
    </comment>
    <comment ref="D23" authorId="1">
      <text>
        <r>
          <rPr>
            <b/>
            <sz val="9"/>
            <color indexed="81"/>
            <rFont val="Tahoma"/>
            <family val="2"/>
          </rPr>
          <t>HARYO:</t>
        </r>
        <r>
          <rPr>
            <sz val="9"/>
            <color indexed="81"/>
            <rFont val="Tahoma"/>
            <family val="2"/>
          </rPr>
          <t xml:space="preserve">
SUPPLY ERECT
</t>
        </r>
      </text>
    </comment>
    <comment ref="E23" authorId="1">
      <text>
        <r>
          <rPr>
            <b/>
            <sz val="9"/>
            <color indexed="81"/>
            <rFont val="Tahoma"/>
            <family val="2"/>
          </rPr>
          <t>HARYO:</t>
        </r>
        <r>
          <rPr>
            <sz val="9"/>
            <color indexed="81"/>
            <rFont val="Tahoma"/>
            <family val="2"/>
          </rPr>
          <t xml:space="preserve">
SUPPLY ERECT
</t>
        </r>
      </text>
    </comment>
  </commentList>
</comments>
</file>

<file path=xl/comments4.xml><?xml version="1.0" encoding="utf-8"?>
<comments xmlns="http://schemas.openxmlformats.org/spreadsheetml/2006/main">
  <authors>
    <author>D I S T R I B U S I</author>
  </authors>
  <commentList>
    <comment ref="S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T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jaringan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U/ Percabangan</t>
        </r>
      </text>
    </comment>
  </commentList>
</comments>
</file>

<file path=xl/comments5.xml><?xml version="1.0" encoding="utf-8"?>
<comments xmlns="http://schemas.openxmlformats.org/spreadsheetml/2006/main">
  <authors>
    <author>D I S T R I B U S I</author>
    <author>rakean valderio</author>
    <author>Lenovo-2</author>
  </authors>
  <commentList>
    <comment ref="S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T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jaringan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U/ Percabangan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rakean valderio:</t>
        </r>
        <r>
          <rPr>
            <sz val="9"/>
            <color indexed="81"/>
            <rFont val="Tahoma"/>
            <family val="2"/>
          </rPr>
          <t xml:space="preserve">
saat ini ada 2</t>
        </r>
      </text>
    </comment>
    <comment ref="D35" authorId="1">
      <text>
        <r>
          <rPr>
            <b/>
            <sz val="9"/>
            <color indexed="81"/>
            <rFont val="Tahoma"/>
            <family val="2"/>
          </rPr>
          <t>rakean valderio: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" authorId="1">
      <text>
        <r>
          <rPr>
            <b/>
            <sz val="9"/>
            <color indexed="81"/>
            <rFont val="Tahoma"/>
            <family val="2"/>
          </rPr>
          <t>rakean valderio:</t>
        </r>
        <r>
          <rPr>
            <sz val="9"/>
            <color indexed="81"/>
            <rFont val="Tahoma"/>
            <family val="2"/>
          </rPr>
          <t xml:space="preserve">
DI TARUH DI SISI PLN</t>
        </r>
      </text>
    </comment>
    <comment ref="D40" authorId="1">
      <text>
        <r>
          <rPr>
            <b/>
            <sz val="9"/>
            <color indexed="81"/>
            <rFont val="Tahoma"/>
            <family val="2"/>
          </rPr>
          <t>rakean valderio:</t>
        </r>
        <r>
          <rPr>
            <sz val="9"/>
            <color indexed="81"/>
            <rFont val="Tahoma"/>
            <family val="2"/>
          </rPr>
          <t xml:space="preserve">
SAAT INI DISPLAY NYA NGEBLANK KALAU ADA GANGGUAN</t>
        </r>
      </text>
    </comment>
    <comment ref="E44" authorId="2">
      <text>
        <r>
          <rPr>
            <b/>
            <sz val="9"/>
            <color indexed="81"/>
            <rFont val="Tahoma"/>
            <charset val="1"/>
          </rPr>
          <t>Lenovo-2:</t>
        </r>
        <r>
          <rPr>
            <sz val="9"/>
            <color indexed="81"/>
            <rFont val="Tahoma"/>
            <charset val="1"/>
          </rPr>
          <t xml:space="preserve">
pindah ke keandalan</t>
        </r>
      </text>
    </comment>
  </commentList>
</comments>
</file>

<file path=xl/comments6.xml><?xml version="1.0" encoding="utf-8"?>
<comments xmlns="http://schemas.openxmlformats.org/spreadsheetml/2006/main">
  <authors>
    <author>D I S T R I B U S I</author>
    <author>Lenovo-2</author>
  </authors>
  <commentList>
    <comment ref="S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T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jaringan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U/ Percabangan</t>
        </r>
      </text>
    </comment>
    <comment ref="E20" authorId="1">
      <text>
        <r>
          <rPr>
            <b/>
            <sz val="9"/>
            <color indexed="81"/>
            <rFont val="Tahoma"/>
            <charset val="1"/>
          </rPr>
          <t>Lenovo-2:</t>
        </r>
        <r>
          <rPr>
            <sz val="9"/>
            <color indexed="81"/>
            <rFont val="Tahoma"/>
            <charset val="1"/>
          </rPr>
          <t xml:space="preserve">
pindah ke keandalan</t>
        </r>
      </text>
    </comment>
  </commentList>
</comments>
</file>

<file path=xl/comments7.xml><?xml version="1.0" encoding="utf-8"?>
<comments xmlns="http://schemas.openxmlformats.org/spreadsheetml/2006/main">
  <authors>
    <author>D I S T R I B U S I</author>
    <author>Lenovo-2</author>
  </authors>
  <commentList>
    <comment ref="S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T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jaringan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U/ Percabangan</t>
        </r>
      </text>
    </comment>
    <comment ref="D12" authorId="1">
      <text>
        <r>
          <rPr>
            <b/>
            <sz val="9"/>
            <color indexed="81"/>
            <rFont val="Tahoma"/>
            <family val="2"/>
          </rPr>
          <t>Lenovo-2:</t>
        </r>
        <r>
          <rPr>
            <sz val="9"/>
            <color indexed="81"/>
            <rFont val="Tahoma"/>
            <family val="2"/>
          </rPr>
          <t xml:space="preserve">
DI SESUAIKAN DENGAN JUMLAH PENGADAAN LBS DAN REC UNTUK KOTA AREA BALIKPAPAN,SAMARINDA, BONTANG</t>
        </r>
      </text>
    </comment>
  </commentList>
</comments>
</file>

<file path=xl/comments8.xml><?xml version="1.0" encoding="utf-8"?>
<comments xmlns="http://schemas.openxmlformats.org/spreadsheetml/2006/main">
  <authors>
    <author>D I S T R I B U S I</author>
    <author>user</author>
  </authors>
  <commentList>
    <comment ref="S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T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jaringan</t>
        </r>
      </text>
    </comment>
    <comment ref="U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 Trafo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D I S T R I B U S I:</t>
        </r>
        <r>
          <rPr>
            <sz val="8"/>
            <color indexed="81"/>
            <rFont val="Tahoma"/>
            <family val="2"/>
          </rPr>
          <t xml:space="preserve">
U/ Percabangan</t>
        </r>
      </text>
    </comment>
    <comment ref="D56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 Trafo</t>
        </r>
      </text>
    </comment>
    <comment ref="D57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TRAFO 8</t>
        </r>
      </text>
    </comment>
    <comment ref="D58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TRAFO 8</t>
        </r>
      </text>
    </comment>
  </commentList>
</comments>
</file>

<file path=xl/sharedStrings.xml><?xml version="1.0" encoding="utf-8"?>
<sst xmlns="http://schemas.openxmlformats.org/spreadsheetml/2006/main" count="3355" uniqueCount="845">
  <si>
    <t>NO PRK</t>
  </si>
  <si>
    <t>NO RUPTL</t>
  </si>
  <si>
    <t>SCORE</t>
  </si>
  <si>
    <t>URAIAN KEGIATAN</t>
  </si>
  <si>
    <t>LBS MOTO</t>
  </si>
  <si>
    <r>
      <rPr>
        <b/>
        <sz val="12"/>
        <color indexed="8"/>
        <rFont val="Calibri"/>
        <family val="2"/>
      </rPr>
      <t xml:space="preserve">LBS </t>
    </r>
    <r>
      <rPr>
        <b/>
        <sz val="8"/>
        <color indexed="8"/>
        <rFont val="Calibri"/>
        <family val="2"/>
      </rPr>
      <t>MANUAL</t>
    </r>
  </si>
  <si>
    <t>REC</t>
  </si>
  <si>
    <t>ASS</t>
  </si>
  <si>
    <t>AVR</t>
  </si>
  <si>
    <t>DS</t>
  </si>
  <si>
    <t>Fault Indicator</t>
  </si>
  <si>
    <t>Treeguard Area</t>
  </si>
  <si>
    <t>CT</t>
  </si>
  <si>
    <t>PT</t>
  </si>
  <si>
    <t>RADIO SCADA</t>
  </si>
  <si>
    <t>Arrester</t>
  </si>
  <si>
    <t>CO</t>
  </si>
  <si>
    <t>FCO 2 PHASA</t>
  </si>
  <si>
    <t>ISOLATOR</t>
  </si>
  <si>
    <t>TIANG</t>
  </si>
  <si>
    <t>SKTM</t>
  </si>
  <si>
    <t>MVTIC</t>
  </si>
  <si>
    <t>SUTM</t>
  </si>
  <si>
    <t>TRAFO</t>
  </si>
  <si>
    <t>TRAFO STEP UP 315 KVA</t>
  </si>
  <si>
    <t>SKTR</t>
  </si>
  <si>
    <t>SUTR</t>
  </si>
  <si>
    <t>LV BOARD</t>
  </si>
  <si>
    <t>KWH METER</t>
  </si>
  <si>
    <t>CT TM</t>
  </si>
  <si>
    <t>CT TR</t>
  </si>
  <si>
    <t>KABEL NYY</t>
  </si>
  <si>
    <t>TC</t>
  </si>
  <si>
    <t>SR</t>
  </si>
  <si>
    <t>KUBIKEL</t>
  </si>
  <si>
    <t>MCB 1 PHASA</t>
  </si>
  <si>
    <t>MCB 3 PHASA</t>
  </si>
  <si>
    <t>REKAP</t>
  </si>
  <si>
    <t>Harga 
Satuan</t>
  </si>
  <si>
    <t>TOTAL NILAI KONTRAK / ANGGARAN</t>
  </si>
  <si>
    <t>REALISASI PEMBAYARAN KONTRAK SD Tahun n-2</t>
  </si>
  <si>
    <t>PREDIKSI PEMBAYARAN KONTRAK Tahun n-1</t>
  </si>
  <si>
    <t>ANGGARAN Tahun n</t>
  </si>
  <si>
    <t>RENCANA ANGGARAN KAS INVESTASI / DISBURSE Tahun n</t>
  </si>
  <si>
    <t>SUMBER DANA</t>
  </si>
  <si>
    <t>INDOOR</t>
  </si>
  <si>
    <t>OUTDOOR</t>
  </si>
  <si>
    <t>BETON</t>
  </si>
  <si>
    <t>BESI</t>
  </si>
  <si>
    <t>JAN</t>
  </si>
  <si>
    <t>DES</t>
  </si>
  <si>
    <t>Total Tahun n</t>
  </si>
  <si>
    <t>Tahun n+1</t>
  </si>
  <si>
    <t>STL Tahun n+1</t>
  </si>
  <si>
    <t>150 A/5A</t>
  </si>
  <si>
    <t xml:space="preserve">24 kV 5A </t>
  </si>
  <si>
    <t xml:space="preserve">24 kV 10A </t>
  </si>
  <si>
    <t>100 A + fuse link 3 - 8 A</t>
  </si>
  <si>
    <t>200 A + fuse link  3 - 8 A</t>
  </si>
  <si>
    <t>PIN</t>
  </si>
  <si>
    <t>STRAIN</t>
  </si>
  <si>
    <t>SUSPENSION</t>
  </si>
  <si>
    <t>16 M</t>
  </si>
  <si>
    <t>14 M</t>
  </si>
  <si>
    <t>13 M</t>
  </si>
  <si>
    <t>11 M</t>
  </si>
  <si>
    <t>9 M</t>
  </si>
  <si>
    <t>9 M+7 M</t>
  </si>
  <si>
    <t>240 mm²</t>
  </si>
  <si>
    <r>
      <t>150 mm</t>
    </r>
    <r>
      <rPr>
        <b/>
        <sz val="11"/>
        <rFont val="Calibri"/>
        <family val="2"/>
      </rPr>
      <t>²</t>
    </r>
  </si>
  <si>
    <t>A3CS 240 mm²</t>
  </si>
  <si>
    <r>
      <t>A3CS 150 mm</t>
    </r>
    <r>
      <rPr>
        <b/>
        <sz val="11"/>
        <rFont val="Calibri"/>
        <family val="2"/>
      </rPr>
      <t>²</t>
    </r>
  </si>
  <si>
    <r>
      <t>A3CS 70 mm</t>
    </r>
    <r>
      <rPr>
        <b/>
        <sz val="11"/>
        <rFont val="Calibri"/>
        <family val="2"/>
      </rPr>
      <t>²</t>
    </r>
  </si>
  <si>
    <r>
      <t>A3C 240 mm</t>
    </r>
    <r>
      <rPr>
        <b/>
        <sz val="11"/>
        <rFont val="Calibri"/>
        <family val="2"/>
      </rPr>
      <t>²</t>
    </r>
  </si>
  <si>
    <r>
      <t>A3C 150 mm</t>
    </r>
    <r>
      <rPr>
        <b/>
        <sz val="11"/>
        <rFont val="Calibri"/>
        <family val="2"/>
      </rPr>
      <t>²</t>
    </r>
  </si>
  <si>
    <r>
      <t>A3C 70 mm</t>
    </r>
    <r>
      <rPr>
        <b/>
        <sz val="11"/>
        <rFont val="Calibri"/>
        <family val="2"/>
      </rPr>
      <t>²</t>
    </r>
  </si>
  <si>
    <t>250 KVA</t>
  </si>
  <si>
    <t>200 KVA</t>
  </si>
  <si>
    <t>160 KVA</t>
  </si>
  <si>
    <t>100 KVA</t>
  </si>
  <si>
    <t>50 KVA</t>
  </si>
  <si>
    <r>
      <t>TIC 70 mm</t>
    </r>
    <r>
      <rPr>
        <b/>
        <sz val="11"/>
        <rFont val="Calibri"/>
        <family val="2"/>
      </rPr>
      <t>²</t>
    </r>
  </si>
  <si>
    <r>
      <t>TIC 50 mm</t>
    </r>
    <r>
      <rPr>
        <b/>
        <sz val="11"/>
        <rFont val="Calibri"/>
        <family val="2"/>
      </rPr>
      <t>²</t>
    </r>
  </si>
  <si>
    <r>
      <t>TIC 35 mm</t>
    </r>
    <r>
      <rPr>
        <b/>
        <sz val="11"/>
        <rFont val="Calibri"/>
        <family val="2"/>
      </rPr>
      <t>²</t>
    </r>
  </si>
  <si>
    <r>
      <t>TIC 10 mm</t>
    </r>
    <r>
      <rPr>
        <b/>
        <sz val="11"/>
        <rFont val="Calibri"/>
        <family val="2"/>
      </rPr>
      <t>²</t>
    </r>
  </si>
  <si>
    <t>2 PINTU</t>
  </si>
  <si>
    <t>1 PINTU</t>
  </si>
  <si>
    <t>3 P (5/10) TM</t>
  </si>
  <si>
    <t>3 P (5/10) TR</t>
  </si>
  <si>
    <t>3 P (5/100)</t>
  </si>
  <si>
    <t>3 P (5/80)</t>
  </si>
  <si>
    <t>3P PRABAYAR</t>
  </si>
  <si>
    <t>1 P PRABAYAR</t>
  </si>
  <si>
    <t>150 mm2</t>
  </si>
  <si>
    <t>120 mm2</t>
  </si>
  <si>
    <t>95 mm2</t>
  </si>
  <si>
    <t>70 mm2</t>
  </si>
  <si>
    <t>50 mm2</t>
  </si>
  <si>
    <t>4 X 10</t>
  </si>
  <si>
    <t>4 X 16</t>
  </si>
  <si>
    <t>4 X 25</t>
  </si>
  <si>
    <r>
      <t>10 mm</t>
    </r>
    <r>
      <rPr>
        <b/>
        <sz val="11"/>
        <rFont val="Calibri"/>
        <family val="2"/>
      </rPr>
      <t>²</t>
    </r>
  </si>
  <si>
    <t>Cell Incoming 24 KV 630 A - 16 KA</t>
  </si>
  <si>
    <t>Cell Outgoing 24 KV 630 A - 16 KA</t>
  </si>
  <si>
    <t xml:space="preserve"> VT'S Unit LBS - Fuse 24 kV, 630 A, 16 Ka</t>
  </si>
  <si>
    <t>Cell Metering 24 KV 630 A - 16 KA</t>
  </si>
  <si>
    <t>2A</t>
  </si>
  <si>
    <t>4A</t>
  </si>
  <si>
    <t>6A</t>
  </si>
  <si>
    <t>10A</t>
  </si>
  <si>
    <t>16A</t>
  </si>
  <si>
    <t>20A</t>
  </si>
  <si>
    <t>25A</t>
  </si>
  <si>
    <t>35A</t>
  </si>
  <si>
    <t>50A</t>
  </si>
  <si>
    <t>JTM</t>
  </si>
  <si>
    <t>JTR</t>
  </si>
  <si>
    <t>GARDU</t>
  </si>
  <si>
    <t>PLG</t>
  </si>
  <si>
    <t>Rupiah</t>
  </si>
  <si>
    <t>Valas</t>
  </si>
  <si>
    <t>BH</t>
  </si>
  <si>
    <t>METER</t>
  </si>
  <si>
    <t>SET</t>
  </si>
  <si>
    <t>Kms</t>
  </si>
  <si>
    <t>KVA</t>
  </si>
  <si>
    <t>JML</t>
  </si>
  <si>
    <t>Rp Ribu per</t>
  </si>
  <si>
    <t>8=(5-6-7)</t>
  </si>
  <si>
    <t>MDU</t>
  </si>
  <si>
    <t>JASA</t>
  </si>
  <si>
    <t>ANGGARAN (RUPIAH)</t>
  </si>
  <si>
    <t>JASA &amp; ACC</t>
  </si>
  <si>
    <t>TOTAL</t>
  </si>
  <si>
    <t>ABPP</t>
  </si>
  <si>
    <t>KEANDALAN</t>
  </si>
  <si>
    <t>SUSUT</t>
  </si>
  <si>
    <t>PEMASARAN</t>
  </si>
  <si>
    <t>PT Indonesia Merancang Bangun</t>
  </si>
  <si>
    <t>RT. 60 Kelurahan Pemaluan Sepaku</t>
  </si>
  <si>
    <t>VOL</t>
  </si>
  <si>
    <t>Kwh Meter Prabayar 1 Fasa</t>
  </si>
  <si>
    <t>MCB 1 Fasa</t>
  </si>
  <si>
    <t>TC 2 x 10</t>
  </si>
  <si>
    <t>STN</t>
  </si>
  <si>
    <t>Bh</t>
  </si>
  <si>
    <t>Mtr</t>
  </si>
  <si>
    <t>Service Wedge Clamp 616</t>
  </si>
  <si>
    <t>Service Wedge Clamp 625</t>
  </si>
  <si>
    <t xml:space="preserve"> CCO 1T1 (10/16 mm2 - 10/16 mm2)</t>
  </si>
  <si>
    <t xml:space="preserve"> CCO 3T1 (25/35 mm2 - 10/16 mm2)</t>
  </si>
  <si>
    <t xml:space="preserve">Jasa </t>
  </si>
  <si>
    <t>Set</t>
  </si>
  <si>
    <t>Plg</t>
  </si>
  <si>
    <t>PENGADAAN MATERIAL  APP 1 FASA UNTUK PD</t>
  </si>
  <si>
    <t>MCB 1P</t>
  </si>
  <si>
    <t>Jasa Penggantian MCB</t>
  </si>
  <si>
    <t>Jasa Penggantian Meter</t>
  </si>
  <si>
    <t>JASA  APP 1 FASA UNTUK PD</t>
  </si>
  <si>
    <t>Pengadaan Material PB PD 3 fasa  :</t>
  </si>
  <si>
    <t>kWh Meter 3P, Pascabayar 5/80 A</t>
  </si>
  <si>
    <t>MCB 3 P</t>
  </si>
  <si>
    <t>TC 4 x 16</t>
  </si>
  <si>
    <t>kWh Meter 3P, 5/10 A</t>
  </si>
  <si>
    <t>NYY 1 x 70</t>
  </si>
  <si>
    <t>NYY 1 x 95</t>
  </si>
  <si>
    <t>kWh Meter 3P, 5/10 A cl 0,5</t>
  </si>
  <si>
    <t>Kubikel</t>
  </si>
  <si>
    <t>Jasa dan Accesories PB PD 3 fasa  :</t>
  </si>
  <si>
    <t>kWH Meter 3P Prabayar</t>
  </si>
  <si>
    <t>TC 4 x 25</t>
  </si>
  <si>
    <t>Box APP 1 pintu</t>
  </si>
  <si>
    <t>Modem</t>
  </si>
  <si>
    <t>CT TR 250/5 cl 0.5s</t>
  </si>
  <si>
    <t>Box APP 2 pintu</t>
  </si>
  <si>
    <t>MCCB 3 P</t>
  </si>
  <si>
    <t>Jasa Pemasangan Pelanggan 3 Fasa</t>
  </si>
  <si>
    <t>Ls</t>
  </si>
  <si>
    <t>PRK.2017.WKT-3.3.1</t>
  </si>
  <si>
    <t>PRK.2017.WKT-1.3.3</t>
  </si>
  <si>
    <t>PRK.2017.WKT-3.3.2</t>
  </si>
  <si>
    <t>PRK.2017.WKT-3.3.3</t>
  </si>
  <si>
    <t>PRK.2017.WKT-3.3.4</t>
  </si>
  <si>
    <t>PRK.2017.WKT-3.3.5</t>
  </si>
  <si>
    <t>PRK.2017.WKT-3.3.6</t>
  </si>
  <si>
    <t>PRK.2017.WKT-3.3.7</t>
  </si>
  <si>
    <t>PRK.2017.WKT-3.3.8</t>
  </si>
  <si>
    <t>PRK.2017.WKT-3.3.9</t>
  </si>
  <si>
    <t>PRK.2017.WKT-3.3.10</t>
  </si>
  <si>
    <t>PRK.2017.WKT-3.3.11</t>
  </si>
  <si>
    <t>PRK.2017.WKT-3.3.12</t>
  </si>
  <si>
    <t>PRK.2017.WKT-3.3.13</t>
  </si>
  <si>
    <t>PRK.2017.WKT-3.3.14</t>
  </si>
  <si>
    <t>PRK.2017.WKT-3.3.15</t>
  </si>
  <si>
    <t>PRK.2017.WKT-3.3.16</t>
  </si>
  <si>
    <t>PRK.2017.WKT-3.3.17</t>
  </si>
  <si>
    <t>PRK.2017.WKT-3.3.18</t>
  </si>
  <si>
    <t>PRK.2017.WKT-3.3.19</t>
  </si>
  <si>
    <t>PRK.2017.WKT-3.3.20</t>
  </si>
  <si>
    <t>PRK.2017.WKT-3.3.21</t>
  </si>
  <si>
    <t>PRK.2017.WKT-3.3.22</t>
  </si>
  <si>
    <t>PRK.2017.WKT-3.3.23</t>
  </si>
  <si>
    <t>PRK.2017.WKT-3.3.24</t>
  </si>
  <si>
    <t>PRK.2017.WKT-3.3.25</t>
  </si>
  <si>
    <t>PRK.2017.WKT-2.3.9</t>
  </si>
  <si>
    <t>PRK.2017.WKT-2.3.10</t>
  </si>
  <si>
    <t>PRK.2017.WKT-2.3.11</t>
  </si>
  <si>
    <t>PRK.2017.WKT-2.3.12</t>
  </si>
  <si>
    <t>PRK.2017.WKT-2.3.13</t>
  </si>
  <si>
    <t>PRK.2017.WKT-2.3.14</t>
  </si>
  <si>
    <t>PRK.2017.WKT-2.3.15</t>
  </si>
  <si>
    <t>PRK.2017.WKT-2.3.16</t>
  </si>
  <si>
    <t>PRK.2017.WKT-2.3.17</t>
  </si>
  <si>
    <t>PRK.2017.WKT-2.3.18</t>
  </si>
  <si>
    <t>PRK.2017.WKT-2.3.19</t>
  </si>
  <si>
    <t>PRK.2017.WKT-2.3.20</t>
  </si>
  <si>
    <t>PRK.2017.WKT-2.3.21</t>
  </si>
  <si>
    <t>PRK.2017.WKT-2.3.22</t>
  </si>
  <si>
    <t>PRK.2017.WKT-2.3.23</t>
  </si>
  <si>
    <t>PRK.2017.WKT-2.3.1</t>
  </si>
  <si>
    <t>PRK.2017.WKT-2.3.2</t>
  </si>
  <si>
    <t>PRK.2017.WKT-2.3.3</t>
  </si>
  <si>
    <t>PRK.2017.WKT-2.3.4</t>
  </si>
  <si>
    <t>PRK.2017.WKT-2.3.5</t>
  </si>
  <si>
    <t>PRK.2017.WKT-2.3.6</t>
  </si>
  <si>
    <t>PRK.2017.WKT-2.3.7</t>
  </si>
  <si>
    <t>PRK.2017.WKT-2.3.8</t>
  </si>
  <si>
    <t>PRK.2017.WKT-2.3.24</t>
  </si>
  <si>
    <t>PRK.2017.WKT-2.3.25</t>
  </si>
  <si>
    <t>PRK.2017.WKT-2.3.26</t>
  </si>
  <si>
    <t>PRK.2017.WKT-2.3.27</t>
  </si>
  <si>
    <t>PRK.2017.WKT-2.3.28</t>
  </si>
  <si>
    <t>PRK.2017.WKT-2.3.29</t>
  </si>
  <si>
    <t>SAR</t>
  </si>
  <si>
    <t>LISDES</t>
  </si>
  <si>
    <r>
      <rPr>
        <sz val="12"/>
        <color indexed="8"/>
        <rFont val="Calibri"/>
        <family val="2"/>
      </rPr>
      <t xml:space="preserve">LBS </t>
    </r>
    <r>
      <rPr>
        <sz val="8"/>
        <color indexed="8"/>
        <rFont val="Calibri"/>
        <family val="2"/>
      </rPr>
      <t>MANUAL</t>
    </r>
  </si>
  <si>
    <r>
      <t>150 mm</t>
    </r>
    <r>
      <rPr>
        <sz val="11"/>
        <rFont val="Calibri"/>
        <family val="2"/>
      </rPr>
      <t>²</t>
    </r>
  </si>
  <si>
    <r>
      <t>A3CS 150 mm</t>
    </r>
    <r>
      <rPr>
        <sz val="11"/>
        <rFont val="Calibri"/>
        <family val="2"/>
      </rPr>
      <t>²</t>
    </r>
  </si>
  <si>
    <r>
      <t>A3CS 70 mm</t>
    </r>
    <r>
      <rPr>
        <sz val="11"/>
        <rFont val="Calibri"/>
        <family val="2"/>
      </rPr>
      <t>²</t>
    </r>
  </si>
  <si>
    <r>
      <t>A3C 240 mm</t>
    </r>
    <r>
      <rPr>
        <sz val="11"/>
        <rFont val="Calibri"/>
        <family val="2"/>
      </rPr>
      <t>²</t>
    </r>
  </si>
  <si>
    <r>
      <t>A3C 150 mm</t>
    </r>
    <r>
      <rPr>
        <sz val="11"/>
        <rFont val="Calibri"/>
        <family val="2"/>
      </rPr>
      <t>²</t>
    </r>
  </si>
  <si>
    <r>
      <t>A3C 70 mm</t>
    </r>
    <r>
      <rPr>
        <sz val="11"/>
        <rFont val="Calibri"/>
        <family val="2"/>
      </rPr>
      <t>²</t>
    </r>
  </si>
  <si>
    <r>
      <t>TIC 70 mm</t>
    </r>
    <r>
      <rPr>
        <sz val="11"/>
        <rFont val="Calibri"/>
        <family val="2"/>
      </rPr>
      <t>²</t>
    </r>
  </si>
  <si>
    <r>
      <t>TIC 50 mm</t>
    </r>
    <r>
      <rPr>
        <sz val="11"/>
        <rFont val="Calibri"/>
        <family val="2"/>
      </rPr>
      <t>²</t>
    </r>
  </si>
  <si>
    <r>
      <t>TIC 35 mm</t>
    </r>
    <r>
      <rPr>
        <sz val="11"/>
        <rFont val="Calibri"/>
        <family val="2"/>
      </rPr>
      <t>²</t>
    </r>
  </si>
  <si>
    <r>
      <t>TIC 10 mm</t>
    </r>
    <r>
      <rPr>
        <sz val="11"/>
        <rFont val="Calibri"/>
        <family val="2"/>
      </rPr>
      <t>²</t>
    </r>
  </si>
  <si>
    <r>
      <t>10 mm</t>
    </r>
    <r>
      <rPr>
        <sz val="11"/>
        <rFont val="Calibri"/>
        <family val="2"/>
      </rPr>
      <t>²</t>
    </r>
  </si>
  <si>
    <t>ASMD</t>
  </si>
  <si>
    <t>ABRU</t>
  </si>
  <si>
    <t>ABTG</t>
  </si>
  <si>
    <t>APD</t>
  </si>
  <si>
    <t>TARAKAN</t>
  </si>
  <si>
    <t>Pembangunan GH KM 5 Penyulang CB 31 Sistem Tanjung Redeb</t>
  </si>
  <si>
    <t xml:space="preserve">Relokasi JTM di Penyulang CB 31 Tanjung Redeb </t>
  </si>
  <si>
    <t>Rekonstruksi Penyulang F1 Malinau</t>
  </si>
  <si>
    <t>Rekonstruksi Penyulang F2 Malinau</t>
  </si>
  <si>
    <t>Rekonstruksi Penyulang F3 Malinau</t>
  </si>
  <si>
    <t>Rekonstruksi Penyulang F1 Selor</t>
  </si>
  <si>
    <t>Rekonstruksi Penyulang F2 Selor</t>
  </si>
  <si>
    <t>Pengadaan dan Pemasangan LBS Manual di Penyulang CB 31 Tanjung Redeb</t>
  </si>
  <si>
    <t>Pengadaan dan Pemasangan LBS Motorized Penyulang CB 31 Tanjung Redeb</t>
  </si>
  <si>
    <t>Peralatan Penunjang Sarana PDKB Area Berau</t>
  </si>
  <si>
    <t xml:space="preserve">Pembangunan Backup Express Feeder SKTM PLTMG Sebaung - GH Dermaga </t>
  </si>
  <si>
    <t>Pengadaan Tower Telekomunikasi</t>
  </si>
  <si>
    <t>Pemasangan Feeder Express GH KM 12 - PLTD Tanjung Selor</t>
  </si>
  <si>
    <t>PRK.2017.WKT-4.3.1</t>
  </si>
  <si>
    <t>PRK.2017.WKT-4.3.2</t>
  </si>
  <si>
    <t>PRK.2017.WKT-4.3.3</t>
  </si>
  <si>
    <t>PRK.2017.WKT-4.3.4</t>
  </si>
  <si>
    <t>PRK.2017.WKT-4.3.5</t>
  </si>
  <si>
    <t>PRK.2017.WKT-4.3.6</t>
  </si>
  <si>
    <t>PRK.2017.WKT-4.3.7</t>
  </si>
  <si>
    <t>PRK.2017.WKT-4.3.8</t>
  </si>
  <si>
    <t>PRK.2017.WKT-4.3.9</t>
  </si>
  <si>
    <t>PRK.2017.WKT-4.3.10</t>
  </si>
  <si>
    <t>PRK.2017.WKT-4.3.11</t>
  </si>
  <si>
    <t>PRK.2017.WKT-4.3.12</t>
  </si>
  <si>
    <t>PRK.2017.WKT-4.3.13</t>
  </si>
  <si>
    <t>PRK.2017.WKT-4.3.14</t>
  </si>
  <si>
    <t>PRK.2017.WKT-4.3.15</t>
  </si>
  <si>
    <t>PRK.2017.WKT-4.3.16</t>
  </si>
  <si>
    <t>PRK.2017.WKT-4.3.17</t>
  </si>
  <si>
    <t>PRK.2017.WKT-4.3.18</t>
  </si>
  <si>
    <t>PRK.2017.WKT-4.3.19</t>
  </si>
  <si>
    <t>PRK.2017.WKT-4.3.20</t>
  </si>
  <si>
    <t>PRK.2017.WKT-4.3.21</t>
  </si>
  <si>
    <t>PRK.2017.WKT-4.3.22</t>
  </si>
  <si>
    <t>PRK.2017.WKT-4.3.23</t>
  </si>
  <si>
    <t>PRK.2017.WKT-4.3.24</t>
  </si>
  <si>
    <t>PRK.2017.WKT-4.3.25</t>
  </si>
  <si>
    <t>PRK.2017.WKT-4.3.26</t>
  </si>
  <si>
    <t>PRK.2017.WKT-4.3.27</t>
  </si>
  <si>
    <t>PRK.2017.WKT-4.3.28</t>
  </si>
  <si>
    <t>PRK.2017.WKT-4.3.29</t>
  </si>
  <si>
    <t>PRK.2017.WKT-4.3.30</t>
  </si>
  <si>
    <t>PRK.2017.WKT-4.3.31</t>
  </si>
  <si>
    <t>PRK.2017.WKT-4.3.32</t>
  </si>
  <si>
    <t>PRK.2017.WKT-4.3.33</t>
  </si>
  <si>
    <t>PRK.2017.WKT-4.3.34</t>
  </si>
  <si>
    <t>PRK.2017.WKT-4.3.35</t>
  </si>
  <si>
    <t>Pembangunan GH dan Relokasi JTM  Penyulang CB 31 :</t>
  </si>
  <si>
    <t>Pengadaan dan Pemasangan MVTIC Penyulang F1 Malinau</t>
  </si>
  <si>
    <t>Pengadaan dan Pemasangan MVTIC Penyulang CB 31 Tanjung Redeb</t>
  </si>
  <si>
    <t>Pengadaan dan Pemasangan LBS Motorized Penyulang F1 Nunukan</t>
  </si>
  <si>
    <t>Pengadaan dan Pemasangan LBS Motorized Penyulang F4 Nunukan</t>
  </si>
  <si>
    <t>Pengadaan dan Pemasangan LBS Motorized Penyulang F1 Tanjung Selor</t>
  </si>
  <si>
    <t>Pengadaan dan Pemasangan LBS Motorized Penyulang F2 Tanjung Selor</t>
  </si>
  <si>
    <t>Pengadaan dan Pemasangan LBS Motorized Penyulang F3 Tanjung Selor</t>
  </si>
  <si>
    <t>Pengadaan dan Pemasangan LBS Motorized Penyulang F4 Tanjung Selor</t>
  </si>
  <si>
    <t>Pengadaan dan Pemasangan Recloser Penyulang F2 Tanjung Redeb</t>
  </si>
  <si>
    <t>Pengadaan dan Pemasangan Recloser Penyulang CB 31 Tanjung Redeb</t>
  </si>
  <si>
    <t>Pengadaan dan Pemasangan DS endpol di Rayon Malinau (Penyulang F1 - F4)</t>
  </si>
  <si>
    <t>Pengadaan dan Pemasangan DS endpol di Rayon Nunukan (Penyulang F1 - F8)</t>
  </si>
  <si>
    <t>Pengadaan dan Pemasangan DS endpol di Rayon Tanjung Selor (Penyulang F1 - F4)</t>
  </si>
  <si>
    <t>Relokasi JTM Rawan Bencana Penyulang F3 Malinau</t>
  </si>
  <si>
    <t>Relokasi JTM Rawan Bencana Penyulang F1 Tanjung Selor</t>
  </si>
  <si>
    <t>Pemasangan MVTIC Penyulang F1 Tanjung Selor</t>
  </si>
  <si>
    <t>Pembangunan JTM Untuk Manuver Beban Penyulang F1 dan F2 Sistem Malinau</t>
  </si>
  <si>
    <t>Pengadaan Relay Sinkron pada PLN-SAS, PLN-TELUK,PLN-SEBAUNG</t>
  </si>
  <si>
    <t>Pengadaan Relay OCR GFR pada GH BUJANGGA TJR</t>
  </si>
  <si>
    <t>Pengadaan dan Pemasangan Kubikel Penyulang F4 Tanjung Redeb</t>
  </si>
  <si>
    <t>Rekonektorisasi SR di Rayon Malinau</t>
  </si>
  <si>
    <t>Penambahan Jurusan SUTR Di Area Berau</t>
  </si>
  <si>
    <t>Pengadaan Peralatan Tera Portable TR Dan TM</t>
  </si>
  <si>
    <t xml:space="preserve">Pengadaan Dan Pemasangan Kwh Pembanding Untuk IPP, Excess Power Dan Sewa </t>
  </si>
  <si>
    <t>Penggantian Kwh Meter Tua Area Berau</t>
  </si>
  <si>
    <t xml:space="preserve">Pengadaan Dan Pemasangan Kubikel Pelanggan TM Untuk Akurasi Pengukuran </t>
  </si>
  <si>
    <t>Penggantian CT PT</t>
  </si>
  <si>
    <t>Penambahan Lisensi AMR  Pelanggan Baru</t>
  </si>
  <si>
    <t>Pengadaan Trafo Sisipan Area Berau</t>
  </si>
  <si>
    <t>AMRisasi BTS 3 Phasa 16,5 Kva</t>
  </si>
  <si>
    <t>PRK.2017.WKT-4.3.36</t>
  </si>
  <si>
    <t>PRK.2017.WKT-4.3.37</t>
  </si>
  <si>
    <t>PRK.2017.WKT-4.3.38</t>
  </si>
  <si>
    <t>PRK.2017.WKT-4.3.39</t>
  </si>
  <si>
    <t>PRK.2017.WKT-4.3.40</t>
  </si>
  <si>
    <t>PRK.2017.WKT-4.3.41</t>
  </si>
  <si>
    <t>PRK.2017.WKT-4.3.42</t>
  </si>
  <si>
    <t>PRK.2017.WKT-4.3.43</t>
  </si>
  <si>
    <t>PRK.2017.WKT-4.3.44</t>
  </si>
  <si>
    <t>PRK.2017.WKT-4.3.45</t>
  </si>
  <si>
    <t>Perluasan Jaringan Distribusi Rayon Tanjung Redeb</t>
  </si>
  <si>
    <t xml:space="preserve">Perluasan Jaringan Distribusi Rayon Tanjung Selor </t>
  </si>
  <si>
    <t xml:space="preserve">Perluasan Jaringan Distribusi Rayon Malinau </t>
  </si>
  <si>
    <t xml:space="preserve">Perluasan Jaringan Ditribusi Rayon Nunukan </t>
  </si>
  <si>
    <t xml:space="preserve">Perluasan Jaringan Untuk Melayani Perkantoran Provinsi Kaltara </t>
  </si>
  <si>
    <t>Pembangunan Kubikel ULD Merasa</t>
  </si>
  <si>
    <t>PRK.2017.WKT-4.3.46</t>
  </si>
  <si>
    <t>PRK.2017.WKT-4.3.47</t>
  </si>
  <si>
    <t>PRK.2017.WKT-4.3.48</t>
  </si>
  <si>
    <t>PRK.2017.WKT-4.3.49</t>
  </si>
  <si>
    <t>PRK.2017.WKT-4.3.50</t>
  </si>
  <si>
    <t>PRK.2017.WKT-4.3.51</t>
  </si>
  <si>
    <t>PRK.2017.WKT-4.3.52</t>
  </si>
  <si>
    <t>PRK.2017.WKT-4.3.53</t>
  </si>
  <si>
    <t>PRK.2017.WKT-4.3.54</t>
  </si>
  <si>
    <t>Evakuasi Daya 30 Mw Dari PLTD-Mg Kanaan Ke GI Teluk Pandan</t>
  </si>
  <si>
    <t xml:space="preserve">Pengadaan Dan Pemasangan 3 LBS Manual Di PT PLN (Persero) Area Bontang </t>
  </si>
  <si>
    <t xml:space="preserve">Pengadaan Dan Pemasangan 8 LBS Motorized Di PT PLN (Persero) Area Bontang </t>
  </si>
  <si>
    <t>Pengadaan Dan Pemasangan 3 Recloser di Rayon Sangatta PT PLN (Persero) Area Bontang</t>
  </si>
  <si>
    <t>Pembangunan JTM Untuk Kehandalan Sistem Wahau</t>
  </si>
  <si>
    <t>Pembangunan JTM Untuk Kehandalan Sistem Marangkayu</t>
  </si>
  <si>
    <t>Pembangunan JTM Untuk Kehandalan Sistem TLP 2</t>
  </si>
  <si>
    <t>Rekonstruksi JTM Tiang Besi Menjadi Tiang Beton Di Rayon Sangatta</t>
  </si>
  <si>
    <t>Relokasi JTM Muara Wahau</t>
  </si>
  <si>
    <t>Penambahan Feeder Baru di KP Muara Bengkal</t>
  </si>
  <si>
    <t>Rekonduktor TLP 1 di Jl. Ir Soekarno Hatta</t>
  </si>
  <si>
    <t>Relokasi Jaringan berada di Bibir Sungai  Muara Ancalong</t>
  </si>
  <si>
    <t>Pembangunan Jaringan Distribusi di PLN Rayon Bontang</t>
  </si>
  <si>
    <t>Penambahan Jurusan Sutr Sebanyak 16 Lokasi Rayon Sangatta</t>
  </si>
  <si>
    <t>Rekonduktor A3C 35 Menjadi A3CS 150 mm2 Santan Ilir</t>
  </si>
  <si>
    <t>Rencana Penggantian Jaringan 11 Kv Menjadi 20 Kv Rayon Sangatta</t>
  </si>
  <si>
    <t>Rekonduktor  Penyulang SGT 1  Rayon Sangatta</t>
  </si>
  <si>
    <t>Rekonduktor  Penyulang SGT 2 Rayon Sangatta</t>
  </si>
  <si>
    <t>Pengadaan dan Pemasangan Trafo Sisipan mengatasi Trafo Overload di Rayon Sangatta</t>
  </si>
  <si>
    <t>Penambahan SUTR mengatasi tegangan drop di 21 Lokasi Rayon Sangatta</t>
  </si>
  <si>
    <t>Pengadaan dan Pemasangan Trafo sisipan mengatasi Trafo Overload di Sebuntal Rayon Bontang</t>
  </si>
  <si>
    <t>Evakuasi Daya Excess Power PT. CKP Dari GI Suwandi Ke GI Dan PLTD Sangatta</t>
  </si>
  <si>
    <t>Pembangunan JTM di Senyiur</t>
  </si>
  <si>
    <t>Pembangunan Jaringan Distribusi Sebanyak 5 Lokasi Di Rayon Sangatta</t>
  </si>
  <si>
    <t>Pembangunan Jaringan Distribusi Di Jl Danau Redan 2</t>
  </si>
  <si>
    <t>Pembangunan Jaringan Distribusi di Rayon Bontang Kota</t>
  </si>
  <si>
    <t>Pembangunan Jaringan Distribusi Poros Sangkulirang</t>
  </si>
  <si>
    <t>Pembangunan JTR 3X70+1X50 mm2 di Lokasi Tersebar Kp Marangkayu, Rayon Bontang Kota</t>
  </si>
  <si>
    <t>Pembangunan JTR Desa Suka Damai</t>
  </si>
  <si>
    <t>Pembangunan JTM JTR dan Trafo Sisipan di Lokasi Jak Luay Rayon Sangata</t>
  </si>
  <si>
    <t>Pembangunan JTM JTR dan Trafo Sisipan di Lokasi Long Wahea</t>
  </si>
  <si>
    <t>Pembangunan Jaringan SUTM 150 mm2 di Lokasi Projasam Jalan Muara Wahau</t>
  </si>
  <si>
    <t>Pemasangan Trafo, SUTM, dan SUTR di Long Melah KP Muara Bengkal</t>
  </si>
  <si>
    <t>PRK.2017.WKT-5.3.19</t>
  </si>
  <si>
    <t>PRK.2017.WKT-5.3.1</t>
  </si>
  <si>
    <t>PRK.2017.WKT-5.3.2</t>
  </si>
  <si>
    <t>PRK.2017.WKT-5.3.3</t>
  </si>
  <si>
    <t>PRK.2017.WKT-5.3.4</t>
  </si>
  <si>
    <t>PRK.2017.WKT-5.3.5</t>
  </si>
  <si>
    <t>PRK.2017.WKT-5.3.6</t>
  </si>
  <si>
    <t>PRK.2017.WKT-5.3.7</t>
  </si>
  <si>
    <t>PRK.2017.WKT-5.3.8</t>
  </si>
  <si>
    <t>PRK.2017.WKT-5.3.9</t>
  </si>
  <si>
    <t>PRK.2017.WKT-5.3.10</t>
  </si>
  <si>
    <t>PRK.2017.WKT-5.3.11</t>
  </si>
  <si>
    <t>PRK.2017.WKT-5.3.12</t>
  </si>
  <si>
    <t>PRK.2017.WKT-5.3.13</t>
  </si>
  <si>
    <t>PRK.2017.WKT-5.3.14</t>
  </si>
  <si>
    <t>PRK.2017.WKT-5.3.15</t>
  </si>
  <si>
    <t>PRK.2017.WKT-5.3.16</t>
  </si>
  <si>
    <t>PRK.2017.WKT-5.3.17</t>
  </si>
  <si>
    <t>PRK.2017.WKT-5.3.18</t>
  </si>
  <si>
    <t>PRK.2017.WKT-5.3.20</t>
  </si>
  <si>
    <t>PRK.2017.WKT-5.3.21</t>
  </si>
  <si>
    <t>PRK.2017.WKT-5.3.22</t>
  </si>
  <si>
    <t>PRK.2017.WKT-5.3.23</t>
  </si>
  <si>
    <t>PRK.2017.WKT-5.3.24</t>
  </si>
  <si>
    <t>PRK.2017.WKT-5.3.25</t>
  </si>
  <si>
    <t>PRK.2017.WKT-5.3.26</t>
  </si>
  <si>
    <t>PRK.2017.WKT-5.3.27</t>
  </si>
  <si>
    <t>PRK.2017.WKT-5.3.28</t>
  </si>
  <si>
    <t>PRK.2017.WKT-5.3.29</t>
  </si>
  <si>
    <t>PRK.2017.WKT-5.3.30</t>
  </si>
  <si>
    <t>PRK.2017.WKT-5.3.31</t>
  </si>
  <si>
    <t>PRK.2017.WKT-5.3.32</t>
  </si>
  <si>
    <t>PRK.2017.WKT-5.3.33</t>
  </si>
  <si>
    <t>PRK.2017.WKT-5.3.34</t>
  </si>
  <si>
    <t>PRK.2017.WKT-5.3.35</t>
  </si>
  <si>
    <t>PRK.2017.WKT-5.3.36</t>
  </si>
  <si>
    <t>PRK.2017.WKT-5.3.37</t>
  </si>
  <si>
    <t>PRK.2017.WKT-5.3.38</t>
  </si>
  <si>
    <t>PRK.2017.WKT-5.3.39</t>
  </si>
  <si>
    <t>PRK.2017.WKT-5.3.40</t>
  </si>
  <si>
    <t>PRK.2017.WKT-5.3.41</t>
  </si>
  <si>
    <t>Pembangunan Master Station</t>
  </si>
  <si>
    <t>Pembangunan Gedung APD</t>
  </si>
  <si>
    <t>Pengadaan AC Presisi Ruang Master dan AC Casette  Gedung APD</t>
  </si>
  <si>
    <t>Pembangunan Gudang Material APD</t>
  </si>
  <si>
    <t>Pengadaan RTU 20 kV untuk KeyPoint Tersebar di APD KALTIMRA</t>
  </si>
  <si>
    <t>Pengadaan Radio Data untuk Daerah Terisolir Telekomunikasi Seluler</t>
  </si>
  <si>
    <t>Pengadaan Modem  Komunikasi untuk SCADA di Key Point</t>
  </si>
  <si>
    <t>Pengadaan Alat Uji &amp; Peralatan K3</t>
  </si>
  <si>
    <t>Pembangunan Sistem Komunikasi Radio Digital APD</t>
  </si>
  <si>
    <t>FUNGSI</t>
  </si>
  <si>
    <t>WKTKU</t>
  </si>
  <si>
    <t>FUNGSI KEANDALAN</t>
  </si>
  <si>
    <t>Rencana Geser Dan Ganti Tiang Rayon Samboja, Petung, Longikis Dan Grogot :</t>
  </si>
  <si>
    <t>Geser Tiang Petung</t>
  </si>
  <si>
    <t>Ganti Tiang Penyulang Grogot 4</t>
  </si>
  <si>
    <t>Geser Tiang Penyulang Snp.1</t>
  </si>
  <si>
    <t>Geser Tiang Rayon Petung, Longikis &amp; Tanah Grogot</t>
  </si>
  <si>
    <t>Pemasangan Jaringan Kopler Gh Kp - Gi Teluk Balikpapan</t>
  </si>
  <si>
    <t>Rencana Pecah Feeder Og Gh Penajam</t>
  </si>
  <si>
    <t>Rencana Pembangunan Jaringan  Konstruksi Khusus</t>
  </si>
  <si>
    <t>Pemasangan Lbs Motorized Area Balikpapan</t>
  </si>
  <si>
    <t>Pemasangan Lbs Motorized Untuk Key Point</t>
  </si>
  <si>
    <t>Rayon Balikpapan Selatan</t>
  </si>
  <si>
    <t>Rayon Balikpapan Utara</t>
  </si>
  <si>
    <t>Rayon Longikis</t>
  </si>
  <si>
    <t>Rayon Tanah Grogot</t>
  </si>
  <si>
    <t>Pemasangan Recloser Area Balikpapan</t>
  </si>
  <si>
    <t xml:space="preserve">Rayon Petung </t>
  </si>
  <si>
    <t>- Penyulang Snp.1 Rayon Samboja</t>
  </si>
  <si>
    <t>- Penyulang Snp.4 Rayon Samboja</t>
  </si>
  <si>
    <t>- Penyulang P.2 Rayon Petung</t>
  </si>
  <si>
    <t>- Penyulang P.4 Rayon Petung</t>
  </si>
  <si>
    <t>Rencana Sisip Trafo Murni Di Area Balikpapan</t>
  </si>
  <si>
    <t>Rencana Sisip Trafo Murni Penyulang Snp.1 Rayon Samboja</t>
  </si>
  <si>
    <t>Rencana Sisip Trafo Murni Penyulang Snp.4 Rayon Samboja</t>
  </si>
  <si>
    <t>Rencana Sisip Trafo Murni Penyulang P.2 Rayon Petung</t>
  </si>
  <si>
    <t>Rencana Sisip Trafo Murni Rayon Balikpapan Selatan</t>
  </si>
  <si>
    <t>Rencana Sisip Trafo Murni Rayon Balikpapan Utara</t>
  </si>
  <si>
    <t>Rencana Sisip Trafo Murni Rayon Longikis</t>
  </si>
  <si>
    <t>Rencana Sisip Trafo Murni Rayon Grogot</t>
  </si>
  <si>
    <t>Pekerjaan Amrisasi Plg Daya 41.5 Dan 33 Kva</t>
  </si>
  <si>
    <t>Rencana Meterisasi Penyulang Area Balikpapan</t>
  </si>
  <si>
    <t>Pengadaan Material  App 1 Fasa Untuk Penggantian Kwh Meter Tua</t>
  </si>
  <si>
    <t>Relokasi Jaringan Og Sebulu</t>
  </si>
  <si>
    <t>Pemasangan Kubikel, Ds, Dan Relokasi Recloser T13</t>
  </si>
  <si>
    <t>pagu</t>
  </si>
  <si>
    <t>Pembangunan Jaringan Handil Bcd Rayon Ilir</t>
  </si>
  <si>
    <t>Pembangunan Jaringan Muara Pantuan Rayon Seberang</t>
  </si>
  <si>
    <t>Pemasangan Vang Net Rayon Kota</t>
  </si>
  <si>
    <t>Jasa Dan Aksesoris Pemasangan Ass 6 Lokasi Area Samarinda</t>
  </si>
  <si>
    <t>Pengadaan Dan Pemasangan Recloser 6 Lokasi Area Samarinda</t>
  </si>
  <si>
    <t>Pemasangan Lbs Motorize 7 Lokasi Area Samarinda</t>
  </si>
  <si>
    <t>Pemasangan Tutup Bushing Dan Arrester Trafo</t>
  </si>
  <si>
    <t>Pemasangan Aksesoris Jaringan Long Apari Dan Long Pahangai</t>
  </si>
  <si>
    <t>Pengadaan 2 Unit Gardu Bergerak (Ugb) 250 Kva</t>
  </si>
  <si>
    <t>Pemasangan Tower Komunikasi Radio Muara Badak</t>
  </si>
  <si>
    <t>Pengadaan Sarana Gudang Area Samarinda</t>
  </si>
  <si>
    <t>Pemasangan Jaringan Dan Trafo Untuk Mengatasi Tegangan Drop Rayon Tenggarong</t>
  </si>
  <si>
    <t>Pemasangan Jaringan Dan Trafo Untuk Mengatasi Tegangan Drop Rayon Kota Bangun</t>
  </si>
  <si>
    <t>Pemasangan Jaringan Dan Trafo Untuk Mengatasi Tegangan Drop Rayon Melak</t>
  </si>
  <si>
    <t>Pemasangan Jaringan Dan Trafo Untuk Mengatasi Tegangan Drop Rayon Samarinda Kota</t>
  </si>
  <si>
    <t>Pemasangan Jaringan Dan Trafo Untuk Mengatasi Tegangan Drop Rayon Samarinda Ulu</t>
  </si>
  <si>
    <t>Pemasangan Jaringan Dan Trafo Untuk Mengatasi Tegangan Drop Rayon Samarinda Seberang</t>
  </si>
  <si>
    <t>Perluasan Jaringan Di Rayon Area Samarinda</t>
  </si>
  <si>
    <t>Pembangunan Jaringan Distribusi Untuk Melayani Pelanggan TR/TM</t>
  </si>
  <si>
    <t>Pekerjaan Pemasangan Jaringan Distribusi Zona 1 Rayon Balikpapan Selatan, Rayon Longikis &amp; Rayon Tanah Grogot :</t>
  </si>
  <si>
    <t>De Green Terrace</t>
  </si>
  <si>
    <t>Inti Bhumi Perkasa</t>
  </si>
  <si>
    <t>Palm Hills City Residence</t>
  </si>
  <si>
    <t>Pelangi Cozy</t>
  </si>
  <si>
    <t>Perum Mitra Pesona</t>
  </si>
  <si>
    <t>Perum. Lambada Green</t>
  </si>
  <si>
    <t>Melati Bintang Residence</t>
  </si>
  <si>
    <t>Kampoeng Bedul</t>
  </si>
  <si>
    <t>Perum. Balikpapan Dua</t>
  </si>
  <si>
    <t>Perum.Kumala Residence</t>
  </si>
  <si>
    <t>Perum Griya Permata Asri</t>
  </si>
  <si>
    <t>Perum Pondok Lestari</t>
  </si>
  <si>
    <t>Centra Bizpark 2</t>
  </si>
  <si>
    <t>Perum Palm Hills City Cluster The Villa</t>
  </si>
  <si>
    <t>Perum. Green Valley</t>
  </si>
  <si>
    <t>Perum. Lotus</t>
  </si>
  <si>
    <t>De Green Azarya</t>
  </si>
  <si>
    <t>Haryono Commercial Center</t>
  </si>
  <si>
    <t>Perumahan Bukit Batakan Permai 3</t>
  </si>
  <si>
    <t>Perum Melati Bukit Indah</t>
  </si>
  <si>
    <t>Bukit Batakan Permai</t>
  </si>
  <si>
    <t>Bintang Gading Asri</t>
  </si>
  <si>
    <t>Perum. Tapis Lestari</t>
  </si>
  <si>
    <t>Pekerjaan Pemasangan Jaringan Distribusi Zona 2 Rayon Balikpapan Utara, Rayon Samboja &amp; Rayon Petung</t>
  </si>
  <si>
    <t>Perum. Pesona Transad Permai</t>
  </si>
  <si>
    <t>Griya Diva Residence Karang Joang</t>
  </si>
  <si>
    <t>Perumahan Griya Mutiara Km.8</t>
  </si>
  <si>
    <t>Perum. Permata Firdaus</t>
  </si>
  <si>
    <t>Minangkabau Residence</t>
  </si>
  <si>
    <t>Gunung Guntur Residence</t>
  </si>
  <si>
    <t>Perum. Karang Joang City</t>
  </si>
  <si>
    <t>Perum. Somber 2</t>
  </si>
  <si>
    <t>Perum. Griya Mawar City</t>
  </si>
  <si>
    <t>Perum Persada View</t>
  </si>
  <si>
    <t>Perum. Green Kampung Timur &amp; Perum. Stealing Residence</t>
  </si>
  <si>
    <t>Perum.Kumala Residence Iv</t>
  </si>
  <si>
    <t>Royal Residence</t>
  </si>
  <si>
    <t>Perum.Mentari Village</t>
  </si>
  <si>
    <t>Perum Somber 1</t>
  </si>
  <si>
    <t>De Green Berlian Residence</t>
  </si>
  <si>
    <t>Perum Atlantic Village</t>
  </si>
  <si>
    <t>Perum. Kariangau Van Hills</t>
  </si>
  <si>
    <t>Perum Griya Hatten City Land &amp; Griya Diamond City Land</t>
  </si>
  <si>
    <t>Perum. Nusantara</t>
  </si>
  <si>
    <t>Bumi Nirwana City</t>
  </si>
  <si>
    <t>Perumahan Gren Valley</t>
  </si>
  <si>
    <t>Podomoro</t>
  </si>
  <si>
    <t>Ace Hardware</t>
  </si>
  <si>
    <t>PT Pandega Citra Niaga</t>
  </si>
  <si>
    <t>Pentacity BSB</t>
  </si>
  <si>
    <t>PT Pelangi Putra Mandiri (Perum. B)</t>
  </si>
  <si>
    <t>PT Endah Dian Permai</t>
  </si>
  <si>
    <t>PT. Anugerah Putra Paser Nusantara</t>
  </si>
  <si>
    <t>PT Sindy Hutama Karya (Developer Perumahan)</t>
  </si>
  <si>
    <t xml:space="preserve">PT Bangun Mulya Sejahtera </t>
  </si>
  <si>
    <t>PT Bumi Madinatuna Selaras</t>
  </si>
  <si>
    <t>PT Essa Paksi Mandiri</t>
  </si>
  <si>
    <t>PT Himalaya Puncak Buana Himalaya Residence</t>
  </si>
  <si>
    <t>PT. Koprima Sandy Sejahtera</t>
  </si>
  <si>
    <t>PT Bumi Karya Mentari</t>
  </si>
  <si>
    <t>PT Aulia Tanjung (Developer Perumahan)</t>
  </si>
  <si>
    <t>RT. 41 Kel. Gunung Bahagia</t>
  </si>
  <si>
    <t>RT.03 Jl. Swadaya Teritip</t>
  </si>
  <si>
    <t>PT Graha Nusa PeRTiwi</t>
  </si>
  <si>
    <t>RT 067 Kel. Batu Ampar</t>
  </si>
  <si>
    <t>RT. 04 Samboja</t>
  </si>
  <si>
    <t>Perum. KaRTini Manunggal Jaya</t>
  </si>
  <si>
    <t>ApaRTmen PeRTamina</t>
  </si>
  <si>
    <t>Pengadaan Material  App 1 Fasa Untuk PB</t>
  </si>
  <si>
    <t>Pengadaan Material  App PB PD 1 Fasa &amp; 3 Fasa :</t>
  </si>
  <si>
    <t>Jasa  App 1 Fasa Untuk PB</t>
  </si>
  <si>
    <t>Jasa  App 1 Fasa Untuk PD</t>
  </si>
  <si>
    <t>Pengadaan Material  App 1 Fasa Untuk PD</t>
  </si>
  <si>
    <t>Pemasangan MVTC Rayon Tenggarong, Ulu, Ilir, Seberang, Kota :</t>
  </si>
  <si>
    <t>Rekonduktor Aaacs Dan Pemasangan MVTC Rayon Tenggarong</t>
  </si>
  <si>
    <t xml:space="preserve">Relokasi Jaringan Dan Pemasangan MVTC Rayon Ulu </t>
  </si>
  <si>
    <t>Relokasi Jaringan Dan Pemasangan MVTC M3 Dan M 4</t>
  </si>
  <si>
    <t>Pemasangan MVTC Rayon Kota</t>
  </si>
  <si>
    <t>Pembangunan Jaringan Sutm Back Feeding PLTU Muara Jawa (2,1 Kms)</t>
  </si>
  <si>
    <t>Pemasangan End Pole GI Kota Bangun</t>
  </si>
  <si>
    <t>Pembangunan Jaringan Untuk Kehandalan Rayon Tenggarong, Ulu, Seberang, Ilir, Kota, Melak :</t>
  </si>
  <si>
    <t>Pembangunan Jaringan Penyulang OG Muara Kaman</t>
  </si>
  <si>
    <t>Pembangunan Jaringan Di Benua Puhun Penyulang Og Muara Kaman</t>
  </si>
  <si>
    <t>Pembangunan Jaringan Ke Jalan Baru Penyulang Og Muara Kaman</t>
  </si>
  <si>
    <t>Relokasi Jaringan Tiang 9 M Menjadi 13 M Penyulang E4</t>
  </si>
  <si>
    <t>Relokasi Jaringan Tiang 9 M Menjadi 13 M Penyulang R2</t>
  </si>
  <si>
    <t>Relokasi Jaringan Di Pimping Penyulang T 13</t>
  </si>
  <si>
    <t>Rekonduktor Jaringan Dan Pemasangan Turap Penyulang T 13</t>
  </si>
  <si>
    <t>Pembangunan Jaringan Penyulang H 3</t>
  </si>
  <si>
    <t>Relokasi Jaringan Tiang 9 M Menjadi 13 M Penyulang H 3</t>
  </si>
  <si>
    <t>Pemasangan MVTC Penyulang Og Muara Kaman</t>
  </si>
  <si>
    <t>Pemasangan GWS Penyulang T 16</t>
  </si>
  <si>
    <t>Pengukuran Susut Penyulang Penyulang T 8</t>
  </si>
  <si>
    <t>Rab Penggantian Kwh meter Dan Pemasangan Modem AMR (Amrisasi)</t>
  </si>
  <si>
    <t>Pekerjaan Lisdes Kabupaten Berau :</t>
  </si>
  <si>
    <t>PILANJAU TERUSAN</t>
  </si>
  <si>
    <t>SIDO BANGEN, LONG BELIU, LESAN DAYAK</t>
  </si>
  <si>
    <t>DESA TABALAR LUAR</t>
  </si>
  <si>
    <t>DESA PAYUNG2, DESA BOHE SILIAN , DESA TELUK HARAPAN</t>
  </si>
  <si>
    <t>KEC.SEGAH DESA GUNUNG SARI  (hanya cable JTR)</t>
  </si>
  <si>
    <t>DESA MERASA</t>
  </si>
  <si>
    <t>DUMARIN</t>
  </si>
  <si>
    <t>TALISAYAN</t>
  </si>
  <si>
    <t>GUNUNG SARI</t>
  </si>
  <si>
    <t>BATU PUTIH</t>
  </si>
  <si>
    <t>BIATAN LEMPAKE</t>
  </si>
  <si>
    <t>Pekerjaan Lisdes Kabupaten Tanah Tidung :</t>
  </si>
  <si>
    <t>Pekerjaan Lisdes Kabupaten Malinau :</t>
  </si>
  <si>
    <t>Pekerjaan Lisdes Kabupaten Nunukan :</t>
  </si>
  <si>
    <t>Pekerjaan Lisdes Kabupaten Bulungan :</t>
  </si>
  <si>
    <t>Gunung Sari</t>
  </si>
  <si>
    <t>Apung</t>
  </si>
  <si>
    <t>Tanjung Palas Hulu</t>
  </si>
  <si>
    <t>Tanjung Palas Tengah</t>
  </si>
  <si>
    <t>Karang Anyar</t>
  </si>
  <si>
    <t>Gunung Putih</t>
  </si>
  <si>
    <t>Antutan</t>
  </si>
  <si>
    <t>Tanjung Buka</t>
  </si>
  <si>
    <t>Karang Agung</t>
  </si>
  <si>
    <t>Ruhui Rahayu</t>
  </si>
  <si>
    <t>Long Beluah</t>
  </si>
  <si>
    <t>Muara Satu</t>
  </si>
  <si>
    <t>Bunyu Timur</t>
  </si>
  <si>
    <t>Jl. Tengkapak</t>
  </si>
  <si>
    <t>Jl. Semangka</t>
  </si>
  <si>
    <t>Jl. Rawa Payau</t>
  </si>
  <si>
    <t>Jl. Diponegoro</t>
  </si>
  <si>
    <t>Desa Tenggiling Sekatak</t>
  </si>
  <si>
    <t>Jl. Jelarai</t>
  </si>
  <si>
    <t>Kelapis</t>
  </si>
  <si>
    <t>Kuala Lapang Jl Graha</t>
  </si>
  <si>
    <t>Desa Malinau Kota Jl. Baru Rt 15</t>
  </si>
  <si>
    <t>Lubak Manis</t>
  </si>
  <si>
    <t>Sesua</t>
  </si>
  <si>
    <t>Desa Malinau Hilir</t>
  </si>
  <si>
    <t>Desa Malinau Kota</t>
  </si>
  <si>
    <t>Desa Punan Bengalun</t>
  </si>
  <si>
    <t>Desa Respen Tubu Jl. Poltek</t>
  </si>
  <si>
    <t>Desa Sempayang Jl. Poros Sesua</t>
  </si>
  <si>
    <t>Desa Semenggol Gg.Arguma</t>
  </si>
  <si>
    <t>Long Bisai</t>
  </si>
  <si>
    <t>Long Liku</t>
  </si>
  <si>
    <t>Long Simau</t>
  </si>
  <si>
    <t>Long Betao</t>
  </si>
  <si>
    <t xml:space="preserve"> Long Payau</t>
  </si>
  <si>
    <t>Long Nawang</t>
  </si>
  <si>
    <t>Desa Tepian</t>
  </si>
  <si>
    <t>Kp Baru (Tonghap)</t>
  </si>
  <si>
    <t>Tembalang</t>
  </si>
  <si>
    <t>Salang</t>
  </si>
  <si>
    <t>Naputi</t>
  </si>
  <si>
    <t>Tinampak 1</t>
  </si>
  <si>
    <t>Tinampak 2</t>
  </si>
  <si>
    <t>Tau Baru</t>
  </si>
  <si>
    <t>Balatikon</t>
  </si>
  <si>
    <t>Desa Sekaduyantaka</t>
  </si>
  <si>
    <t>Desa Berian Baru, 
Tangpaye, Pa Kidang, Tjg. Karya, Padat
 Karya Dan Lembudud</t>
  </si>
  <si>
    <t>Desa Berian Baru, 
Tangpayeh, Pa Kidang, Tjg. Karya, Padat Karya, Dan Lembudud</t>
  </si>
  <si>
    <t>Samaenre Semaja</t>
  </si>
  <si>
    <t>Desa Sabanar</t>
  </si>
  <si>
    <t>Desa Salim Batu</t>
  </si>
  <si>
    <t>Pejalin</t>
  </si>
  <si>
    <t>Jl. Selimau Pkmt</t>
  </si>
  <si>
    <t>Jl. Sabanar Baru - Sabanar Lama</t>
  </si>
  <si>
    <t>Desa Long Sam Uld Long Beluah</t>
  </si>
  <si>
    <t>Desa Long Bia Uld Long Peso</t>
  </si>
  <si>
    <t>Jl. Lebong/Kp. Tanjung Palas</t>
  </si>
  <si>
    <t>Ds. Kelubir/Kp. Pimping</t>
  </si>
  <si>
    <t>Ds. Mara Hilir/Uld Mara</t>
  </si>
  <si>
    <t>Ds. Pimping/Kp. Pimping</t>
  </si>
  <si>
    <t xml:space="preserve"> Desa Belayan Ari</t>
  </si>
  <si>
    <t>Tanah Merah</t>
  </si>
  <si>
    <t>Sambungan</t>
  </si>
  <si>
    <t>Sapari dan Rian Rayo</t>
  </si>
  <si>
    <t>1.Pembangunan Jaringan distribusi di Lokasi Rantau Pulung Sangatta</t>
  </si>
  <si>
    <t>2.Pembangunan Jaringan distribusi di Kecamatan Rantau Pulung Sp 2 Desa Margo Mulyo</t>
  </si>
  <si>
    <t xml:space="preserve">3.Pembangunan Jaringan distribusi di Kecamatan Rantau Pulung Sp3 Desa Mukti Jaya PLN Rayon Sangatta </t>
  </si>
  <si>
    <t xml:space="preserve">4.Pembangunan Jaringan distribusi di Kecamatan Rantau Pulung Sp 1 Desa Pulung Sari PLN Rayon Sangatta </t>
  </si>
  <si>
    <t xml:space="preserve">5.Pembangunan Jaringan distribusi di Kecamatan Rantau Pulung Sp4 Desa Rantau Makmur PLN Rayon Sangatta </t>
  </si>
  <si>
    <t>Pekerjaan Lisdes Kabupaten Kutai Timur :</t>
  </si>
  <si>
    <t>UNIT</t>
  </si>
  <si>
    <t>SESUAI ROADMAP</t>
  </si>
  <si>
    <t>TANPA KIT</t>
  </si>
  <si>
    <t>PERLU KIT</t>
  </si>
  <si>
    <t>DILUAR ROADMAP</t>
  </si>
  <si>
    <t>KALTIM</t>
  </si>
  <si>
    <t>KALTARA</t>
  </si>
  <si>
    <t xml:space="preserve">PT Indo Cipta Kreasi Mandiri </t>
  </si>
  <si>
    <t>Instalasi Migrasi Daya 33 Kva AMR</t>
  </si>
  <si>
    <t>WKT</t>
  </si>
  <si>
    <t>SMHK</t>
  </si>
  <si>
    <t>AP2B</t>
  </si>
  <si>
    <t>SBPP</t>
  </si>
  <si>
    <t>TRKN</t>
  </si>
  <si>
    <t>UPK KALTIM</t>
  </si>
  <si>
    <t>UPK KALTARA</t>
  </si>
  <si>
    <t>KIT</t>
  </si>
  <si>
    <t>DIST</t>
  </si>
  <si>
    <t>TU</t>
  </si>
  <si>
    <t>TRANS</t>
  </si>
  <si>
    <t>Pengadaan Dan Pemasangan 8 LBS Motorized Di PT PLN (Persero) ULK Tarakan</t>
  </si>
  <si>
    <t>Pengadaan Dan Pemasangan Radio Scada ULK Tarakan</t>
  </si>
  <si>
    <t>Relokasi Jaringan di Jl Tanjung Pasir 2,9 kMs</t>
  </si>
  <si>
    <t xml:space="preserve">Rekonduktor A3C 35 Menjadi A3CS 150 mm2 di F7, F5 (rencana penggantian SKTM menjadi SUTR) </t>
  </si>
  <si>
    <t>Pengadaan dan Pemasangan Trafo Sisipan mengatasi Trafo Overload di ULK Tarakan 18 lokasi</t>
  </si>
  <si>
    <t>Penambahan Jaringan SUTR mengatasi tegangan drop di 11 Lokasi</t>
  </si>
  <si>
    <t>Perluasan SUTR jaringan Pelanggan RT di 31 Lokasi tersebar</t>
  </si>
  <si>
    <t>Perluasan jaringan distribusi untuk penambahan pelanggan</t>
  </si>
  <si>
    <t>Perluasan jaringan Pelanggan Lokasi sungai bengawan</t>
  </si>
  <si>
    <t>Pembangunan Jaringan SUTM TRAFO DAN SUTR penambahan pelanggan</t>
  </si>
  <si>
    <t>Pengadaan instalasi migrasi AMR 33 kVA di ULK Tarakan</t>
  </si>
  <si>
    <t>Pemeliaraan Peralatan Instalasi Pelanggan 3 PHASA TAHUN 2017 DI ULK Tarakan</t>
  </si>
  <si>
    <t>Perluasan Rayon Kota</t>
  </si>
  <si>
    <t>Perluasan Perumahan</t>
  </si>
  <si>
    <t>Perluasan Tenggarong</t>
  </si>
  <si>
    <t>Perluasan Rayon Ulu</t>
  </si>
  <si>
    <t>Perluasan Rayon Ilir</t>
  </si>
  <si>
    <t>Perluasan Rayon Seberang</t>
  </si>
  <si>
    <t xml:space="preserve">Pengadaan Master Scada &amp; Acc </t>
  </si>
  <si>
    <t>Perluasan Area Balikpapan Tersebar</t>
  </si>
  <si>
    <t>LISDES UMAQ BEKUAY, TABANG, KABUPATEN KUTAI KARTANEGARA</t>
  </si>
  <si>
    <t>LISDES RANTAU HEMPANG, DESA MUARA KAMAN, KABUPATEN KUTAI KARTANEGARA</t>
  </si>
  <si>
    <t>LISDES MUARA KEMBANG, MUARA JAWA, KABUPATEN KUTAI KARTANEGARA</t>
  </si>
  <si>
    <t>LISDES TANI BAKTI, LOA JANAN, KABUPATEN KUTAI KARTANEGARA</t>
  </si>
  <si>
    <t>LISDES MUARA BELINAU, TABANG, KABUPATEN KUTAI KARTANEGARA</t>
  </si>
  <si>
    <t>LISDES HANDIL TERUSAN, KABUPATEN KUTAI KARTANEGARA</t>
  </si>
  <si>
    <t>LISDES KAMPUNG LOTAQ, KABUPATEN KUTAI TIMUR</t>
  </si>
  <si>
    <t>LISDES PENYINGGAHAN ULU, KABUPATEN KUTAI BARAT</t>
  </si>
  <si>
    <t>LISDES PENYINGGAHAN ILIR, KABUPATEN KUTAI BARAT</t>
  </si>
  <si>
    <t>LISDES TANJUNG HAUR, KABUPATEN KUTAI BARAT</t>
  </si>
  <si>
    <t>Pekerjaan Lisdes Balikpapan :</t>
  </si>
  <si>
    <t>PERLUASAN JARDIST DS. SOLOK API DARAT</t>
  </si>
  <si>
    <t>PERLUASAN JARDIST DS. AMBARAWANG DARAT</t>
  </si>
  <si>
    <t>PERLUASAN JARDIST DS. SUNGAI MERDEKA</t>
  </si>
  <si>
    <t>PERLUASAN JARDIST DS. SENIPAH</t>
  </si>
  <si>
    <t>PERLUASAN JARDIST DS. BUKIT RAYA</t>
  </si>
  <si>
    <t>PERLUASAN JARDIST DS. DONDANG</t>
  </si>
  <si>
    <t>PERLUASAN JARDIST DS. MUARA KEMBANG</t>
  </si>
  <si>
    <t>PERLUASAN JARDIST DS. MUARA JAWA PESISIR</t>
  </si>
  <si>
    <t>PERLUASAN JARINGAN DISTRIBUSI SEPAKU - KM.38</t>
  </si>
  <si>
    <t>KET</t>
  </si>
  <si>
    <t>ROADMAP</t>
  </si>
  <si>
    <t>USULAN PENAMBAHAN JARINGAN</t>
  </si>
  <si>
    <t>USULAN / BELUM ADA PEMBANGKIT</t>
  </si>
  <si>
    <t>USULAN PRIORITAS / 
TIDAK ADA PEMBANGKIT</t>
  </si>
  <si>
    <t>TIDAK ADA PEMBANGKIT</t>
  </si>
  <si>
    <t xml:space="preserve">ROADMAP </t>
  </si>
  <si>
    <t>KONDISI KIT</t>
  </si>
  <si>
    <t>URAIAN</t>
  </si>
  <si>
    <t>BLM SURVEY</t>
  </si>
  <si>
    <t>LLISDES</t>
  </si>
  <si>
    <t>PRK.2017.WKT-9.3.1</t>
  </si>
  <si>
    <t>PRK.2017.WKT-9.3.2</t>
  </si>
  <si>
    <t>PRK.2017.WKT-9.3.3</t>
  </si>
  <si>
    <t>PRK.2017.WKT-9.3.4</t>
  </si>
  <si>
    <t>PRK.2017.WKT-9.3.5</t>
  </si>
  <si>
    <t>PRK.2017.WKT-9.3.6</t>
  </si>
  <si>
    <t>PRK.2017.WKT-9.3.7</t>
  </si>
  <si>
    <t>PRK.2017.WKT-9.3.8</t>
  </si>
  <si>
    <t>PRK.2017.WKT-9.3.9</t>
  </si>
  <si>
    <t>PRK.2017.WKT-10.3.1</t>
  </si>
  <si>
    <t>PRK.2017.WKT-10.3.2</t>
  </si>
  <si>
    <t>PRK.2017.WKT-10.3.3</t>
  </si>
  <si>
    <t>PRK.2017.WKT-10.3.4</t>
  </si>
  <si>
    <t>PRK.2017.WKT-10.3.5</t>
  </si>
  <si>
    <t>PRK.2017.WKT-10.3.6</t>
  </si>
  <si>
    <t>PRK.2017.WKT-10.3.7</t>
  </si>
  <si>
    <t>PRK.2017.WKT-10.3.8</t>
  </si>
  <si>
    <t>PRK.2017.WKT-10.3.9</t>
  </si>
  <si>
    <t>PRK.2017.WKT-10.3.10</t>
  </si>
  <si>
    <t>PRK.2017.WKT-10.3.11</t>
  </si>
  <si>
    <t>PRK.2017.WKT-10.3.12</t>
  </si>
  <si>
    <t>PRK.2017.WKT-10.3.13</t>
  </si>
  <si>
    <t>PRK.2017.WKT-10.3.14</t>
  </si>
  <si>
    <t>PRK.2017.WKT-10.3.15</t>
  </si>
  <si>
    <t>PRK.2017.WKT-10.3.16</t>
  </si>
  <si>
    <t>PRK.2017.WKT-10.3.17</t>
  </si>
  <si>
    <t>PRK.2017.WKT-10.3.18</t>
  </si>
  <si>
    <t>- Rayon Balikpapan Selatan</t>
  </si>
  <si>
    <t>Rencana Perluasan JTR Di Area Balikpapan</t>
  </si>
  <si>
    <t>PRK.2017.WKT-5.3.42</t>
  </si>
  <si>
    <t>Pekerjaan Lisdes Kaltim</t>
  </si>
  <si>
    <t>Pekerjaan Lisdes Kaltara</t>
  </si>
  <si>
    <t>PRK.2017.WKT-11.3.1</t>
  </si>
  <si>
    <t>PRK.2017.WKT-12.3.1</t>
  </si>
  <si>
    <t>Pengadaan Material Pb PD 3 Fasa  :</t>
  </si>
  <si>
    <t>Pengadaan Sarana Peralatan PDkb Area Samarinda</t>
  </si>
  <si>
    <t>Pengadaan Material PB PD 3 Fasa  :</t>
  </si>
  <si>
    <t>Jasa Dan Accesories PB PD 3 Fasa  :</t>
  </si>
  <si>
    <t>Pemasangan Repeater Link Radio Komunikasi Area Balikpapan</t>
  </si>
  <si>
    <t>- Penyulang Snp 1 Dan Snp 4 Rayon Samboja</t>
  </si>
  <si>
    <t>1. Rencana Perluasan Jardist Beringin Agung Di Rayon Samboja</t>
  </si>
  <si>
    <t>2. Rencana Perluasan Di Handil 5 Bawah Di Rayon Samboja</t>
  </si>
  <si>
    <t>3. Rencana Perluasan Di Jl. Delima Di Rayon Samboja</t>
  </si>
  <si>
    <t>4. Rencana Perluasan Km. 41 Karya Merdeka Di Rayon Samboja</t>
  </si>
  <si>
    <t>5. Rencana Perluasan Lokasi Teluk Ladang Di Rayon Samboja</t>
  </si>
  <si>
    <t xml:space="preserve">6. Rab Perluasan Jtm Di Wonorejo </t>
  </si>
  <si>
    <t>7. Rab Perluasan Jtm Dan Trafo Di Wonorejo 3</t>
  </si>
  <si>
    <t>8. Rab Perluasan Jtm Di Jl. Kunang-Kunang</t>
  </si>
  <si>
    <t>9. Rab Perluasan Jtm Dan Trafo Di Patok Merah</t>
  </si>
  <si>
    <t>10.RAB Rencana perluasan JTM di KPS</t>
  </si>
  <si>
    <t>11. RAB Manggar-Karjo</t>
  </si>
  <si>
    <t>Perluasan Jaringan Distribusi Sepaku - Km.38</t>
  </si>
  <si>
    <t>Perluasan Jardist Ds. Solok Api Darat</t>
  </si>
  <si>
    <t>Perluasan Jardist Ds. Ambarawang Darat</t>
  </si>
  <si>
    <t>Perluasan Jardist Ds. Sungai Merdeka</t>
  </si>
  <si>
    <t>Perluasan Jardist Ds. Senipah</t>
  </si>
  <si>
    <t>Perluasan Jardist Ds. Bukit Raya</t>
  </si>
  <si>
    <t>Perluasan Jardist Ds. Dondang</t>
  </si>
  <si>
    <t>Perluasan Jardist Ds. Muara Kembang</t>
  </si>
  <si>
    <t>Perluasan Jardist Ds. Muara Jawa Pesisir</t>
  </si>
  <si>
    <t>Rekonduktor TR 5 Lokasi Rayon Seberang</t>
  </si>
  <si>
    <t>Lisdes Umaq Bekuay, Tabang, Kabupaten Kutai Kartanegara</t>
  </si>
  <si>
    <t>Lisdes Rantau Hempang, Desa Muara Kaman, Kabupaten Kutai Kartanegara</t>
  </si>
  <si>
    <t>Lisdes Muara Kembang, Muara Jawa, Kabupaten Kutai Kartanegara</t>
  </si>
  <si>
    <t>Lisdes Tani Bakti, Loa Janan, Kabupaten Kutai Kartanegara</t>
  </si>
  <si>
    <t>Lisdes Muara Belinau, Tabang, Kabupaten Kutai Kartanegara</t>
  </si>
  <si>
    <t>Lisdes Handil Terusan, Kabupaten Kutai Kartanegara</t>
  </si>
  <si>
    <t>Lisdes Kampung Lotaq, Kabupaten Kutai Timur</t>
  </si>
  <si>
    <t>Lisdes Penyinggahan Ulu, Kabupaten Kutai Barat</t>
  </si>
  <si>
    <t>Lisdes Penyinggahan Ilir, Kabupaten Kutai Barat</t>
  </si>
  <si>
    <t>Lisdes Tanjung Haur, Kabupaten Kutai Barat</t>
  </si>
  <si>
    <t>Pengadaan Digital Arrester Clamp Tester</t>
  </si>
  <si>
    <t>Pengadaan Termoview</t>
  </si>
  <si>
    <t>Pembangunan Jaringan Untuk Manuver Beban F1 - F2 Tanjung Redeb</t>
  </si>
  <si>
    <r>
      <rPr>
        <sz val="12"/>
        <color indexed="8"/>
        <rFont val="Calibri"/>
        <family val="2"/>
      </rPr>
      <t xml:space="preserve">LBS </t>
    </r>
    <r>
      <rPr>
        <sz val="11"/>
        <color indexed="8"/>
        <rFont val="Calibri"/>
        <family val="2"/>
      </rPr>
      <t>MANUAL</t>
    </r>
  </si>
  <si>
    <t>Harga (Rp Ribu per)
Satuan</t>
  </si>
  <si>
    <t>Rencana Pemasangan MVTIC Penyulang Rayon Balikpapan Selatan, Rayon Balikpapan Utara &amp; Samboja Di Area Balikpapan :</t>
  </si>
  <si>
    <t>Pemasangan MVTIC Penyulang Manggar Sari 3</t>
  </si>
  <si>
    <t>Pemasangan MVTIC Penyulang Manggar Sari 8</t>
  </si>
  <si>
    <t>Pemasangan MVTIC Penyulang Karang Joang 3</t>
  </si>
  <si>
    <t>Pemasangan MVTIC Penyulang Karang Joang 4</t>
  </si>
  <si>
    <t>Pemasangan MVTIC Penyulang Karang Joang 5</t>
  </si>
  <si>
    <t>Pemasangan MVTIC Penyulang Senipah 4</t>
  </si>
  <si>
    <t>Pemasangan GSW Penyulang RBU &amp; RBS</t>
  </si>
  <si>
    <t>Pemasangan GSW Penyulang Karang Joang 2</t>
  </si>
  <si>
    <t>Pemasangan GSW Penyulang Karang Joang 4</t>
  </si>
  <si>
    <t>Pemasangan GSW Penyulang Karang Joang 5</t>
  </si>
  <si>
    <t>Pemasangan GSW Penyulang Manggar Sari 2 &amp; Manggar Sari 3</t>
  </si>
  <si>
    <t>Pemasangan GSW Penyulang Manggar Sari 5</t>
  </si>
  <si>
    <t>Pemasangan GSW Penyulang Manggar Sari 8</t>
  </si>
  <si>
    <t>Penggantian Lv Board Tersebar Di PT. PLN (Persero) ULK Tarakan</t>
  </si>
  <si>
    <t>Penambahan Jurusan SUTR Sebanyak 11 Lokasi ULK Tarakan</t>
  </si>
  <si>
    <t>PAGU</t>
  </si>
  <si>
    <t xml:space="preserve">Pengadaan Material Basket Keandalan : </t>
  </si>
  <si>
    <t>PRK.2017.WKT-1.3.1</t>
  </si>
  <si>
    <t>PRK.2017.WKT-1.3.2</t>
  </si>
  <si>
    <t xml:space="preserve">Pengadaan Material Basket Susut : </t>
  </si>
  <si>
    <t>.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</si>
</sst>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color indexed="8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Helv"/>
    </font>
    <font>
      <sz val="10"/>
      <name val="Arial"/>
      <family val="2"/>
    </font>
    <font>
      <sz val="10"/>
      <name val="Helv"/>
    </font>
    <font>
      <sz val="12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20" fillId="5" borderId="0" applyNumberFormat="0" applyBorder="0" applyAlignment="0" applyProtection="0"/>
    <xf numFmtId="0" fontId="26" fillId="0" borderId="0">
      <alignment vertical="center"/>
    </xf>
    <xf numFmtId="0" fontId="1" fillId="0" borderId="0"/>
    <xf numFmtId="0" fontId="27" fillId="0" borderId="0"/>
    <xf numFmtId="0" fontId="27" fillId="0" borderId="0"/>
    <xf numFmtId="41" fontId="1" fillId="0" borderId="0" applyFont="0" applyFill="0" applyBorder="0" applyAlignment="0" applyProtection="0"/>
    <xf numFmtId="0" fontId="28" fillId="0" borderId="0"/>
    <xf numFmtId="0" fontId="29" fillId="10" borderId="0"/>
  </cellStyleXfs>
  <cellXfs count="631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0" borderId="9" xfId="2" applyFill="1" applyBorder="1" applyAlignment="1">
      <alignment horizontal="center" vertical="center" wrapText="1"/>
    </xf>
    <xf numFmtId="0" fontId="3" fillId="0" borderId="15" xfId="2" applyFill="1" applyBorder="1" applyAlignment="1">
      <alignment horizontal="center" vertical="center" wrapText="1"/>
    </xf>
    <xf numFmtId="0" fontId="3" fillId="0" borderId="9" xfId="2" applyFill="1" applyBorder="1" applyAlignment="1">
      <alignment horizontal="center" vertical="center"/>
    </xf>
    <xf numFmtId="0" fontId="3" fillId="0" borderId="15" xfId="2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3" fillId="0" borderId="3" xfId="2" applyFill="1" applyBorder="1" applyAlignment="1">
      <alignment horizontal="center" vertical="center" wrapText="1"/>
    </xf>
    <xf numFmtId="0" fontId="0" fillId="0" borderId="1" xfId="0" applyBorder="1"/>
    <xf numFmtId="0" fontId="4" fillId="3" borderId="1" xfId="2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3" xfId="0" applyNumberFormat="1" applyFont="1" applyFill="1" applyBorder="1" applyAlignment="1">
      <alignment horizontal="center" vertical="center" wrapText="1"/>
    </xf>
    <xf numFmtId="0" fontId="2" fillId="3" borderId="13" xfId="0" quotePrefix="1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/>
    <xf numFmtId="164" fontId="2" fillId="3" borderId="13" xfId="1" applyNumberFormat="1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0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2" fillId="0" borderId="0" xfId="0" applyFont="1"/>
    <xf numFmtId="164" fontId="2" fillId="0" borderId="1" xfId="1" applyNumberFormat="1" applyFont="1" applyBorder="1" applyAlignment="1">
      <alignment vertical="center"/>
    </xf>
    <xf numFmtId="164" fontId="2" fillId="0" borderId="1" xfId="1" applyNumberFormat="1" applyFont="1" applyBorder="1"/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vertical="center"/>
    </xf>
    <xf numFmtId="0" fontId="12" fillId="3" borderId="13" xfId="2" applyFont="1" applyFill="1" applyBorder="1" applyAlignment="1">
      <alignment horizontal="center" vertical="center" wrapText="1"/>
    </xf>
    <xf numFmtId="0" fontId="12" fillId="3" borderId="13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center" vertical="center"/>
    </xf>
    <xf numFmtId="0" fontId="0" fillId="4" borderId="0" xfId="0" applyFill="1"/>
    <xf numFmtId="0" fontId="3" fillId="0" borderId="1" xfId="2" applyFill="1" applyBorder="1" applyAlignment="1">
      <alignment horizontal="center" vertical="center" wrapText="1"/>
    </xf>
    <xf numFmtId="0" fontId="3" fillId="0" borderId="1" xfId="2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3" fillId="0" borderId="1" xfId="2" applyFill="1" applyBorder="1" applyAlignment="1">
      <alignment horizontal="center" vertical="center" wrapText="1"/>
    </xf>
    <xf numFmtId="164" fontId="2" fillId="3" borderId="13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3" borderId="1" xfId="0" applyNumberFormat="1" applyFont="1" applyFill="1" applyBorder="1" applyAlignment="1">
      <alignment vertical="center"/>
    </xf>
    <xf numFmtId="0" fontId="0" fillId="3" borderId="13" xfId="0" quotePrefix="1" applyNumberFormat="1" applyFont="1" applyFill="1" applyBorder="1" applyAlignment="1">
      <alignment horizontal="center" vertical="center" wrapText="1"/>
    </xf>
    <xf numFmtId="0" fontId="3" fillId="0" borderId="18" xfId="2" applyFill="1" applyBorder="1" applyAlignment="1">
      <alignment horizontal="center" vertical="center" wrapText="1"/>
    </xf>
    <xf numFmtId="0" fontId="3" fillId="0" borderId="18" xfId="2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2" fillId="4" borderId="18" xfId="0" applyNumberFormat="1" applyFont="1" applyFill="1" applyBorder="1" applyAlignment="1">
      <alignment horizontal="center" vertical="center"/>
    </xf>
    <xf numFmtId="164" fontId="2" fillId="4" borderId="18" xfId="1" applyNumberFormat="1" applyFont="1" applyFill="1" applyBorder="1" applyAlignment="1">
      <alignment horizontal="center" vertical="center"/>
    </xf>
    <xf numFmtId="164" fontId="3" fillId="0" borderId="18" xfId="1" applyNumberFormat="1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horizontal="center" vertical="center" wrapText="1"/>
    </xf>
    <xf numFmtId="0" fontId="3" fillId="0" borderId="21" xfId="2" applyFill="1" applyBorder="1" applyAlignment="1">
      <alignment horizontal="center" vertical="center" wrapText="1"/>
    </xf>
    <xf numFmtId="0" fontId="3" fillId="0" borderId="21" xfId="2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164" fontId="3" fillId="0" borderId="21" xfId="1" applyNumberFormat="1" applyFont="1" applyFill="1" applyBorder="1" applyAlignment="1">
      <alignment horizontal="center" vertical="center" wrapText="1"/>
    </xf>
    <xf numFmtId="164" fontId="3" fillId="0" borderId="21" xfId="2" applyNumberFormat="1" applyFill="1" applyBorder="1" applyAlignment="1">
      <alignment horizontal="center" vertical="center" wrapText="1"/>
    </xf>
    <xf numFmtId="0" fontId="4" fillId="0" borderId="21" xfId="2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164" fontId="1" fillId="4" borderId="9" xfId="1" applyNumberFormat="1" applyFont="1" applyFill="1" applyBorder="1" applyAlignment="1">
      <alignment horizontal="center" vertical="center"/>
    </xf>
    <xf numFmtId="0" fontId="0" fillId="4" borderId="21" xfId="0" applyNumberFormat="1" applyFont="1" applyFill="1" applyBorder="1" applyAlignment="1">
      <alignment horizontal="center" vertical="center"/>
    </xf>
    <xf numFmtId="164" fontId="1" fillId="4" borderId="21" xfId="1" applyNumberFormat="1" applyFont="1" applyFill="1" applyBorder="1" applyAlignment="1">
      <alignment horizontal="center" vertical="center"/>
    </xf>
    <xf numFmtId="164" fontId="1" fillId="0" borderId="0" xfId="1" applyNumberFormat="1" applyFont="1"/>
    <xf numFmtId="164" fontId="1" fillId="0" borderId="1" xfId="1" applyNumberFormat="1" applyFont="1" applyBorder="1" applyAlignment="1">
      <alignment vertical="center"/>
    </xf>
    <xf numFmtId="0" fontId="3" fillId="0" borderId="3" xfId="2" applyFill="1" applyBorder="1" applyAlignment="1">
      <alignment horizontal="center" vertical="center"/>
    </xf>
    <xf numFmtId="43" fontId="1" fillId="4" borderId="21" xfId="1" applyNumberFormat="1" applyFont="1" applyFill="1" applyBorder="1" applyAlignment="1">
      <alignment horizontal="center" vertical="center"/>
    </xf>
    <xf numFmtId="0" fontId="3" fillId="0" borderId="17" xfId="2" applyFill="1" applyBorder="1" applyAlignment="1">
      <alignment horizontal="center" vertical="center" wrapText="1"/>
    </xf>
    <xf numFmtId="0" fontId="3" fillId="0" borderId="17" xfId="2" applyFill="1" applyBorder="1" applyAlignment="1">
      <alignment horizontal="center" vertical="center"/>
    </xf>
    <xf numFmtId="0" fontId="0" fillId="4" borderId="17" xfId="0" applyNumberFormat="1" applyFont="1" applyFill="1" applyBorder="1" applyAlignment="1">
      <alignment horizontal="center" vertical="center"/>
    </xf>
    <xf numFmtId="164" fontId="1" fillId="4" borderId="17" xfId="1" applyNumberFormat="1" applyFont="1" applyFill="1" applyBorder="1" applyAlignment="1">
      <alignment horizontal="center" vertical="center"/>
    </xf>
    <xf numFmtId="164" fontId="3" fillId="0" borderId="17" xfId="1" applyNumberFormat="1" applyFont="1" applyFill="1" applyBorder="1" applyAlignment="1">
      <alignment horizontal="center" vertical="center" wrapText="1"/>
    </xf>
    <xf numFmtId="164" fontId="3" fillId="0" borderId="17" xfId="2" applyNumberFormat="1" applyFill="1" applyBorder="1" applyAlignment="1">
      <alignment horizontal="center" vertical="center" wrapText="1"/>
    </xf>
    <xf numFmtId="0" fontId="4" fillId="0" borderId="17" xfId="2" applyFont="1" applyFill="1" applyBorder="1" applyAlignment="1">
      <alignment horizontal="center" vertical="center" wrapText="1"/>
    </xf>
    <xf numFmtId="0" fontId="0" fillId="0" borderId="21" xfId="0" applyBorder="1"/>
    <xf numFmtId="0" fontId="2" fillId="0" borderId="22" xfId="0" applyFont="1" applyBorder="1"/>
    <xf numFmtId="0" fontId="0" fillId="0" borderId="23" xfId="0" applyBorder="1"/>
    <xf numFmtId="0" fontId="0" fillId="0" borderId="21" xfId="0" applyFont="1" applyBorder="1" applyAlignment="1">
      <alignment horizontal="center"/>
    </xf>
    <xf numFmtId="164" fontId="1" fillId="0" borderId="21" xfId="1" applyNumberFormat="1" applyFont="1" applyBorder="1"/>
    <xf numFmtId="164" fontId="0" fillId="0" borderId="21" xfId="1" applyNumberFormat="1" applyFont="1" applyBorder="1" applyAlignment="1">
      <alignment vertical="center"/>
    </xf>
    <xf numFmtId="164" fontId="0" fillId="0" borderId="21" xfId="1" applyNumberFormat="1" applyFont="1" applyBorder="1"/>
    <xf numFmtId="0" fontId="0" fillId="0" borderId="21" xfId="0" applyBorder="1" applyAlignment="1">
      <alignment vertical="center"/>
    </xf>
    <xf numFmtId="164" fontId="0" fillId="0" borderId="21" xfId="0" applyNumberForma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/>
    <xf numFmtId="0" fontId="0" fillId="0" borderId="24" xfId="0" applyFont="1" applyBorder="1" applyAlignment="1">
      <alignment horizontal="center"/>
    </xf>
    <xf numFmtId="164" fontId="1" fillId="0" borderId="24" xfId="1" applyNumberFormat="1" applyFont="1" applyBorder="1"/>
    <xf numFmtId="164" fontId="0" fillId="0" borderId="24" xfId="1" applyNumberFormat="1" applyFont="1" applyBorder="1" applyAlignment="1">
      <alignment vertical="center"/>
    </xf>
    <xf numFmtId="164" fontId="0" fillId="0" borderId="24" xfId="1" applyNumberFormat="1" applyFont="1" applyBorder="1"/>
    <xf numFmtId="164" fontId="0" fillId="0" borderId="24" xfId="0" applyNumberFormat="1" applyBorder="1" applyAlignment="1">
      <alignment vertical="center"/>
    </xf>
    <xf numFmtId="0" fontId="3" fillId="0" borderId="19" xfId="2" applyFill="1" applyBorder="1" applyAlignment="1">
      <alignment horizontal="center" vertical="center" wrapText="1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" xfId="2" applyFill="1" applyBorder="1" applyAlignment="1">
      <alignment horizontal="center" vertical="center" wrapText="1"/>
    </xf>
    <xf numFmtId="0" fontId="12" fillId="3" borderId="13" xfId="2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164" fontId="2" fillId="3" borderId="13" xfId="1" applyNumberFormat="1" applyFont="1" applyFill="1" applyBorder="1" applyAlignment="1">
      <alignment horizontal="center" vertical="center" wrapText="1"/>
    </xf>
    <xf numFmtId="0" fontId="0" fillId="3" borderId="13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vertical="center"/>
    </xf>
    <xf numFmtId="0" fontId="2" fillId="3" borderId="22" xfId="0" applyFont="1" applyFill="1" applyBorder="1"/>
    <xf numFmtId="0" fontId="0" fillId="3" borderId="23" xfId="0" applyFill="1" applyBorder="1"/>
    <xf numFmtId="0" fontId="0" fillId="4" borderId="21" xfId="0" applyFill="1" applyBorder="1" applyAlignment="1">
      <alignment horizontal="center" vertical="center"/>
    </xf>
    <xf numFmtId="0" fontId="0" fillId="4" borderId="21" xfId="0" applyFill="1" applyBorder="1"/>
    <xf numFmtId="0" fontId="2" fillId="4" borderId="22" xfId="0" applyFont="1" applyFill="1" applyBorder="1"/>
    <xf numFmtId="0" fontId="0" fillId="4" borderId="23" xfId="0" applyFill="1" applyBorder="1"/>
    <xf numFmtId="0" fontId="0" fillId="4" borderId="21" xfId="0" applyFill="1" applyBorder="1" applyAlignment="1">
      <alignment horizontal="center"/>
    </xf>
    <xf numFmtId="164" fontId="0" fillId="4" borderId="21" xfId="1" applyNumberFormat="1" applyFont="1" applyFill="1" applyBorder="1"/>
    <xf numFmtId="164" fontId="0" fillId="4" borderId="21" xfId="1" applyNumberFormat="1" applyFont="1" applyFill="1" applyBorder="1" applyAlignment="1">
      <alignment vertical="center"/>
    </xf>
    <xf numFmtId="164" fontId="0" fillId="4" borderId="21" xfId="0" applyNumberFormat="1" applyFill="1" applyBorder="1" applyAlignment="1">
      <alignment vertical="center"/>
    </xf>
    <xf numFmtId="0" fontId="0" fillId="0" borderId="22" xfId="0" applyFont="1" applyBorder="1"/>
    <xf numFmtId="0" fontId="2" fillId="0" borderId="25" xfId="0" applyFont="1" applyBorder="1"/>
    <xf numFmtId="0" fontId="0" fillId="0" borderId="26" xfId="0" applyBorder="1"/>
    <xf numFmtId="0" fontId="0" fillId="0" borderId="24" xfId="0" applyBorder="1" applyAlignment="1">
      <alignment horizontal="center"/>
    </xf>
    <xf numFmtId="0" fontId="3" fillId="0" borderId="23" xfId="2" applyFill="1" applyBorder="1" applyAlignment="1">
      <alignment vertical="center" wrapText="1"/>
    </xf>
    <xf numFmtId="0" fontId="0" fillId="4" borderId="21" xfId="0" applyFill="1" applyBorder="1" applyAlignment="1">
      <alignment vertical="center"/>
    </xf>
    <xf numFmtId="0" fontId="0" fillId="0" borderId="23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1" fillId="0" borderId="2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30" xfId="2" applyFill="1" applyBorder="1" applyAlignment="1">
      <alignment horizontal="center" vertical="center" wrapText="1"/>
    </xf>
    <xf numFmtId="0" fontId="0" fillId="4" borderId="21" xfId="0" quotePrefix="1" applyNumberFormat="1" applyFill="1" applyBorder="1" applyAlignment="1">
      <alignment vertical="center"/>
    </xf>
    <xf numFmtId="0" fontId="3" fillId="0" borderId="23" xfId="2" applyFill="1" applyBorder="1" applyAlignment="1">
      <alignment horizontal="center" vertical="center" wrapText="1"/>
    </xf>
    <xf numFmtId="0" fontId="0" fillId="4" borderId="21" xfId="0" applyNumberFormat="1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22" xfId="0" quotePrefix="1" applyNumberFormat="1" applyFill="1" applyBorder="1" applyAlignment="1">
      <alignment vertical="center"/>
    </xf>
    <xf numFmtId="0" fontId="21" fillId="4" borderId="22" xfId="0" quotePrefix="1" applyNumberFormat="1" applyFont="1" applyFill="1" applyBorder="1" applyAlignment="1">
      <alignment vertical="center"/>
    </xf>
    <xf numFmtId="0" fontId="0" fillId="4" borderId="22" xfId="0" applyNumberFormat="1" applyFill="1" applyBorder="1" applyAlignment="1">
      <alignment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3" xfId="0" quotePrefix="1" applyNumberFormat="1" applyFill="1" applyBorder="1" applyAlignment="1">
      <alignment vertical="center"/>
    </xf>
    <xf numFmtId="0" fontId="3" fillId="0" borderId="31" xfId="2" applyFill="1" applyBorder="1" applyAlignment="1">
      <alignment horizontal="center" vertical="center" wrapText="1"/>
    </xf>
    <xf numFmtId="0" fontId="3" fillId="0" borderId="29" xfId="2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2" borderId="30" xfId="0" applyNumberFormat="1" applyFont="1" applyFill="1" applyBorder="1" applyAlignment="1">
      <alignment horizontal="center" vertical="center"/>
    </xf>
    <xf numFmtId="0" fontId="2" fillId="4" borderId="29" xfId="0" applyNumberFormat="1" applyFont="1" applyFill="1" applyBorder="1" applyAlignment="1">
      <alignment horizontal="center" vertical="center"/>
    </xf>
    <xf numFmtId="164" fontId="2" fillId="4" borderId="29" xfId="1" applyNumberFormat="1" applyFont="1" applyFill="1" applyBorder="1" applyAlignment="1">
      <alignment horizontal="center" vertical="center"/>
    </xf>
    <xf numFmtId="164" fontId="3" fillId="0" borderId="29" xfId="1" applyNumberFormat="1" applyFont="1" applyFill="1" applyBorder="1" applyAlignment="1">
      <alignment horizontal="center" vertical="center" wrapText="1"/>
    </xf>
    <xf numFmtId="164" fontId="3" fillId="0" borderId="29" xfId="2" applyNumberFormat="1" applyFill="1" applyBorder="1" applyAlignment="1">
      <alignment horizontal="center" vertical="center" wrapText="1"/>
    </xf>
    <xf numFmtId="0" fontId="3" fillId="0" borderId="29" xfId="2" applyFill="1" applyBorder="1" applyAlignment="1">
      <alignment horizontal="center" vertical="center" wrapText="1"/>
    </xf>
    <xf numFmtId="0" fontId="4" fillId="0" borderId="29" xfId="2" applyFont="1" applyFill="1" applyBorder="1" applyAlignment="1">
      <alignment horizontal="center" vertical="center" wrapText="1"/>
    </xf>
    <xf numFmtId="0" fontId="3" fillId="0" borderId="22" xfId="2" applyFill="1" applyBorder="1" applyAlignment="1">
      <alignment horizontal="center" vertical="center" wrapText="1"/>
    </xf>
    <xf numFmtId="0" fontId="0" fillId="0" borderId="32" xfId="0" applyBorder="1"/>
    <xf numFmtId="0" fontId="2" fillId="2" borderId="22" xfId="0" applyNumberFormat="1" applyFon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4" borderId="21" xfId="0" applyNumberFormat="1" applyFont="1" applyFill="1" applyBorder="1" applyAlignment="1">
      <alignment horizontal="center" vertical="center"/>
    </xf>
    <xf numFmtId="164" fontId="2" fillId="4" borderId="21" xfId="1" applyNumberFormat="1" applyFont="1" applyFill="1" applyBorder="1" applyAlignment="1">
      <alignment horizontal="center" vertical="center"/>
    </xf>
    <xf numFmtId="0" fontId="3" fillId="0" borderId="22" xfId="2" applyFill="1" applyBorder="1" applyAlignment="1">
      <alignment horizontal="center" vertical="center"/>
    </xf>
    <xf numFmtId="164" fontId="0" fillId="4" borderId="21" xfId="1" applyNumberFormat="1" applyFont="1" applyFill="1" applyBorder="1" applyAlignment="1">
      <alignment horizontal="center" vertical="center"/>
    </xf>
    <xf numFmtId="0" fontId="3" fillId="3" borderId="23" xfId="2" applyFill="1" applyBorder="1" applyAlignment="1">
      <alignment horizontal="center" vertical="center" wrapText="1"/>
    </xf>
    <xf numFmtId="0" fontId="2" fillId="3" borderId="22" xfId="2" applyFont="1" applyFill="1" applyBorder="1" applyAlignment="1">
      <alignment horizontal="left" vertical="center"/>
    </xf>
    <xf numFmtId="0" fontId="3" fillId="4" borderId="23" xfId="2" applyFill="1" applyBorder="1" applyAlignment="1">
      <alignment horizontal="center" vertical="center" wrapText="1"/>
    </xf>
    <xf numFmtId="0" fontId="3" fillId="0" borderId="27" xfId="2" applyFill="1" applyBorder="1" applyAlignment="1">
      <alignment horizontal="center" vertical="center"/>
    </xf>
    <xf numFmtId="0" fontId="3" fillId="0" borderId="28" xfId="2" applyFill="1" applyBorder="1" applyAlignment="1">
      <alignment horizontal="center" vertical="center" wrapText="1"/>
    </xf>
    <xf numFmtId="0" fontId="0" fillId="4" borderId="21" xfId="0" applyFill="1" applyBorder="1" applyAlignment="1">
      <alignment horizontal="left" vertical="center"/>
    </xf>
    <xf numFmtId="0" fontId="0" fillId="4" borderId="21" xfId="0" applyNumberFormat="1" applyFill="1" applyBorder="1" applyAlignment="1">
      <alignment horizontal="left" vertical="center"/>
    </xf>
    <xf numFmtId="0" fontId="2" fillId="3" borderId="27" xfId="2" applyFont="1" applyFill="1" applyBorder="1" applyAlignment="1">
      <alignment horizontal="left" vertical="center"/>
    </xf>
    <xf numFmtId="0" fontId="3" fillId="0" borderId="5" xfId="2" applyFill="1" applyBorder="1" applyAlignment="1">
      <alignment horizontal="center" vertical="center" wrapText="1"/>
    </xf>
    <xf numFmtId="164" fontId="2" fillId="0" borderId="2" xfId="1" applyNumberFormat="1" applyFont="1" applyBorder="1" applyAlignment="1">
      <alignment vertical="center"/>
    </xf>
    <xf numFmtId="0" fontId="4" fillId="3" borderId="1" xfId="2" applyFont="1" applyFill="1" applyBorder="1" applyAlignment="1">
      <alignment vertical="center"/>
    </xf>
    <xf numFmtId="0" fontId="2" fillId="3" borderId="1" xfId="0" quotePrefix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/>
    </xf>
    <xf numFmtId="0" fontId="3" fillId="3" borderId="20" xfId="2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left" vertical="center"/>
    </xf>
    <xf numFmtId="0" fontId="0" fillId="4" borderId="21" xfId="0" applyNumberFormat="1" applyFont="1" applyFill="1" applyBorder="1" applyAlignment="1">
      <alignment vertical="center"/>
    </xf>
    <xf numFmtId="0" fontId="0" fillId="4" borderId="21" xfId="0" quotePrefix="1" applyNumberFormat="1" applyFill="1" applyBorder="1" applyAlignment="1">
      <alignment horizontal="left" vertical="center"/>
    </xf>
    <xf numFmtId="0" fontId="21" fillId="4" borderId="21" xfId="4" applyFont="1" applyFill="1" applyBorder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25" xfId="0" applyBorder="1"/>
    <xf numFmtId="0" fontId="0" fillId="0" borderId="20" xfId="0" applyBorder="1"/>
    <xf numFmtId="0" fontId="0" fillId="0" borderId="17" xfId="0" applyBorder="1"/>
    <xf numFmtId="0" fontId="2" fillId="0" borderId="27" xfId="0" applyFont="1" applyBorder="1"/>
    <xf numFmtId="0" fontId="0" fillId="0" borderId="28" xfId="0" applyBorder="1"/>
    <xf numFmtId="0" fontId="0" fillId="0" borderId="17" xfId="0" applyBorder="1" applyAlignment="1">
      <alignment horizontal="center"/>
    </xf>
    <xf numFmtId="164" fontId="0" fillId="0" borderId="17" xfId="1" applyNumberFormat="1" applyFont="1" applyBorder="1"/>
    <xf numFmtId="164" fontId="0" fillId="0" borderId="17" xfId="1" applyNumberFormat="1" applyFon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0" fontId="0" fillId="0" borderId="27" xfId="0" applyBorder="1"/>
    <xf numFmtId="0" fontId="21" fillId="4" borderId="21" xfId="0" applyFont="1" applyFill="1" applyBorder="1" applyAlignment="1">
      <alignment horizontal="left" vertical="center"/>
    </xf>
    <xf numFmtId="0" fontId="21" fillId="4" borderId="24" xfId="4" applyFont="1" applyFill="1" applyBorder="1" applyAlignment="1">
      <alignment horizontal="left" vertical="center"/>
    </xf>
    <xf numFmtId="0" fontId="12" fillId="3" borderId="1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vertical="center"/>
    </xf>
    <xf numFmtId="0" fontId="3" fillId="4" borderId="21" xfId="2" applyFont="1" applyFill="1" applyBorder="1" applyAlignment="1">
      <alignment horizontal="center" vertical="center"/>
    </xf>
    <xf numFmtId="0" fontId="3" fillId="4" borderId="24" xfId="2" applyFont="1" applyFill="1" applyBorder="1" applyAlignment="1">
      <alignment horizontal="center" vertical="center"/>
    </xf>
    <xf numFmtId="164" fontId="0" fillId="0" borderId="21" xfId="0" applyNumberFormat="1" applyBorder="1"/>
    <xf numFmtId="0" fontId="1" fillId="0" borderId="21" xfId="0" applyFont="1" applyFill="1" applyBorder="1" applyAlignment="1">
      <alignment horizontal="left" vertical="center"/>
    </xf>
    <xf numFmtId="0" fontId="0" fillId="0" borderId="21" xfId="0" applyFill="1" applyBorder="1"/>
    <xf numFmtId="0" fontId="22" fillId="0" borderId="21" xfId="0" applyFont="1" applyFill="1" applyBorder="1"/>
    <xf numFmtId="0" fontId="0" fillId="0" borderId="29" xfId="0" applyBorder="1"/>
    <xf numFmtId="0" fontId="2" fillId="3" borderId="31" xfId="0" applyFont="1" applyFill="1" applyBorder="1"/>
    <xf numFmtId="0" fontId="2" fillId="3" borderId="30" xfId="0" applyFont="1" applyFill="1" applyBorder="1"/>
    <xf numFmtId="164" fontId="0" fillId="0" borderId="0" xfId="0" applyNumberFormat="1"/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/>
    <xf numFmtId="0" fontId="0" fillId="0" borderId="23" xfId="0" applyFont="1" applyBorder="1"/>
    <xf numFmtId="164" fontId="1" fillId="0" borderId="21" xfId="1" applyNumberFormat="1" applyFont="1" applyBorder="1" applyAlignment="1">
      <alignment vertical="center"/>
    </xf>
    <xf numFmtId="164" fontId="0" fillId="0" borderId="23" xfId="1" applyNumberFormat="1" applyFont="1" applyBorder="1"/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vertical="center"/>
    </xf>
    <xf numFmtId="164" fontId="0" fillId="0" borderId="21" xfId="1" applyNumberFormat="1" applyFont="1" applyBorder="1" applyAlignment="1">
      <alignment horizontal="center" vertical="center"/>
    </xf>
    <xf numFmtId="0" fontId="21" fillId="0" borderId="2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3" fillId="4" borderId="22" xfId="2" applyFill="1" applyBorder="1" applyAlignment="1">
      <alignment horizontal="center" vertical="center" wrapText="1"/>
    </xf>
    <xf numFmtId="0" fontId="3" fillId="4" borderId="21" xfId="2" applyFill="1" applyBorder="1" applyAlignment="1">
      <alignment horizontal="center" vertical="center"/>
    </xf>
    <xf numFmtId="0" fontId="2" fillId="4" borderId="22" xfId="0" applyNumberFormat="1" applyFont="1" applyFill="1" applyBorder="1" applyAlignment="1">
      <alignment horizontal="center" vertical="center"/>
    </xf>
    <xf numFmtId="0" fontId="2" fillId="4" borderId="23" xfId="0" applyNumberFormat="1" applyFont="1" applyFill="1" applyBorder="1" applyAlignment="1">
      <alignment horizontal="center" vertical="center"/>
    </xf>
    <xf numFmtId="164" fontId="3" fillId="4" borderId="21" xfId="1" applyNumberFormat="1" applyFont="1" applyFill="1" applyBorder="1" applyAlignment="1">
      <alignment horizontal="center" vertical="center" wrapText="1"/>
    </xf>
    <xf numFmtId="164" fontId="3" fillId="4" borderId="21" xfId="2" applyNumberFormat="1" applyFill="1" applyBorder="1" applyAlignment="1">
      <alignment horizontal="center" vertical="center" wrapText="1"/>
    </xf>
    <xf numFmtId="0" fontId="3" fillId="4" borderId="21" xfId="2" applyFill="1" applyBorder="1" applyAlignment="1">
      <alignment horizontal="center" vertical="center" wrapText="1"/>
    </xf>
    <xf numFmtId="0" fontId="4" fillId="4" borderId="21" xfId="2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6" xfId="0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0" borderId="21" xfId="2" applyFill="1" applyBorder="1" applyAlignment="1">
      <alignment horizontal="left" vertical="center"/>
    </xf>
    <xf numFmtId="0" fontId="3" fillId="0" borderId="23" xfId="2" applyFill="1" applyBorder="1" applyAlignment="1">
      <alignment horizontal="left" vertical="center"/>
    </xf>
    <xf numFmtId="0" fontId="3" fillId="0" borderId="24" xfId="2" applyFill="1" applyBorder="1" applyAlignment="1">
      <alignment horizontal="left" vertical="center"/>
    </xf>
    <xf numFmtId="0" fontId="3" fillId="0" borderId="22" xfId="2" applyFill="1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vertical="center"/>
    </xf>
    <xf numFmtId="0" fontId="0" fillId="4" borderId="19" xfId="0" applyFill="1" applyBorder="1"/>
    <xf numFmtId="0" fontId="0" fillId="4" borderId="20" xfId="0" applyFill="1" applyBorder="1"/>
    <xf numFmtId="0" fontId="0" fillId="0" borderId="28" xfId="0" applyBorder="1" applyAlignment="1">
      <alignment vertical="center"/>
    </xf>
    <xf numFmtId="0" fontId="21" fillId="6" borderId="23" xfId="5" applyFont="1" applyFill="1" applyBorder="1" applyAlignment="1">
      <alignment horizontal="left" vertical="center" wrapText="1"/>
    </xf>
    <xf numFmtId="0" fontId="1" fillId="6" borderId="23" xfId="6" applyFont="1" applyFill="1" applyBorder="1" applyAlignment="1">
      <alignment horizontal="left" vertical="center"/>
    </xf>
    <xf numFmtId="0" fontId="21" fillId="6" borderId="23" xfId="7" applyFont="1" applyFill="1" applyBorder="1" applyAlignment="1">
      <alignment horizontal="left" vertical="center"/>
    </xf>
    <xf numFmtId="0" fontId="21" fillId="7" borderId="23" xfId="7" applyFont="1" applyFill="1" applyBorder="1" applyAlignment="1">
      <alignment horizontal="left" vertical="center"/>
    </xf>
    <xf numFmtId="0" fontId="21" fillId="3" borderId="23" xfId="7" applyFont="1" applyFill="1" applyBorder="1" applyAlignment="1">
      <alignment horizontal="left" vertical="center"/>
    </xf>
    <xf numFmtId="0" fontId="23" fillId="3" borderId="23" xfId="7" applyFont="1" applyFill="1" applyBorder="1" applyAlignment="1">
      <alignment horizontal="left" vertical="center"/>
    </xf>
    <xf numFmtId="0" fontId="1" fillId="6" borderId="23" xfId="6" applyFont="1" applyFill="1" applyBorder="1" applyAlignment="1">
      <alignment vertical="center"/>
    </xf>
    <xf numFmtId="0" fontId="1" fillId="6" borderId="23" xfId="6" applyFont="1" applyFill="1" applyBorder="1" applyAlignment="1">
      <alignment horizontal="left" vertical="center" wrapText="1"/>
    </xf>
    <xf numFmtId="0" fontId="1" fillId="3" borderId="23" xfId="6" applyFont="1" applyFill="1" applyBorder="1" applyAlignment="1">
      <alignment horizontal="left" vertical="center" wrapText="1"/>
    </xf>
    <xf numFmtId="0" fontId="23" fillId="6" borderId="23" xfId="6" applyFont="1" applyFill="1" applyBorder="1" applyAlignment="1">
      <alignment horizontal="left" vertical="center" wrapText="1"/>
    </xf>
    <xf numFmtId="1" fontId="1" fillId="3" borderId="23" xfId="8" applyNumberFormat="1" applyFont="1" applyFill="1" applyBorder="1" applyAlignment="1">
      <alignment horizontal="left" wrapText="1"/>
    </xf>
    <xf numFmtId="1" fontId="1" fillId="7" borderId="23" xfId="8" applyNumberFormat="1" applyFont="1" applyFill="1" applyBorder="1" applyAlignment="1">
      <alignment horizontal="left" wrapText="1"/>
    </xf>
    <xf numFmtId="0" fontId="1" fillId="7" borderId="23" xfId="0" applyFont="1" applyFill="1" applyBorder="1" applyAlignment="1">
      <alignment vertical="center"/>
    </xf>
    <xf numFmtId="1" fontId="1" fillId="3" borderId="23" xfId="8" applyNumberFormat="1" applyFont="1" applyFill="1" applyBorder="1" applyAlignment="1">
      <alignment horizontal="left"/>
    </xf>
    <xf numFmtId="1" fontId="1" fillId="8" borderId="23" xfId="8" applyNumberFormat="1" applyFont="1" applyFill="1" applyBorder="1" applyAlignment="1">
      <alignment horizontal="left"/>
    </xf>
    <xf numFmtId="0" fontId="0" fillId="4" borderId="26" xfId="0" applyFill="1" applyBorder="1"/>
    <xf numFmtId="0" fontId="0" fillId="4" borderId="23" xfId="0" applyFill="1" applyBorder="1" applyAlignment="1">
      <alignment horizontal="left" vertical="center"/>
    </xf>
    <xf numFmtId="0" fontId="21" fillId="4" borderId="23" xfId="4" applyFont="1" applyFill="1" applyBorder="1" applyAlignment="1">
      <alignment horizontal="left" vertical="center"/>
    </xf>
    <xf numFmtId="164" fontId="0" fillId="4" borderId="23" xfId="1" applyNumberFormat="1" applyFont="1" applyFill="1" applyBorder="1"/>
    <xf numFmtId="164" fontId="0" fillId="4" borderId="21" xfId="1" applyNumberFormat="1" applyFont="1" applyFill="1" applyBorder="1" applyAlignment="1">
      <alignment vertical="center" wrapText="1"/>
    </xf>
    <xf numFmtId="164" fontId="0" fillId="0" borderId="29" xfId="1" applyNumberFormat="1" applyFont="1" applyBorder="1"/>
    <xf numFmtId="164" fontId="0" fillId="0" borderId="29" xfId="0" applyNumberFormat="1" applyBorder="1"/>
    <xf numFmtId="0" fontId="0" fillId="9" borderId="23" xfId="0" applyFill="1" applyBorder="1"/>
    <xf numFmtId="0" fontId="21" fillId="9" borderId="21" xfId="4" applyFont="1" applyFill="1" applyBorder="1" applyAlignment="1">
      <alignment horizontal="left" vertical="center"/>
    </xf>
    <xf numFmtId="0" fontId="3" fillId="0" borderId="16" xfId="2" applyFill="1" applyBorder="1" applyAlignment="1">
      <alignment horizontal="center" vertical="center" wrapText="1"/>
    </xf>
    <xf numFmtId="0" fontId="0" fillId="4" borderId="22" xfId="0" applyNumberFormat="1" applyFill="1" applyBorder="1" applyAlignment="1">
      <alignment horizontal="left" vertical="center"/>
    </xf>
    <xf numFmtId="41" fontId="8" fillId="4" borderId="23" xfId="9" applyFont="1" applyFill="1" applyBorder="1" applyAlignment="1">
      <alignment horizontal="left" vertical="center"/>
    </xf>
    <xf numFmtId="0" fontId="8" fillId="4" borderId="32" xfId="10" applyFont="1" applyFill="1" applyBorder="1" applyAlignment="1" applyProtection="1">
      <alignment vertical="center"/>
    </xf>
    <xf numFmtId="0" fontId="8" fillId="4" borderId="23" xfId="10" applyFont="1" applyFill="1" applyBorder="1" applyAlignment="1" applyProtection="1">
      <alignment horizontal="left" vertical="center"/>
    </xf>
    <xf numFmtId="165" fontId="8" fillId="4" borderId="32" xfId="7" applyNumberFormat="1" applyFont="1" applyFill="1" applyBorder="1" applyAlignment="1" applyProtection="1">
      <alignment horizontal="left"/>
    </xf>
    <xf numFmtId="0" fontId="0" fillId="0" borderId="21" xfId="0" applyBorder="1" applyAlignment="1">
      <alignment horizontal="center" vertical="center"/>
    </xf>
    <xf numFmtId="164" fontId="23" fillId="0" borderId="21" xfId="1" applyNumberFormat="1" applyFont="1" applyBorder="1"/>
    <xf numFmtId="164" fontId="0" fillId="0" borderId="22" xfId="1" applyNumberFormat="1" applyFont="1" applyBorder="1"/>
    <xf numFmtId="44" fontId="0" fillId="0" borderId="23" xfId="1" applyNumberFormat="1" applyFont="1" applyBorder="1" applyAlignment="1">
      <alignment horizontal="left"/>
    </xf>
    <xf numFmtId="0" fontId="0" fillId="4" borderId="23" xfId="0" applyFont="1" applyFill="1" applyBorder="1" applyAlignment="1">
      <alignment horizontal="left" vertical="center" wrapText="1"/>
    </xf>
    <xf numFmtId="0" fontId="3" fillId="0" borderId="17" xfId="2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164" fontId="1" fillId="0" borderId="17" xfId="1" applyNumberFormat="1" applyFont="1" applyBorder="1"/>
    <xf numFmtId="0" fontId="3" fillId="0" borderId="27" xfId="2" applyFill="1" applyBorder="1" applyAlignment="1">
      <alignment horizontal="left" vertical="center"/>
    </xf>
    <xf numFmtId="0" fontId="23" fillId="0" borderId="21" xfId="0" applyFont="1" applyBorder="1"/>
    <xf numFmtId="0" fontId="23" fillId="0" borderId="23" xfId="0" applyFont="1" applyBorder="1"/>
    <xf numFmtId="0" fontId="23" fillId="0" borderId="0" xfId="0" applyFont="1"/>
    <xf numFmtId="164" fontId="0" fillId="0" borderId="1" xfId="0" applyNumberFormat="1" applyBorder="1"/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164" fontId="21" fillId="4" borderId="23" xfId="1" applyNumberFormat="1" applyFont="1" applyFill="1" applyBorder="1" applyAlignment="1">
      <alignment horizontal="left" vertical="center"/>
    </xf>
    <xf numFmtId="164" fontId="23" fillId="4" borderId="23" xfId="1" applyNumberFormat="1" applyFont="1" applyFill="1" applyBorder="1" applyAlignment="1">
      <alignment horizontal="left" vertical="center"/>
    </xf>
    <xf numFmtId="164" fontId="1" fillId="4" borderId="23" xfId="1" applyNumberFormat="1" applyFont="1" applyFill="1" applyBorder="1" applyAlignment="1">
      <alignment horizontal="left" vertical="center" wrapText="1"/>
    </xf>
    <xf numFmtId="164" fontId="21" fillId="4" borderId="17" xfId="1" applyNumberFormat="1" applyFont="1" applyFill="1" applyBorder="1" applyAlignment="1">
      <alignment horizontal="center" vertical="center"/>
    </xf>
    <xf numFmtId="164" fontId="21" fillId="4" borderId="9" xfId="1" applyNumberFormat="1" applyFont="1" applyFill="1" applyBorder="1" applyAlignment="1">
      <alignment horizontal="center" vertical="center"/>
    </xf>
    <xf numFmtId="164" fontId="21" fillId="4" borderId="29" xfId="1" applyNumberFormat="1" applyFont="1" applyFill="1" applyBorder="1" applyAlignment="1">
      <alignment horizontal="center" vertical="center"/>
    </xf>
    <xf numFmtId="164" fontId="0" fillId="4" borderId="16" xfId="1" applyNumberFormat="1" applyFont="1" applyFill="1" applyBorder="1"/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/>
    <xf numFmtId="0" fontId="0" fillId="6" borderId="21" xfId="0" quotePrefix="1" applyNumberFormat="1" applyFont="1" applyFill="1" applyBorder="1" applyAlignment="1">
      <alignment horizontal="left" vertical="center"/>
    </xf>
    <xf numFmtId="0" fontId="0" fillId="6" borderId="30" xfId="0" applyFill="1" applyBorder="1"/>
    <xf numFmtId="0" fontId="0" fillId="6" borderId="21" xfId="0" quotePrefix="1" applyNumberFormat="1" applyFill="1" applyBorder="1" applyAlignment="1">
      <alignment horizontal="left" vertical="center"/>
    </xf>
    <xf numFmtId="0" fontId="0" fillId="6" borderId="23" xfId="0" applyFill="1" applyBorder="1"/>
    <xf numFmtId="0" fontId="0" fillId="3" borderId="21" xfId="0" quotePrefix="1" applyNumberFormat="1" applyFill="1" applyBorder="1" applyAlignment="1">
      <alignment horizontal="left" vertical="center"/>
    </xf>
    <xf numFmtId="0" fontId="3" fillId="0" borderId="1" xfId="2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164" fontId="2" fillId="3" borderId="13" xfId="1" applyNumberFormat="1" applyFont="1" applyFill="1" applyBorder="1" applyAlignment="1">
      <alignment horizontal="center" vertical="center" wrapText="1"/>
    </xf>
    <xf numFmtId="0" fontId="0" fillId="3" borderId="13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3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0" fontId="0" fillId="4" borderId="23" xfId="0" applyFill="1" applyBorder="1" applyAlignment="1">
      <alignment horizontal="left" vertical="center" wrapText="1"/>
    </xf>
    <xf numFmtId="0" fontId="0" fillId="0" borderId="27" xfId="0" applyBorder="1" applyAlignment="1">
      <alignment vertical="center"/>
    </xf>
    <xf numFmtId="0" fontId="0" fillId="4" borderId="22" xfId="0" applyFont="1" applyFill="1" applyBorder="1" applyAlignment="1">
      <alignment horizontal="left" vertical="center"/>
    </xf>
    <xf numFmtId="164" fontId="2" fillId="0" borderId="0" xfId="0" applyNumberFormat="1" applyFont="1"/>
    <xf numFmtId="0" fontId="0" fillId="0" borderId="34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0" xfId="0" quotePrefix="1" applyNumberFormat="1" applyFont="1" applyFill="1" applyBorder="1" applyAlignment="1">
      <alignment horizontal="left" vertical="center"/>
    </xf>
    <xf numFmtId="0" fontId="0" fillId="6" borderId="23" xfId="0" quotePrefix="1" applyNumberFormat="1" applyFill="1" applyBorder="1" applyAlignment="1">
      <alignment horizontal="left" vertical="center"/>
    </xf>
    <xf numFmtId="0" fontId="0" fillId="3" borderId="23" xfId="0" quotePrefix="1" applyNumberFormat="1" applyFill="1" applyBorder="1" applyAlignment="1">
      <alignment horizontal="left" vertical="center"/>
    </xf>
    <xf numFmtId="0" fontId="0" fillId="0" borderId="34" xfId="0" applyBorder="1"/>
    <xf numFmtId="0" fontId="0" fillId="4" borderId="32" xfId="0" applyFont="1" applyFill="1" applyBorder="1" applyAlignment="1">
      <alignment horizontal="left" vertical="center"/>
    </xf>
    <xf numFmtId="0" fontId="0" fillId="0" borderId="35" xfId="0" applyBorder="1"/>
    <xf numFmtId="0" fontId="0" fillId="0" borderId="0" xfId="0" applyAlignment="1">
      <alignment horizontal="right"/>
    </xf>
    <xf numFmtId="0" fontId="1" fillId="3" borderId="0" xfId="6" applyFont="1" applyFill="1" applyAlignment="1">
      <alignment vertical="center"/>
    </xf>
    <xf numFmtId="0" fontId="23" fillId="3" borderId="0" xfId="6" applyFont="1" applyFill="1" applyAlignment="1">
      <alignment vertical="center"/>
    </xf>
    <xf numFmtId="164" fontId="2" fillId="0" borderId="1" xfId="0" applyNumberFormat="1" applyFont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3" fontId="0" fillId="0" borderId="1" xfId="1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1" fillId="4" borderId="1" xfId="1" applyNumberFormat="1" applyFont="1" applyFill="1" applyBorder="1"/>
    <xf numFmtId="164" fontId="2" fillId="0" borderId="4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25" xfId="2" applyFill="1" applyBorder="1" applyAlignment="1">
      <alignment horizontal="left" vertical="center"/>
    </xf>
    <xf numFmtId="0" fontId="0" fillId="4" borderId="21" xfId="0" quotePrefix="1" applyNumberFormat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21" fillId="6" borderId="23" xfId="5" applyFont="1" applyFill="1" applyBorder="1" applyAlignment="1">
      <alignment horizontal="left" vertical="center"/>
    </xf>
    <xf numFmtId="0" fontId="21" fillId="3" borderId="23" xfId="5" applyFont="1" applyFill="1" applyBorder="1" applyAlignment="1">
      <alignment horizontal="left" vertical="center"/>
    </xf>
    <xf numFmtId="0" fontId="23" fillId="3" borderId="23" xfId="5" applyFont="1" applyFill="1" applyBorder="1" applyAlignment="1">
      <alignment horizontal="left" vertical="center"/>
    </xf>
    <xf numFmtId="0" fontId="21" fillId="3" borderId="32" xfId="5" applyFont="1" applyFill="1" applyBorder="1" applyAlignment="1">
      <alignment horizontal="left" vertical="center"/>
    </xf>
    <xf numFmtId="0" fontId="23" fillId="3" borderId="32" xfId="5" applyFont="1" applyFill="1" applyBorder="1" applyAlignment="1">
      <alignment horizontal="left" vertical="center"/>
    </xf>
    <xf numFmtId="0" fontId="21" fillId="6" borderId="32" xfId="5" applyFont="1" applyFill="1" applyBorder="1" applyAlignment="1">
      <alignment horizontal="left" vertical="center"/>
    </xf>
    <xf numFmtId="0" fontId="1" fillId="6" borderId="32" xfId="6" applyFont="1" applyFill="1" applyBorder="1" applyAlignment="1">
      <alignment horizontal="left" vertical="center"/>
    </xf>
    <xf numFmtId="0" fontId="21" fillId="6" borderId="32" xfId="7" applyFont="1" applyFill="1" applyBorder="1" applyAlignment="1">
      <alignment horizontal="left" vertical="center"/>
    </xf>
    <xf numFmtId="0" fontId="21" fillId="7" borderId="32" xfId="7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164" fontId="2" fillId="0" borderId="0" xfId="1" applyNumberFormat="1" applyFont="1" applyAlignment="1">
      <alignment vertical="center"/>
    </xf>
    <xf numFmtId="0" fontId="21" fillId="4" borderId="23" xfId="5" applyFont="1" applyFill="1" applyBorder="1" applyAlignment="1">
      <alignment horizontal="left" vertical="center"/>
    </xf>
    <xf numFmtId="164" fontId="2" fillId="3" borderId="3" xfId="1" applyNumberFormat="1" applyFont="1" applyFill="1" applyBorder="1" applyAlignment="1">
      <alignment horizontal="center" vertical="center" wrapText="1"/>
    </xf>
    <xf numFmtId="164" fontId="2" fillId="3" borderId="9" xfId="1" applyNumberFormat="1" applyFont="1" applyFill="1" applyBorder="1" applyAlignment="1">
      <alignment horizontal="center" vertical="center" wrapText="1"/>
    </xf>
    <xf numFmtId="164" fontId="2" fillId="3" borderId="13" xfId="1" applyNumberFormat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164" fontId="1" fillId="4" borderId="17" xfId="1" applyNumberFormat="1" applyFont="1" applyFill="1" applyBorder="1" applyAlignment="1">
      <alignment horizontal="center" vertical="center"/>
    </xf>
    <xf numFmtId="164" fontId="0" fillId="4" borderId="21" xfId="0" applyNumberFormat="1" applyFill="1" applyBorder="1"/>
    <xf numFmtId="164" fontId="0" fillId="0" borderId="23" xfId="1" quotePrefix="1" applyNumberFormat="1" applyFont="1" applyBorder="1"/>
    <xf numFmtId="164" fontId="2" fillId="11" borderId="1" xfId="1" applyNumberFormat="1" applyFont="1" applyFill="1" applyBorder="1" applyAlignment="1">
      <alignment horizontal="center" vertical="center"/>
    </xf>
    <xf numFmtId="164" fontId="2" fillId="11" borderId="1" xfId="1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 vertical="center"/>
    </xf>
    <xf numFmtId="0" fontId="3" fillId="0" borderId="22" xfId="2" applyFill="1" applyBorder="1" applyAlignment="1">
      <alignment vertical="center"/>
    </xf>
    <xf numFmtId="0" fontId="3" fillId="0" borderId="22" xfId="2" applyFill="1" applyBorder="1" applyAlignment="1">
      <alignment vertical="center" wrapText="1"/>
    </xf>
    <xf numFmtId="0" fontId="3" fillId="0" borderId="32" xfId="2" applyFill="1" applyBorder="1" applyAlignment="1">
      <alignment vertical="center"/>
    </xf>
    <xf numFmtId="0" fontId="3" fillId="0" borderId="32" xfId="2" applyFill="1" applyBorder="1" applyAlignment="1">
      <alignment vertical="center" wrapText="1"/>
    </xf>
    <xf numFmtId="0" fontId="0" fillId="0" borderId="23" xfId="0" applyBorder="1" applyAlignment="1">
      <alignment horizontal="left" vertical="center" wrapText="1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164" fontId="0" fillId="0" borderId="23" xfId="1" applyNumberFormat="1" applyFont="1" applyBorder="1" applyAlignment="1">
      <alignment horizontal="center"/>
    </xf>
    <xf numFmtId="164" fontId="0" fillId="0" borderId="23" xfId="1" applyNumberFormat="1" applyFont="1" applyBorder="1" applyAlignment="1">
      <alignment horizontal="center" vertical="center"/>
    </xf>
    <xf numFmtId="164" fontId="23" fillId="0" borderId="0" xfId="1" applyNumberFormat="1" applyFont="1"/>
    <xf numFmtId="164" fontId="2" fillId="3" borderId="29" xfId="0" applyNumberFormat="1" applyFont="1" applyFill="1" applyBorder="1"/>
    <xf numFmtId="164" fontId="2" fillId="3" borderId="21" xfId="1" applyNumberFormat="1" applyFont="1" applyFill="1" applyBorder="1"/>
    <xf numFmtId="164" fontId="30" fillId="12" borderId="21" xfId="1" applyNumberFormat="1" applyFont="1" applyFill="1" applyBorder="1"/>
    <xf numFmtId="164" fontId="30" fillId="12" borderId="21" xfId="0" applyNumberFormat="1" applyFont="1" applyFill="1" applyBorder="1"/>
    <xf numFmtId="164" fontId="1" fillId="0" borderId="0" xfId="1" applyNumberFormat="1" applyFont="1" applyBorder="1" applyAlignment="1">
      <alignment horizontal="right" vertical="center"/>
    </xf>
    <xf numFmtId="164" fontId="2" fillId="0" borderId="0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64" fontId="1" fillId="0" borderId="1" xfId="1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vertical="center"/>
    </xf>
    <xf numFmtId="0" fontId="21" fillId="4" borderId="32" xfId="10" applyFont="1" applyFill="1" applyBorder="1" applyAlignment="1" applyProtection="1">
      <alignment vertical="center"/>
    </xf>
    <xf numFmtId="0" fontId="23" fillId="4" borderId="32" xfId="10" applyFont="1" applyFill="1" applyBorder="1" applyAlignment="1" applyProtection="1">
      <alignment vertical="center"/>
    </xf>
    <xf numFmtId="43" fontId="0" fillId="0" borderId="21" xfId="1" applyFont="1" applyBorder="1" applyAlignment="1">
      <alignment vertical="center"/>
    </xf>
    <xf numFmtId="0" fontId="2" fillId="3" borderId="13" xfId="2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43" fontId="0" fillId="0" borderId="21" xfId="1" applyNumberFormat="1" applyFont="1" applyBorder="1"/>
    <xf numFmtId="43" fontId="0" fillId="0" borderId="21" xfId="1" applyNumberFormat="1" applyFont="1" applyBorder="1" applyAlignment="1">
      <alignment horizontal="center"/>
    </xf>
    <xf numFmtId="164" fontId="21" fillId="0" borderId="1" xfId="1" applyNumberFormat="1" applyFont="1" applyBorder="1"/>
    <xf numFmtId="0" fontId="0" fillId="13" borderId="1" xfId="0" applyNumberFormat="1" applyFont="1" applyFill="1" applyBorder="1" applyAlignment="1">
      <alignment horizontal="center" vertical="center" wrapText="1"/>
    </xf>
    <xf numFmtId="0" fontId="0" fillId="13" borderId="1" xfId="0" applyNumberFormat="1" applyFont="1" applyFill="1" applyBorder="1" applyAlignment="1">
      <alignment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 wrapText="1"/>
    </xf>
    <xf numFmtId="0" fontId="0" fillId="13" borderId="13" xfId="0" quotePrefix="1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/>
    </xf>
    <xf numFmtId="0" fontId="2" fillId="4" borderId="15" xfId="0" applyNumberFormat="1" applyFont="1" applyFill="1" applyBorder="1" applyAlignment="1">
      <alignment horizontal="center" vertical="center"/>
    </xf>
    <xf numFmtId="0" fontId="2" fillId="4" borderId="16" xfId="0" applyNumberFormat="1" applyFont="1" applyFill="1" applyBorder="1" applyAlignment="1">
      <alignment horizontal="center" vertical="center"/>
    </xf>
    <xf numFmtId="43" fontId="1" fillId="4" borderId="21" xfId="1" applyFont="1" applyFill="1" applyBorder="1" applyAlignment="1">
      <alignment horizontal="center" vertical="center"/>
    </xf>
    <xf numFmtId="0" fontId="2" fillId="4" borderId="17" xfId="0" applyNumberFormat="1" applyFont="1" applyFill="1" applyBorder="1" applyAlignment="1">
      <alignment horizontal="center" vertical="center"/>
    </xf>
    <xf numFmtId="164" fontId="0" fillId="4" borderId="17" xfId="1" applyNumberFormat="1" applyFont="1" applyFill="1" applyBorder="1" applyAlignment="1">
      <alignment horizontal="center" vertical="center"/>
    </xf>
    <xf numFmtId="0" fontId="2" fillId="4" borderId="21" xfId="0" applyFont="1" applyFill="1" applyBorder="1"/>
    <xf numFmtId="0" fontId="2" fillId="1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9" xfId="0" applyFill="1" applyBorder="1"/>
    <xf numFmtId="164" fontId="2" fillId="4" borderId="29" xfId="0" applyNumberFormat="1" applyFont="1" applyFill="1" applyBorder="1"/>
    <xf numFmtId="0" fontId="0" fillId="4" borderId="22" xfId="2" applyFont="1" applyFill="1" applyBorder="1" applyAlignment="1">
      <alignment horizontal="left" vertical="center"/>
    </xf>
    <xf numFmtId="0" fontId="2" fillId="4" borderId="23" xfId="2" applyFont="1" applyFill="1" applyBorder="1" applyAlignment="1">
      <alignment horizontal="left"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32" xfId="0" applyBorder="1" applyAlignment="1">
      <alignment wrapText="1"/>
    </xf>
    <xf numFmtId="164" fontId="0" fillId="0" borderId="32" xfId="0" applyNumberFormat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34" xfId="0" applyFill="1" applyBorder="1"/>
    <xf numFmtId="164" fontId="0" fillId="4" borderId="29" xfId="0" applyNumberFormat="1" applyFont="1" applyFill="1" applyBorder="1" applyAlignment="1">
      <alignment vertical="center"/>
    </xf>
    <xf numFmtId="164" fontId="1" fillId="4" borderId="21" xfId="1" applyNumberFormat="1" applyFont="1" applyFill="1" applyBorder="1" applyAlignment="1">
      <alignment vertical="center"/>
    </xf>
    <xf numFmtId="0" fontId="33" fillId="0" borderId="21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/>
    </xf>
    <xf numFmtId="0" fontId="0" fillId="3" borderId="3" xfId="0" applyNumberFormat="1" applyFont="1" applyFill="1" applyBorder="1" applyAlignment="1">
      <alignment horizontal="center" vertical="center" wrapText="1"/>
    </xf>
    <xf numFmtId="0" fontId="0" fillId="3" borderId="9" xfId="0" applyNumberFormat="1" applyFont="1" applyFill="1" applyBorder="1" applyAlignment="1">
      <alignment horizontal="center" vertical="center" wrapText="1"/>
    </xf>
    <xf numFmtId="0" fontId="0" fillId="3" borderId="13" xfId="0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2" fillId="3" borderId="13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 wrapText="1"/>
    </xf>
    <xf numFmtId="0" fontId="16" fillId="3" borderId="3" xfId="0" applyNumberFormat="1" applyFont="1" applyFill="1" applyBorder="1" applyAlignment="1">
      <alignment horizontal="center" vertical="center" wrapText="1"/>
    </xf>
    <xf numFmtId="0" fontId="16" fillId="3" borderId="9" xfId="0" applyNumberFormat="1" applyFont="1" applyFill="1" applyBorder="1" applyAlignment="1">
      <alignment horizontal="center" vertical="center" wrapText="1"/>
    </xf>
    <xf numFmtId="0" fontId="16" fillId="3" borderId="13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/>
    </xf>
    <xf numFmtId="0" fontId="0" fillId="3" borderId="6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 wrapText="1"/>
    </xf>
    <xf numFmtId="0" fontId="0" fillId="3" borderId="8" xfId="0" applyNumberFormat="1" applyFont="1" applyFill="1" applyBorder="1" applyAlignment="1">
      <alignment horizontal="center" vertical="center" wrapText="1"/>
    </xf>
    <xf numFmtId="0" fontId="0" fillId="3" borderId="4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>
      <alignment horizontal="center" vertical="center" wrapText="1"/>
    </xf>
    <xf numFmtId="0" fontId="0" fillId="3" borderId="6" xfId="0" applyNumberFormat="1" applyFont="1" applyFill="1" applyBorder="1" applyAlignment="1">
      <alignment horizontal="center" vertical="center" wrapText="1"/>
    </xf>
    <xf numFmtId="0" fontId="0" fillId="3" borderId="10" xfId="0" applyNumberFormat="1" applyFont="1" applyFill="1" applyBorder="1" applyAlignment="1">
      <alignment horizontal="center" vertical="center" wrapText="1"/>
    </xf>
    <xf numFmtId="0" fontId="0" fillId="3" borderId="11" xfId="0" applyNumberFormat="1" applyFont="1" applyFill="1" applyBorder="1" applyAlignment="1">
      <alignment horizontal="center" vertical="center" wrapText="1"/>
    </xf>
    <xf numFmtId="0" fontId="0" fillId="3" borderId="7" xfId="0" applyNumberFormat="1" applyFont="1" applyFill="1" applyBorder="1" applyAlignment="1">
      <alignment horizontal="center" vertical="center" wrapText="1"/>
    </xf>
    <xf numFmtId="0" fontId="0" fillId="3" borderId="12" xfId="0" applyNumberFormat="1" applyFont="1" applyFill="1" applyBorder="1" applyAlignment="1">
      <alignment horizontal="center" vertical="center" wrapText="1"/>
    </xf>
    <xf numFmtId="37" fontId="32" fillId="3" borderId="3" xfId="2" applyNumberFormat="1" applyFont="1" applyFill="1" applyBorder="1" applyAlignment="1">
      <alignment horizontal="center" vertical="center" wrapText="1"/>
    </xf>
    <xf numFmtId="37" fontId="32" fillId="3" borderId="9" xfId="2" applyNumberFormat="1" applyFont="1" applyFill="1" applyBorder="1" applyAlignment="1">
      <alignment horizontal="center" vertical="center" wrapText="1"/>
    </xf>
    <xf numFmtId="37" fontId="32" fillId="3" borderId="13" xfId="2" applyNumberFormat="1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2" fillId="3" borderId="13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/>
    </xf>
    <xf numFmtId="0" fontId="2" fillId="3" borderId="11" xfId="3" applyFont="1" applyFill="1" applyBorder="1"/>
    <xf numFmtId="0" fontId="0" fillId="3" borderId="9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center" vertical="center" wrapText="1"/>
    </xf>
    <xf numFmtId="164" fontId="2" fillId="3" borderId="3" xfId="1" applyNumberFormat="1" applyFont="1" applyFill="1" applyBorder="1" applyAlignment="1">
      <alignment horizontal="center" vertical="center" wrapText="1"/>
    </xf>
    <xf numFmtId="164" fontId="2" fillId="3" borderId="9" xfId="1" applyNumberFormat="1" applyFont="1" applyFill="1" applyBorder="1" applyAlignment="1">
      <alignment horizontal="center" vertical="center" wrapText="1"/>
    </xf>
    <xf numFmtId="164" fontId="2" fillId="3" borderId="13" xfId="1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2" fillId="3" borderId="15" xfId="2" applyFont="1" applyFill="1" applyBorder="1" applyAlignment="1">
      <alignment horizontal="left" vertical="center" wrapText="1"/>
    </xf>
    <xf numFmtId="0" fontId="2" fillId="3" borderId="16" xfId="2" applyFont="1" applyFill="1" applyBorder="1" applyAlignment="1">
      <alignment horizontal="left" vertical="center" wrapText="1"/>
    </xf>
    <xf numFmtId="0" fontId="3" fillId="0" borderId="1" xfId="2" applyFill="1" applyBorder="1" applyAlignment="1">
      <alignment horizontal="center" vertical="center" wrapText="1"/>
    </xf>
    <xf numFmtId="0" fontId="0" fillId="3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4" borderId="22" xfId="0" quotePrefix="1" applyNumberFormat="1" applyFill="1" applyBorder="1" applyAlignment="1">
      <alignment horizontal="left" vertical="center" wrapText="1"/>
    </xf>
    <xf numFmtId="0" fontId="0" fillId="4" borderId="23" xfId="0" quotePrefix="1" applyNumberFormat="1" applyFill="1" applyBorder="1" applyAlignment="1">
      <alignment horizontal="left" vertical="center" wrapText="1"/>
    </xf>
    <xf numFmtId="0" fontId="3" fillId="0" borderId="22" xfId="2" applyFill="1" applyBorder="1" applyAlignment="1">
      <alignment horizontal="left" vertical="center" wrapText="1"/>
    </xf>
    <xf numFmtId="0" fontId="3" fillId="0" borderId="23" xfId="2" applyFill="1" applyBorder="1" applyAlignment="1">
      <alignment horizontal="left" vertical="center" wrapText="1"/>
    </xf>
    <xf numFmtId="0" fontId="2" fillId="3" borderId="21" xfId="2" applyFont="1" applyFill="1" applyBorder="1" applyAlignment="1">
      <alignment horizontal="left" vertical="center" wrapText="1"/>
    </xf>
    <xf numFmtId="0" fontId="0" fillId="13" borderId="3" xfId="0" applyNumberFormat="1" applyFont="1" applyFill="1" applyBorder="1" applyAlignment="1">
      <alignment horizontal="center" vertical="center" wrapText="1"/>
    </xf>
    <xf numFmtId="0" fontId="0" fillId="13" borderId="9" xfId="0" applyNumberFormat="1" applyFont="1" applyFill="1" applyBorder="1" applyAlignment="1">
      <alignment horizontal="center" vertical="center" wrapText="1"/>
    </xf>
    <xf numFmtId="0" fontId="0" fillId="13" borderId="13" xfId="0" applyNumberFormat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horizontal="center" vertical="center" wrapText="1"/>
    </xf>
    <xf numFmtId="0" fontId="12" fillId="3" borderId="3" xfId="2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" vertical="center"/>
    </xf>
    <xf numFmtId="0" fontId="12" fillId="3" borderId="1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 wrapText="1"/>
    </xf>
    <xf numFmtId="0" fontId="16" fillId="13" borderId="3" xfId="0" applyNumberFormat="1" applyFont="1" applyFill="1" applyBorder="1" applyAlignment="1">
      <alignment horizontal="center" vertical="center" wrapText="1"/>
    </xf>
    <xf numFmtId="0" fontId="16" fillId="13" borderId="9" xfId="0" applyNumberFormat="1" applyFont="1" applyFill="1" applyBorder="1" applyAlignment="1">
      <alignment horizontal="center" vertical="center" wrapText="1"/>
    </xf>
    <xf numFmtId="0" fontId="16" fillId="13" borderId="13" xfId="0" applyNumberFormat="1" applyFont="1" applyFill="1" applyBorder="1" applyAlignment="1">
      <alignment horizontal="center" vertical="center" wrapText="1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2" xfId="0" applyNumberFormat="1" applyFont="1" applyFill="1" applyBorder="1" applyAlignment="1">
      <alignment horizontal="center" vertical="center" wrapText="1"/>
    </xf>
    <xf numFmtId="0" fontId="0" fillId="13" borderId="8" xfId="0" applyNumberFormat="1" applyFont="1" applyFill="1" applyBorder="1" applyAlignment="1">
      <alignment horizontal="center" vertical="center" wrapText="1"/>
    </xf>
    <xf numFmtId="0" fontId="0" fillId="13" borderId="4" xfId="0" applyNumberFormat="1" applyFont="1" applyFill="1" applyBorder="1" applyAlignment="1">
      <alignment horizontal="center" vertical="center" wrapText="1"/>
    </xf>
    <xf numFmtId="0" fontId="0" fillId="13" borderId="1" xfId="0" applyNumberFormat="1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6" xfId="0" applyNumberFormat="1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0" fillId="13" borderId="11" xfId="0" applyNumberFormat="1" applyFont="1" applyFill="1" applyBorder="1" applyAlignment="1">
      <alignment horizontal="center" vertical="center" wrapText="1"/>
    </xf>
    <xf numFmtId="0" fontId="0" fillId="13" borderId="7" xfId="0" applyNumberFormat="1" applyFont="1" applyFill="1" applyBorder="1" applyAlignment="1">
      <alignment horizontal="center" vertical="center" wrapText="1"/>
    </xf>
    <xf numFmtId="0" fontId="0" fillId="13" borderId="12" xfId="0" applyNumberFormat="1" applyFont="1" applyFill="1" applyBorder="1" applyAlignment="1">
      <alignment horizontal="center" vertical="center" wrapText="1"/>
    </xf>
    <xf numFmtId="0" fontId="12" fillId="3" borderId="3" xfId="2" applyFont="1" applyFill="1" applyBorder="1" applyAlignment="1">
      <alignment horizontal="center" vertical="center" wrapText="1"/>
    </xf>
    <xf numFmtId="0" fontId="12" fillId="3" borderId="9" xfId="2" applyFont="1" applyFill="1" applyBorder="1" applyAlignment="1">
      <alignment horizontal="center" vertical="center" wrapText="1"/>
    </xf>
    <xf numFmtId="0" fontId="12" fillId="3" borderId="13" xfId="2" applyFont="1" applyFill="1" applyBorder="1" applyAlignment="1">
      <alignment horizontal="center" vertical="center" wrapText="1"/>
    </xf>
    <xf numFmtId="0" fontId="12" fillId="3" borderId="10" xfId="2" applyFont="1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37" fontId="13" fillId="3" borderId="3" xfId="2" applyNumberFormat="1" applyFont="1" applyFill="1" applyBorder="1" applyAlignment="1">
      <alignment horizontal="center" vertical="center" wrapText="1"/>
    </xf>
    <xf numFmtId="37" fontId="13" fillId="3" borderId="9" xfId="2" applyNumberFormat="1" applyFont="1" applyFill="1" applyBorder="1" applyAlignment="1">
      <alignment horizontal="center" vertical="center" wrapText="1"/>
    </xf>
    <xf numFmtId="37" fontId="13" fillId="3" borderId="13" xfId="2" applyNumberFormat="1" applyFont="1" applyFill="1" applyBorder="1" applyAlignment="1">
      <alignment horizontal="center" vertical="center" wrapText="1"/>
    </xf>
    <xf numFmtId="0" fontId="12" fillId="3" borderId="8" xfId="2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13" borderId="7" xfId="0" applyNumberFormat="1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13" borderId="11" xfId="0" applyNumberFormat="1" applyFont="1" applyFill="1" applyBorder="1" applyAlignment="1">
      <alignment horizontal="center" vertical="center"/>
    </xf>
    <xf numFmtId="0" fontId="0" fillId="13" borderId="3" xfId="0" applyNumberFormat="1" applyFill="1" applyBorder="1" applyAlignment="1">
      <alignment horizontal="center" vertical="center" wrapText="1"/>
    </xf>
    <xf numFmtId="0" fontId="0" fillId="13" borderId="9" xfId="0" applyNumberFormat="1" applyFont="1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0" fillId="13" borderId="2" xfId="0" applyNumberFormat="1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3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3" fillId="0" borderId="21" xfId="2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3" borderId="22" xfId="2" applyFont="1" applyFill="1" applyBorder="1" applyAlignment="1">
      <alignment horizontal="left" vertical="center" wrapText="1"/>
    </xf>
    <xf numFmtId="0" fontId="2" fillId="3" borderId="23" xfId="2" applyFont="1" applyFill="1" applyBorder="1" applyAlignment="1">
      <alignment horizontal="left" vertical="center" wrapText="1"/>
    </xf>
    <xf numFmtId="0" fontId="0" fillId="4" borderId="22" xfId="0" applyNumberFormat="1" applyFill="1" applyBorder="1" applyAlignment="1">
      <alignment horizontal="left" vertical="center" wrapText="1"/>
    </xf>
    <xf numFmtId="0" fontId="0" fillId="4" borderId="23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3" borderId="13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11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1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13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3" borderId="19" xfId="2" applyFont="1" applyFill="1" applyBorder="1" applyAlignment="1">
      <alignment horizontal="left" vertical="center" wrapText="1"/>
    </xf>
    <xf numFmtId="0" fontId="2" fillId="3" borderId="20" xfId="2" applyFont="1" applyFill="1" applyBorder="1" applyAlignment="1">
      <alignment horizontal="left" vertical="center" wrapText="1"/>
    </xf>
    <xf numFmtId="164" fontId="0" fillId="0" borderId="1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1" fillId="4" borderId="17" xfId="1" applyNumberFormat="1" applyFont="1" applyFill="1" applyBorder="1" applyAlignment="1">
      <alignment horizontal="center" vertical="center"/>
    </xf>
    <xf numFmtId="164" fontId="1" fillId="4" borderId="9" xfId="1" applyNumberFormat="1" applyFont="1" applyFill="1" applyBorder="1" applyAlignment="1">
      <alignment horizontal="center" vertical="center"/>
    </xf>
    <xf numFmtId="164" fontId="1" fillId="4" borderId="29" xfId="1" applyNumberFormat="1" applyFont="1" applyFill="1" applyBorder="1" applyAlignment="1">
      <alignment horizontal="center" vertical="center"/>
    </xf>
    <xf numFmtId="164" fontId="21" fillId="4" borderId="17" xfId="1" applyNumberFormat="1" applyFont="1" applyFill="1" applyBorder="1" applyAlignment="1">
      <alignment horizontal="center" vertical="center"/>
    </xf>
    <xf numFmtId="164" fontId="21" fillId="4" borderId="9" xfId="1" applyNumberFormat="1" applyFont="1" applyFill="1" applyBorder="1" applyAlignment="1">
      <alignment horizontal="center" vertical="center"/>
    </xf>
    <xf numFmtId="164" fontId="21" fillId="4" borderId="29" xfId="1" applyNumberFormat="1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left" vertical="center" wrapText="1"/>
    </xf>
    <xf numFmtId="0" fontId="2" fillId="3" borderId="6" xfId="2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 wrapText="1"/>
    </xf>
    <xf numFmtId="0" fontId="1" fillId="3" borderId="1" xfId="3" applyFill="1" applyBorder="1"/>
    <xf numFmtId="37" fontId="8" fillId="3" borderId="1" xfId="2" applyNumberFormat="1" applyFont="1" applyFill="1" applyBorder="1" applyAlignment="1">
      <alignment horizontal="center" vertical="center" wrapText="1"/>
    </xf>
    <xf numFmtId="37" fontId="13" fillId="3" borderId="1" xfId="2" applyNumberFormat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2" fillId="3" borderId="1" xfId="3" applyFont="1" applyFill="1" applyBorder="1"/>
    <xf numFmtId="0" fontId="8" fillId="0" borderId="35" xfId="11" applyNumberFormat="1" applyFont="1" applyFill="1" applyBorder="1" applyAlignment="1">
      <alignment horizontal="left" vertical="center"/>
    </xf>
    <xf numFmtId="0" fontId="8" fillId="4" borderId="22" xfId="10" applyFont="1" applyFill="1" applyBorder="1" applyAlignment="1" applyProtection="1">
      <alignment horizontal="left" vertical="center" wrapText="1"/>
    </xf>
    <xf numFmtId="0" fontId="8" fillId="4" borderId="23" xfId="10" applyFont="1" applyFill="1" applyBorder="1" applyAlignment="1" applyProtection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34" fillId="0" borderId="21" xfId="2" applyNumberFormat="1" applyFont="1" applyFill="1" applyBorder="1" applyAlignment="1">
      <alignment horizontal="center" vertical="center" wrapText="1"/>
    </xf>
    <xf numFmtId="164" fontId="34" fillId="0" borderId="18" xfId="2" applyNumberFormat="1" applyFont="1" applyFill="1" applyBorder="1" applyAlignment="1">
      <alignment horizontal="center" vertical="center" wrapText="1"/>
    </xf>
    <xf numFmtId="164" fontId="34" fillId="0" borderId="21" xfId="0" applyNumberFormat="1" applyFont="1" applyBorder="1" applyAlignment="1">
      <alignment vertical="center"/>
    </xf>
    <xf numFmtId="164" fontId="34" fillId="0" borderId="18" xfId="1" applyNumberFormat="1" applyFont="1" applyFill="1" applyBorder="1" applyAlignment="1">
      <alignment horizontal="center" vertical="center" wrapText="1"/>
    </xf>
    <xf numFmtId="164" fontId="2" fillId="0" borderId="21" xfId="0" applyNumberFormat="1" applyFont="1" applyBorder="1" applyAlignment="1">
      <alignment vertical="center"/>
    </xf>
  </cellXfs>
  <cellStyles count="12">
    <cellStyle name="Comma" xfId="1" builtinId="3"/>
    <cellStyle name="Comma [0] 6 2 4" xfId="9"/>
    <cellStyle name="Good" xfId="4" builtinId="26"/>
    <cellStyle name="Normal" xfId="0" builtinId="0"/>
    <cellStyle name="Normal 10 2" xfId="6"/>
    <cellStyle name="Normal 11 2" xfId="8"/>
    <cellStyle name="Normal 2 2" xfId="7"/>
    <cellStyle name="Normal 23" xfId="3"/>
    <cellStyle name="Normal 3 4" xfId="2"/>
    <cellStyle name="Normal_FORMAT RAB WILAYH" xfId="11"/>
    <cellStyle name="Normal_FORPLTD" xfId="10"/>
    <cellStyle name="Normal_MASTER2000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2" name="Text Box 52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3" name="Text Box 53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4" name="Text Box 54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5" name="Text Box 55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6" name="Text Box 58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7" name="Text Box 59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8" name="Text Box 62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9" name="Text Box 63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0" name="Text Box 64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1" name="Text Box 65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2" name="Text Box 68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3" name="Text Box 69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4" name="Text Box 70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5" name="Text Box 71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6" name="Text Box 72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7" name="Text Box 73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8" name="Text Box 74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19" name="Text Box 75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20" name="Text Box 80"/>
        <xdr:cNvSpPr txBox="1">
          <a:spLocks noChangeArrowheads="1"/>
        </xdr:cNvSpPr>
      </xdr:nvSpPr>
      <xdr:spPr bwMode="auto">
        <a:xfrm>
          <a:off x="8724900" y="12439650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20</xdr:row>
      <xdr:rowOff>0</xdr:rowOff>
    </xdr:from>
    <xdr:to>
      <xdr:col>103</xdr:col>
      <xdr:colOff>1</xdr:colOff>
      <xdr:row>20</xdr:row>
      <xdr:rowOff>0</xdr:rowOff>
    </xdr:to>
    <xdr:sp macro="" textlink="">
      <xdr:nvSpPr>
        <xdr:cNvPr id="21" name="Text Box 81"/>
        <xdr:cNvSpPr txBox="1">
          <a:spLocks noChangeArrowheads="1"/>
        </xdr:cNvSpPr>
      </xdr:nvSpPr>
      <xdr:spPr bwMode="auto">
        <a:xfrm>
          <a:off x="8724900" y="12392025"/>
          <a:ext cx="10886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22" name="Text Box 52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23" name="Text Box 53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24" name="Text Box 54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25" name="Text Box 55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26" name="Text Box 58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27" name="Text Box 59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28" name="Text Box 62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29" name="Text Box 63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30" name="Text Box 64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31" name="Text Box 65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32" name="Text Box 68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33" name="Text Box 69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34" name="Text Box 70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35" name="Text Box 71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36" name="Text Box 72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37" name="Text Box 73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38" name="Text Box 74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39" name="Text Box 75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2028825</xdr:colOff>
      <xdr:row>60</xdr:row>
      <xdr:rowOff>171450</xdr:rowOff>
    </xdr:from>
    <xdr:to>
      <xdr:col>103</xdr:col>
      <xdr:colOff>1</xdr:colOff>
      <xdr:row>60</xdr:row>
      <xdr:rowOff>171450</xdr:rowOff>
    </xdr:to>
    <xdr:sp macro="" textlink="">
      <xdr:nvSpPr>
        <xdr:cNvPr id="40" name="Text Box 80"/>
        <xdr:cNvSpPr txBox="1">
          <a:spLocks noChangeArrowheads="1"/>
        </xdr:cNvSpPr>
      </xdr:nvSpPr>
      <xdr:spPr bwMode="auto">
        <a:xfrm>
          <a:off x="4869760" y="4975363"/>
          <a:ext cx="414171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1743075</xdr:colOff>
      <xdr:row>60</xdr:row>
      <xdr:rowOff>123825</xdr:rowOff>
    </xdr:from>
    <xdr:to>
      <xdr:col>103</xdr:col>
      <xdr:colOff>1</xdr:colOff>
      <xdr:row>60</xdr:row>
      <xdr:rowOff>123825</xdr:rowOff>
    </xdr:to>
    <xdr:sp macro="" textlink="">
      <xdr:nvSpPr>
        <xdr:cNvPr id="41" name="Text Box 81"/>
        <xdr:cNvSpPr txBox="1">
          <a:spLocks noChangeArrowheads="1"/>
        </xdr:cNvSpPr>
      </xdr:nvSpPr>
      <xdr:spPr bwMode="auto">
        <a:xfrm>
          <a:off x="4584010" y="4927738"/>
          <a:ext cx="442746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KAP%20MDU%20APP%20AI%202017%20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6">
          <cell r="D16">
            <v>290</v>
          </cell>
          <cell r="H16">
            <v>39836720</v>
          </cell>
        </row>
        <row r="21">
          <cell r="D21">
            <v>290</v>
          </cell>
          <cell r="H21">
            <v>39836720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2:DT521"/>
  <sheetViews>
    <sheetView view="pageBreakPreview" topLeftCell="A2" zoomScaleSheetLayoutView="100" workbookViewId="0">
      <pane xSplit="102" ySplit="3" topLeftCell="CY315" activePane="bottomRight" state="frozen"/>
      <selection activeCell="A2" sqref="A2"/>
      <selection pane="topRight" activeCell="CY2" sqref="CY2"/>
      <selection pane="bottomLeft" activeCell="A5" sqref="A5"/>
      <selection pane="bottomRight" activeCell="B292" sqref="B292"/>
    </sheetView>
  </sheetViews>
  <sheetFormatPr defaultRowHeight="15"/>
  <cols>
    <col min="1" max="1" width="7.140625" style="18" customWidth="1"/>
    <col min="2" max="2" width="20.7109375" style="18" bestFit="1" customWidth="1"/>
    <col min="5" max="5" width="1.85546875" customWidth="1"/>
    <col min="6" max="6" width="63.7109375" customWidth="1"/>
    <col min="7" max="101" width="0" hidden="1" customWidth="1"/>
    <col min="102" max="102" width="7.85546875" hidden="1" customWidth="1"/>
    <col min="103" max="103" width="8.42578125" bestFit="1" customWidth="1"/>
    <col min="104" max="104" width="13" customWidth="1"/>
    <col min="105" max="105" width="13" hidden="1" customWidth="1"/>
    <col min="106" max="106" width="12.5703125" bestFit="1" customWidth="1"/>
    <col min="107" max="107" width="13.7109375" bestFit="1" customWidth="1"/>
    <col min="108" max="108" width="14.7109375" bestFit="1" customWidth="1"/>
    <col min="109" max="109" width="13" customWidth="1"/>
    <col min="110" max="111" width="15.5703125" customWidth="1"/>
    <col min="112" max="112" width="15.28515625" customWidth="1"/>
    <col min="121" max="121" width="10.7109375" customWidth="1"/>
    <col min="123" max="123" width="12.28515625" customWidth="1"/>
  </cols>
  <sheetData>
    <row r="2" spans="1:124" s="50" customFormat="1" ht="18.75" customHeight="1">
      <c r="A2" s="49"/>
      <c r="B2" s="441" t="s">
        <v>0</v>
      </c>
      <c r="C2" s="442" t="s">
        <v>1</v>
      </c>
      <c r="D2" s="443" t="s">
        <v>2</v>
      </c>
      <c r="E2" s="446" t="s">
        <v>3</v>
      </c>
      <c r="F2" s="441"/>
      <c r="G2" s="438" t="s">
        <v>4</v>
      </c>
      <c r="H2" s="447" t="s">
        <v>821</v>
      </c>
      <c r="I2" s="450" t="s">
        <v>6</v>
      </c>
      <c r="J2" s="450" t="s">
        <v>7</v>
      </c>
      <c r="K2" s="450" t="s">
        <v>8</v>
      </c>
      <c r="L2" s="450" t="s">
        <v>9</v>
      </c>
      <c r="M2" s="438" t="s">
        <v>10</v>
      </c>
      <c r="N2" s="438" t="s">
        <v>11</v>
      </c>
      <c r="O2" s="460" t="s">
        <v>12</v>
      </c>
      <c r="P2" s="460"/>
      <c r="Q2" s="460" t="s">
        <v>13</v>
      </c>
      <c r="R2" s="460"/>
      <c r="S2" s="438" t="s">
        <v>14</v>
      </c>
      <c r="T2" s="461" t="s">
        <v>15</v>
      </c>
      <c r="U2" s="462"/>
      <c r="V2" s="461" t="s">
        <v>16</v>
      </c>
      <c r="W2" s="462"/>
      <c r="X2" s="438" t="s">
        <v>17</v>
      </c>
      <c r="Y2" s="461" t="s">
        <v>18</v>
      </c>
      <c r="Z2" s="465"/>
      <c r="AA2" s="462"/>
      <c r="AB2" s="460" t="s">
        <v>19</v>
      </c>
      <c r="AC2" s="460"/>
      <c r="AD2" s="460"/>
      <c r="AE2" s="460"/>
      <c r="AF2" s="460"/>
      <c r="AG2" s="460"/>
      <c r="AH2" s="460"/>
      <c r="AI2" s="460"/>
      <c r="AJ2" s="461" t="s">
        <v>20</v>
      </c>
      <c r="AK2" s="462"/>
      <c r="AL2" s="461" t="s">
        <v>21</v>
      </c>
      <c r="AM2" s="462"/>
      <c r="AN2" s="451" t="s">
        <v>22</v>
      </c>
      <c r="AO2" s="452"/>
      <c r="AP2" s="452"/>
      <c r="AQ2" s="452"/>
      <c r="AR2" s="452"/>
      <c r="AS2" s="453"/>
      <c r="AT2" s="451" t="s">
        <v>23</v>
      </c>
      <c r="AU2" s="452"/>
      <c r="AV2" s="452"/>
      <c r="AW2" s="452"/>
      <c r="AX2" s="453"/>
      <c r="AY2" s="438" t="s">
        <v>24</v>
      </c>
      <c r="AZ2" s="438" t="s">
        <v>25</v>
      </c>
      <c r="BA2" s="451" t="s">
        <v>26</v>
      </c>
      <c r="BB2" s="452"/>
      <c r="BC2" s="452"/>
      <c r="BD2" s="453"/>
      <c r="BE2" s="461" t="s">
        <v>27</v>
      </c>
      <c r="BF2" s="462"/>
      <c r="BG2" s="451" t="s">
        <v>28</v>
      </c>
      <c r="BH2" s="452"/>
      <c r="BI2" s="452"/>
      <c r="BJ2" s="452"/>
      <c r="BK2" s="452"/>
      <c r="BL2" s="453"/>
      <c r="BM2" s="438" t="s">
        <v>29</v>
      </c>
      <c r="BN2" s="438" t="s">
        <v>30</v>
      </c>
      <c r="BO2" s="461" t="s">
        <v>31</v>
      </c>
      <c r="BP2" s="465"/>
      <c r="BQ2" s="465"/>
      <c r="BR2" s="465"/>
      <c r="BS2" s="462"/>
      <c r="BT2" s="461" t="s">
        <v>32</v>
      </c>
      <c r="BU2" s="465"/>
      <c r="BV2" s="462"/>
      <c r="BW2" s="494" t="s">
        <v>33</v>
      </c>
      <c r="BX2" s="451" t="s">
        <v>34</v>
      </c>
      <c r="BY2" s="452"/>
      <c r="BZ2" s="452"/>
      <c r="CA2" s="453"/>
      <c r="CB2" s="451" t="s">
        <v>35</v>
      </c>
      <c r="CC2" s="452"/>
      <c r="CD2" s="452"/>
      <c r="CE2" s="452"/>
      <c r="CF2" s="452"/>
      <c r="CG2" s="452"/>
      <c r="CH2" s="452"/>
      <c r="CI2" s="452"/>
      <c r="CJ2" s="453"/>
      <c r="CK2" s="450" t="s">
        <v>36</v>
      </c>
      <c r="CL2" s="450"/>
      <c r="CM2" s="450"/>
      <c r="CN2" s="450"/>
      <c r="CO2" s="450"/>
      <c r="CP2" s="451" t="s">
        <v>37</v>
      </c>
      <c r="CQ2" s="452"/>
      <c r="CR2" s="452"/>
      <c r="CS2" s="452"/>
      <c r="CT2" s="452"/>
      <c r="CU2" s="452"/>
      <c r="CV2" s="452"/>
      <c r="CW2" s="453"/>
      <c r="CX2" s="438" t="s">
        <v>38</v>
      </c>
      <c r="CY2" s="480" t="s">
        <v>144</v>
      </c>
      <c r="CZ2" s="483" t="s">
        <v>140</v>
      </c>
      <c r="DA2" s="364"/>
      <c r="DB2" s="486" t="s">
        <v>131</v>
      </c>
      <c r="DC2" s="486"/>
      <c r="DD2" s="486"/>
      <c r="DE2" s="473" t="s">
        <v>39</v>
      </c>
      <c r="DF2" s="473" t="s">
        <v>40</v>
      </c>
      <c r="DG2" s="473" t="s">
        <v>41</v>
      </c>
      <c r="DH2" s="467" t="s">
        <v>42</v>
      </c>
      <c r="DI2" s="470" t="s">
        <v>43</v>
      </c>
      <c r="DJ2" s="471"/>
      <c r="DK2" s="471"/>
      <c r="DL2" s="471"/>
      <c r="DM2" s="471"/>
      <c r="DN2" s="471"/>
      <c r="DO2" s="471"/>
      <c r="DP2" s="471"/>
      <c r="DQ2" s="471"/>
      <c r="DR2" s="472"/>
      <c r="DS2" s="473" t="s">
        <v>44</v>
      </c>
    </row>
    <row r="3" spans="1:124" s="50" customFormat="1" ht="20.25" customHeight="1">
      <c r="A3" s="49"/>
      <c r="B3" s="441"/>
      <c r="C3" s="442"/>
      <c r="D3" s="444"/>
      <c r="E3" s="446"/>
      <c r="F3" s="441"/>
      <c r="G3" s="439"/>
      <c r="H3" s="448"/>
      <c r="I3" s="450"/>
      <c r="J3" s="450"/>
      <c r="K3" s="450"/>
      <c r="L3" s="450"/>
      <c r="M3" s="439"/>
      <c r="N3" s="439"/>
      <c r="O3" s="311" t="s">
        <v>45</v>
      </c>
      <c r="P3" s="311" t="s">
        <v>46</v>
      </c>
      <c r="Q3" s="311" t="s">
        <v>45</v>
      </c>
      <c r="R3" s="311" t="s">
        <v>46</v>
      </c>
      <c r="S3" s="439"/>
      <c r="T3" s="463"/>
      <c r="U3" s="464"/>
      <c r="V3" s="463"/>
      <c r="W3" s="464"/>
      <c r="X3" s="439"/>
      <c r="Y3" s="463"/>
      <c r="Z3" s="466"/>
      <c r="AA3" s="464"/>
      <c r="AB3" s="440" t="s">
        <v>47</v>
      </c>
      <c r="AC3" s="440"/>
      <c r="AD3" s="440"/>
      <c r="AE3" s="440"/>
      <c r="AF3" s="440"/>
      <c r="AG3" s="457" t="s">
        <v>48</v>
      </c>
      <c r="AH3" s="458"/>
      <c r="AI3" s="459"/>
      <c r="AJ3" s="463"/>
      <c r="AK3" s="464"/>
      <c r="AL3" s="463"/>
      <c r="AM3" s="464"/>
      <c r="AN3" s="454"/>
      <c r="AO3" s="455"/>
      <c r="AP3" s="455"/>
      <c r="AQ3" s="455"/>
      <c r="AR3" s="455"/>
      <c r="AS3" s="456"/>
      <c r="AT3" s="454"/>
      <c r="AU3" s="455"/>
      <c r="AV3" s="455"/>
      <c r="AW3" s="455"/>
      <c r="AX3" s="456"/>
      <c r="AY3" s="439"/>
      <c r="AZ3" s="440"/>
      <c r="BA3" s="454"/>
      <c r="BB3" s="455"/>
      <c r="BC3" s="455"/>
      <c r="BD3" s="456"/>
      <c r="BE3" s="463"/>
      <c r="BF3" s="464"/>
      <c r="BG3" s="454"/>
      <c r="BH3" s="455"/>
      <c r="BI3" s="455"/>
      <c r="BJ3" s="455"/>
      <c r="BK3" s="455"/>
      <c r="BL3" s="456"/>
      <c r="BM3" s="439"/>
      <c r="BN3" s="439"/>
      <c r="BO3" s="463"/>
      <c r="BP3" s="466"/>
      <c r="BQ3" s="466"/>
      <c r="BR3" s="466"/>
      <c r="BS3" s="464"/>
      <c r="BT3" s="463"/>
      <c r="BU3" s="466"/>
      <c r="BV3" s="464"/>
      <c r="BW3" s="479"/>
      <c r="BX3" s="454"/>
      <c r="BY3" s="455"/>
      <c r="BZ3" s="455"/>
      <c r="CA3" s="456"/>
      <c r="CB3" s="51">
        <v>450</v>
      </c>
      <c r="CC3" s="308">
        <v>900</v>
      </c>
      <c r="CD3" s="308">
        <v>1300</v>
      </c>
      <c r="CE3" s="308">
        <v>2200</v>
      </c>
      <c r="CF3" s="308">
        <v>3500</v>
      </c>
      <c r="CG3" s="308">
        <v>4400</v>
      </c>
      <c r="CH3" s="308">
        <v>5500</v>
      </c>
      <c r="CI3" s="308">
        <v>7500</v>
      </c>
      <c r="CJ3" s="308">
        <v>11000</v>
      </c>
      <c r="CK3" s="308">
        <v>6600</v>
      </c>
      <c r="CL3" s="308">
        <v>10600</v>
      </c>
      <c r="CM3" s="308">
        <v>13200</v>
      </c>
      <c r="CN3" s="308">
        <v>16500</v>
      </c>
      <c r="CO3" s="308">
        <v>23000</v>
      </c>
      <c r="CP3" s="454"/>
      <c r="CQ3" s="455"/>
      <c r="CR3" s="455"/>
      <c r="CS3" s="455"/>
      <c r="CT3" s="455"/>
      <c r="CU3" s="455"/>
      <c r="CV3" s="455"/>
      <c r="CW3" s="456"/>
      <c r="CX3" s="478"/>
      <c r="CY3" s="481"/>
      <c r="CZ3" s="484"/>
      <c r="DA3" s="365"/>
      <c r="DB3" s="486"/>
      <c r="DC3" s="486"/>
      <c r="DD3" s="486"/>
      <c r="DE3" s="474"/>
      <c r="DF3" s="474"/>
      <c r="DG3" s="474"/>
      <c r="DH3" s="468"/>
      <c r="DI3" s="476" t="s">
        <v>49</v>
      </c>
      <c r="DJ3" s="477"/>
      <c r="DK3" s="470" t="s">
        <v>50</v>
      </c>
      <c r="DL3" s="472"/>
      <c r="DM3" s="476" t="s">
        <v>51</v>
      </c>
      <c r="DN3" s="477"/>
      <c r="DO3" s="476" t="s">
        <v>52</v>
      </c>
      <c r="DP3" s="477"/>
      <c r="DQ3" s="399" t="s">
        <v>53</v>
      </c>
      <c r="DR3" s="399"/>
      <c r="DS3" s="474"/>
    </row>
    <row r="4" spans="1:124" s="50" customFormat="1" ht="21.75" customHeight="1">
      <c r="A4" s="400" t="s">
        <v>676</v>
      </c>
      <c r="B4" s="441"/>
      <c r="C4" s="442"/>
      <c r="D4" s="445"/>
      <c r="E4" s="446"/>
      <c r="F4" s="441"/>
      <c r="G4" s="440"/>
      <c r="H4" s="449"/>
      <c r="I4" s="450"/>
      <c r="J4" s="450"/>
      <c r="K4" s="450"/>
      <c r="L4" s="450"/>
      <c r="M4" s="440"/>
      <c r="N4" s="440"/>
      <c r="O4" s="311"/>
      <c r="P4" s="311" t="s">
        <v>54</v>
      </c>
      <c r="Q4" s="310"/>
      <c r="R4" s="310"/>
      <c r="S4" s="440"/>
      <c r="T4" s="310" t="s">
        <v>55</v>
      </c>
      <c r="U4" s="310" t="s">
        <v>56</v>
      </c>
      <c r="V4" s="310" t="s">
        <v>57</v>
      </c>
      <c r="W4" s="310" t="s">
        <v>58</v>
      </c>
      <c r="X4" s="440"/>
      <c r="Y4" s="311" t="s">
        <v>59</v>
      </c>
      <c r="Z4" s="311" t="s">
        <v>60</v>
      </c>
      <c r="AA4" s="311" t="s">
        <v>61</v>
      </c>
      <c r="AB4" s="311" t="s">
        <v>62</v>
      </c>
      <c r="AC4" s="311" t="s">
        <v>63</v>
      </c>
      <c r="AD4" s="311" t="s">
        <v>64</v>
      </c>
      <c r="AE4" s="311" t="s">
        <v>65</v>
      </c>
      <c r="AF4" s="311" t="s">
        <v>66</v>
      </c>
      <c r="AG4" s="311" t="s">
        <v>64</v>
      </c>
      <c r="AH4" s="311" t="s">
        <v>65</v>
      </c>
      <c r="AI4" s="311" t="s">
        <v>67</v>
      </c>
      <c r="AJ4" s="311" t="s">
        <v>68</v>
      </c>
      <c r="AK4" s="311" t="s">
        <v>236</v>
      </c>
      <c r="AL4" s="311" t="s">
        <v>68</v>
      </c>
      <c r="AM4" s="311" t="s">
        <v>236</v>
      </c>
      <c r="AN4" s="311" t="s">
        <v>70</v>
      </c>
      <c r="AO4" s="311" t="s">
        <v>237</v>
      </c>
      <c r="AP4" s="311" t="s">
        <v>238</v>
      </c>
      <c r="AQ4" s="311" t="s">
        <v>239</v>
      </c>
      <c r="AR4" s="311" t="s">
        <v>240</v>
      </c>
      <c r="AS4" s="311" t="s">
        <v>241</v>
      </c>
      <c r="AT4" s="311" t="s">
        <v>76</v>
      </c>
      <c r="AU4" s="311" t="s">
        <v>77</v>
      </c>
      <c r="AV4" s="311" t="s">
        <v>78</v>
      </c>
      <c r="AW4" s="311" t="s">
        <v>79</v>
      </c>
      <c r="AX4" s="311" t="s">
        <v>80</v>
      </c>
      <c r="AY4" s="440"/>
      <c r="AZ4" s="311">
        <v>95</v>
      </c>
      <c r="BA4" s="311" t="s">
        <v>242</v>
      </c>
      <c r="BB4" s="311" t="s">
        <v>243</v>
      </c>
      <c r="BC4" s="311" t="s">
        <v>244</v>
      </c>
      <c r="BD4" s="311" t="s">
        <v>245</v>
      </c>
      <c r="BE4" s="311" t="s">
        <v>85</v>
      </c>
      <c r="BF4" s="311" t="s">
        <v>86</v>
      </c>
      <c r="BG4" s="311" t="s">
        <v>87</v>
      </c>
      <c r="BH4" s="311" t="s">
        <v>88</v>
      </c>
      <c r="BI4" s="311" t="s">
        <v>89</v>
      </c>
      <c r="BJ4" s="311" t="s">
        <v>90</v>
      </c>
      <c r="BK4" s="311" t="s">
        <v>91</v>
      </c>
      <c r="BL4" s="311" t="s">
        <v>92</v>
      </c>
      <c r="BM4" s="440"/>
      <c r="BN4" s="440"/>
      <c r="BO4" s="311" t="s">
        <v>93</v>
      </c>
      <c r="BP4" s="311" t="s">
        <v>94</v>
      </c>
      <c r="BQ4" s="311" t="s">
        <v>95</v>
      </c>
      <c r="BR4" s="311" t="s">
        <v>96</v>
      </c>
      <c r="BS4" s="311" t="s">
        <v>97</v>
      </c>
      <c r="BT4" s="311" t="s">
        <v>98</v>
      </c>
      <c r="BU4" s="311" t="s">
        <v>99</v>
      </c>
      <c r="BV4" s="311" t="s">
        <v>100</v>
      </c>
      <c r="BW4" s="311" t="s">
        <v>246</v>
      </c>
      <c r="BX4" s="310" t="s">
        <v>102</v>
      </c>
      <c r="BY4" s="310" t="s">
        <v>103</v>
      </c>
      <c r="BZ4" s="52" t="s">
        <v>104</v>
      </c>
      <c r="CA4" s="310" t="s">
        <v>105</v>
      </c>
      <c r="CB4" s="310" t="s">
        <v>106</v>
      </c>
      <c r="CC4" s="310" t="s">
        <v>107</v>
      </c>
      <c r="CD4" s="310" t="s">
        <v>108</v>
      </c>
      <c r="CE4" s="310" t="s">
        <v>109</v>
      </c>
      <c r="CF4" s="310" t="s">
        <v>110</v>
      </c>
      <c r="CG4" s="310" t="s">
        <v>111</v>
      </c>
      <c r="CH4" s="310" t="s">
        <v>112</v>
      </c>
      <c r="CI4" s="310" t="s">
        <v>113</v>
      </c>
      <c r="CJ4" s="310" t="s">
        <v>114</v>
      </c>
      <c r="CK4" s="310" t="s">
        <v>109</v>
      </c>
      <c r="CL4" s="310" t="s">
        <v>110</v>
      </c>
      <c r="CM4" s="310" t="s">
        <v>111</v>
      </c>
      <c r="CN4" s="310" t="s">
        <v>112</v>
      </c>
      <c r="CO4" s="310" t="s">
        <v>113</v>
      </c>
      <c r="CP4" s="308" t="s">
        <v>20</v>
      </c>
      <c r="CQ4" s="308" t="s">
        <v>21</v>
      </c>
      <c r="CR4" s="308" t="s">
        <v>115</v>
      </c>
      <c r="CS4" s="308" t="s">
        <v>116</v>
      </c>
      <c r="CT4" s="487" t="s">
        <v>117</v>
      </c>
      <c r="CU4" s="488"/>
      <c r="CV4" s="450" t="s">
        <v>118</v>
      </c>
      <c r="CW4" s="450"/>
      <c r="CX4" s="479"/>
      <c r="CY4" s="482"/>
      <c r="CZ4" s="485"/>
      <c r="DA4" s="366"/>
      <c r="DB4" s="21" t="s">
        <v>129</v>
      </c>
      <c r="DC4" s="309" t="s">
        <v>132</v>
      </c>
      <c r="DD4" s="314" t="s">
        <v>133</v>
      </c>
      <c r="DE4" s="475"/>
      <c r="DF4" s="475"/>
      <c r="DG4" s="475"/>
      <c r="DH4" s="469"/>
      <c r="DI4" s="401" t="s">
        <v>119</v>
      </c>
      <c r="DJ4" s="401" t="s">
        <v>120</v>
      </c>
      <c r="DK4" s="401" t="s">
        <v>119</v>
      </c>
      <c r="DL4" s="401" t="s">
        <v>120</v>
      </c>
      <c r="DM4" s="401" t="s">
        <v>119</v>
      </c>
      <c r="DN4" s="401" t="s">
        <v>120</v>
      </c>
      <c r="DO4" s="401" t="s">
        <v>119</v>
      </c>
      <c r="DP4" s="401" t="s">
        <v>120</v>
      </c>
      <c r="DQ4" s="401" t="s">
        <v>119</v>
      </c>
      <c r="DR4" s="401" t="s">
        <v>120</v>
      </c>
      <c r="DS4" s="475"/>
    </row>
    <row r="5" spans="1:124">
      <c r="B5" s="307">
        <v>1</v>
      </c>
      <c r="C5" s="103">
        <v>2</v>
      </c>
      <c r="D5" s="38">
        <v>3</v>
      </c>
      <c r="E5" s="493">
        <v>4</v>
      </c>
      <c r="F5" s="493"/>
      <c r="G5" s="1" t="s">
        <v>121</v>
      </c>
      <c r="H5" s="1" t="s">
        <v>121</v>
      </c>
      <c r="I5" s="1" t="s">
        <v>121</v>
      </c>
      <c r="J5" s="1" t="s">
        <v>121</v>
      </c>
      <c r="K5" s="1" t="s">
        <v>121</v>
      </c>
      <c r="L5" s="1" t="s">
        <v>121</v>
      </c>
      <c r="M5" s="1" t="s">
        <v>121</v>
      </c>
      <c r="N5" s="1" t="s">
        <v>122</v>
      </c>
      <c r="O5" s="1" t="s">
        <v>121</v>
      </c>
      <c r="P5" s="1" t="s">
        <v>121</v>
      </c>
      <c r="Q5" s="1" t="s">
        <v>121</v>
      </c>
      <c r="R5" s="1" t="s">
        <v>121</v>
      </c>
      <c r="S5" s="1" t="s">
        <v>121</v>
      </c>
      <c r="T5" s="1" t="s">
        <v>121</v>
      </c>
      <c r="U5" s="1" t="s">
        <v>121</v>
      </c>
      <c r="V5" s="1" t="s">
        <v>121</v>
      </c>
      <c r="W5" s="1" t="s">
        <v>121</v>
      </c>
      <c r="X5" s="1" t="s">
        <v>121</v>
      </c>
      <c r="Y5" s="1" t="s">
        <v>121</v>
      </c>
      <c r="Z5" s="1" t="s">
        <v>121</v>
      </c>
      <c r="AA5" s="1" t="s">
        <v>121</v>
      </c>
      <c r="AB5" s="1" t="s">
        <v>121</v>
      </c>
      <c r="AC5" s="1" t="s">
        <v>121</v>
      </c>
      <c r="AD5" s="1" t="s">
        <v>121</v>
      </c>
      <c r="AE5" s="1" t="s">
        <v>121</v>
      </c>
      <c r="AF5" s="1" t="s">
        <v>121</v>
      </c>
      <c r="AG5" s="1" t="s">
        <v>121</v>
      </c>
      <c r="AH5" s="1" t="s">
        <v>121</v>
      </c>
      <c r="AI5" s="1" t="s">
        <v>121</v>
      </c>
      <c r="AJ5" s="1" t="s">
        <v>122</v>
      </c>
      <c r="AK5" s="1" t="s">
        <v>122</v>
      </c>
      <c r="AL5" s="1" t="s">
        <v>122</v>
      </c>
      <c r="AM5" s="1" t="s">
        <v>122</v>
      </c>
      <c r="AN5" s="1" t="s">
        <v>122</v>
      </c>
      <c r="AO5" s="1" t="s">
        <v>122</v>
      </c>
      <c r="AP5" s="1" t="s">
        <v>122</v>
      </c>
      <c r="AQ5" s="1" t="s">
        <v>122</v>
      </c>
      <c r="AR5" s="1" t="s">
        <v>122</v>
      </c>
      <c r="AS5" s="1" t="s">
        <v>122</v>
      </c>
      <c r="AT5" s="1" t="s">
        <v>121</v>
      </c>
      <c r="AU5" s="1" t="s">
        <v>121</v>
      </c>
      <c r="AV5" s="1" t="s">
        <v>121</v>
      </c>
      <c r="AW5" s="1" t="s">
        <v>121</v>
      </c>
      <c r="AX5" s="1" t="s">
        <v>121</v>
      </c>
      <c r="AY5" s="1" t="s">
        <v>121</v>
      </c>
      <c r="AZ5" s="1" t="s">
        <v>122</v>
      </c>
      <c r="BA5" s="1" t="s">
        <v>122</v>
      </c>
      <c r="BB5" s="1" t="s">
        <v>122</v>
      </c>
      <c r="BC5" s="1" t="s">
        <v>122</v>
      </c>
      <c r="BD5" s="1" t="s">
        <v>122</v>
      </c>
      <c r="BE5" s="1" t="s">
        <v>121</v>
      </c>
      <c r="BF5" s="1" t="s">
        <v>121</v>
      </c>
      <c r="BG5" s="1" t="s">
        <v>121</v>
      </c>
      <c r="BH5" s="1" t="s">
        <v>121</v>
      </c>
      <c r="BI5" s="1" t="s">
        <v>121</v>
      </c>
      <c r="BJ5" s="1" t="s">
        <v>121</v>
      </c>
      <c r="BK5" s="1" t="s">
        <v>121</v>
      </c>
      <c r="BL5" s="1" t="s">
        <v>121</v>
      </c>
      <c r="BM5" s="1" t="s">
        <v>123</v>
      </c>
      <c r="BN5" s="1" t="s">
        <v>123</v>
      </c>
      <c r="BO5" s="1" t="s">
        <v>122</v>
      </c>
      <c r="BP5" s="1" t="s">
        <v>122</v>
      </c>
      <c r="BQ5" s="1" t="s">
        <v>122</v>
      </c>
      <c r="BR5" s="1" t="s">
        <v>122</v>
      </c>
      <c r="BS5" s="1" t="s">
        <v>122</v>
      </c>
      <c r="BT5" s="1" t="s">
        <v>122</v>
      </c>
      <c r="BU5" s="1" t="s">
        <v>122</v>
      </c>
      <c r="BV5" s="1" t="s">
        <v>122</v>
      </c>
      <c r="BW5" s="1" t="s">
        <v>122</v>
      </c>
      <c r="BX5" s="1" t="s">
        <v>123</v>
      </c>
      <c r="BY5" s="1" t="s">
        <v>123</v>
      </c>
      <c r="BZ5" s="1" t="s">
        <v>123</v>
      </c>
      <c r="CA5" s="1" t="s">
        <v>123</v>
      </c>
      <c r="CB5" s="1" t="s">
        <v>121</v>
      </c>
      <c r="CC5" s="1" t="s">
        <v>121</v>
      </c>
      <c r="CD5" s="1" t="s">
        <v>121</v>
      </c>
      <c r="CE5" s="1" t="s">
        <v>121</v>
      </c>
      <c r="CF5" s="1" t="s">
        <v>121</v>
      </c>
      <c r="CG5" s="1" t="s">
        <v>121</v>
      </c>
      <c r="CH5" s="1" t="s">
        <v>121</v>
      </c>
      <c r="CI5" s="1" t="s">
        <v>121</v>
      </c>
      <c r="CJ5" s="1" t="s">
        <v>121</v>
      </c>
      <c r="CK5" s="1" t="s">
        <v>121</v>
      </c>
      <c r="CL5" s="1" t="s">
        <v>121</v>
      </c>
      <c r="CM5" s="1" t="s">
        <v>121</v>
      </c>
      <c r="CN5" s="1" t="s">
        <v>121</v>
      </c>
      <c r="CO5" s="1" t="s">
        <v>121</v>
      </c>
      <c r="CP5" s="1" t="s">
        <v>124</v>
      </c>
      <c r="CQ5" s="1" t="s">
        <v>124</v>
      </c>
      <c r="CR5" s="1" t="s">
        <v>124</v>
      </c>
      <c r="CS5" s="1" t="s">
        <v>124</v>
      </c>
      <c r="CT5" s="1" t="s">
        <v>121</v>
      </c>
      <c r="CU5" s="1" t="s">
        <v>125</v>
      </c>
      <c r="CV5" s="1" t="s">
        <v>126</v>
      </c>
      <c r="CW5" s="1" t="s">
        <v>125</v>
      </c>
      <c r="CX5" s="1" t="s">
        <v>127</v>
      </c>
      <c r="CY5" s="66"/>
      <c r="CZ5" s="67"/>
      <c r="DA5" s="67"/>
      <c r="DB5" s="41"/>
      <c r="DC5" s="41"/>
      <c r="DD5" s="41"/>
      <c r="DE5" s="103">
        <v>5</v>
      </c>
      <c r="DF5" s="42">
        <v>6</v>
      </c>
      <c r="DG5" s="103">
        <v>7</v>
      </c>
      <c r="DH5" s="103" t="s">
        <v>128</v>
      </c>
      <c r="DI5" s="103">
        <v>9</v>
      </c>
      <c r="DJ5" s="103">
        <v>10</v>
      </c>
      <c r="DK5" s="103"/>
      <c r="DL5" s="103">
        <v>31</v>
      </c>
      <c r="DM5" s="103">
        <v>32</v>
      </c>
      <c r="DN5" s="103">
        <v>33</v>
      </c>
      <c r="DO5" s="103">
        <v>34</v>
      </c>
      <c r="DP5" s="103">
        <v>35</v>
      </c>
      <c r="DQ5" s="103">
        <v>36</v>
      </c>
      <c r="DR5" s="103">
        <v>37</v>
      </c>
      <c r="DS5" s="103">
        <v>38</v>
      </c>
      <c r="DT5" s="38">
        <v>39</v>
      </c>
    </row>
    <row r="6" spans="1:124">
      <c r="B6" s="300"/>
      <c r="C6" s="204"/>
      <c r="D6" s="204"/>
      <c r="E6" s="491" t="s">
        <v>135</v>
      </c>
      <c r="F6" s="492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4"/>
      <c r="BN6" s="204"/>
      <c r="BO6" s="204"/>
      <c r="BP6" s="204"/>
      <c r="BQ6" s="204"/>
      <c r="BR6" s="204"/>
      <c r="BS6" s="204"/>
      <c r="BT6" s="204"/>
      <c r="BU6" s="204"/>
      <c r="BV6" s="204"/>
      <c r="BW6" s="204"/>
      <c r="BX6" s="204"/>
      <c r="BY6" s="204"/>
      <c r="BZ6" s="204"/>
      <c r="CA6" s="204"/>
      <c r="CB6" s="204"/>
      <c r="CC6" s="204"/>
      <c r="CD6" s="204"/>
      <c r="CE6" s="204"/>
      <c r="CF6" s="204"/>
      <c r="CG6" s="204"/>
      <c r="CH6" s="204"/>
      <c r="CI6" s="204"/>
      <c r="CJ6" s="204"/>
      <c r="CK6" s="204"/>
      <c r="CL6" s="204"/>
      <c r="CM6" s="204"/>
      <c r="CN6" s="204"/>
      <c r="CO6" s="204"/>
      <c r="CP6" s="204"/>
      <c r="CQ6" s="204"/>
      <c r="CR6" s="204"/>
      <c r="CS6" s="204"/>
      <c r="CT6" s="204"/>
      <c r="CU6" s="204"/>
      <c r="CV6" s="204"/>
      <c r="CW6" s="204"/>
      <c r="CX6" s="204"/>
      <c r="CY6" s="204"/>
      <c r="CZ6" s="204"/>
      <c r="DA6" s="204"/>
      <c r="DB6" s="386">
        <f>DB7</f>
        <v>104219250.49646249</v>
      </c>
      <c r="DC6" s="386">
        <f t="shared" ref="DC6" si="0">SUM(DC99:DC239)</f>
        <v>54713527.452072315</v>
      </c>
      <c r="DD6" s="386">
        <f>SUM(DD7:DD239)</f>
        <v>158932777.94853473</v>
      </c>
      <c r="DE6" s="204"/>
      <c r="DF6" s="204"/>
      <c r="DG6" s="204"/>
      <c r="DH6" s="204"/>
      <c r="DI6" s="204"/>
      <c r="DJ6" s="204"/>
      <c r="DK6" s="204"/>
      <c r="DL6" s="204"/>
      <c r="DM6" s="204"/>
      <c r="DN6" s="204"/>
      <c r="DO6" s="204"/>
      <c r="DP6" s="204"/>
      <c r="DQ6" s="204"/>
      <c r="DR6" s="204"/>
      <c r="DS6" s="204"/>
    </row>
    <row r="7" spans="1:124" s="36" customFormat="1" ht="20.25" customHeight="1">
      <c r="A7" s="422" t="s">
        <v>440</v>
      </c>
      <c r="B7" s="436" t="s">
        <v>841</v>
      </c>
      <c r="C7" s="424"/>
      <c r="D7" s="424"/>
      <c r="E7" s="426" t="s">
        <v>840</v>
      </c>
      <c r="F7" s="427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  <c r="AA7" s="424"/>
      <c r="AB7" s="424"/>
      <c r="AC7" s="424"/>
      <c r="AD7" s="424"/>
      <c r="AE7" s="424"/>
      <c r="AF7" s="424"/>
      <c r="AG7" s="424"/>
      <c r="AH7" s="424"/>
      <c r="AI7" s="424"/>
      <c r="AJ7" s="424"/>
      <c r="AK7" s="424"/>
      <c r="AL7" s="424"/>
      <c r="AM7" s="424"/>
      <c r="AN7" s="424"/>
      <c r="AO7" s="424"/>
      <c r="AP7" s="424"/>
      <c r="AQ7" s="424"/>
      <c r="AR7" s="424"/>
      <c r="AS7" s="424"/>
      <c r="AT7" s="424"/>
      <c r="AU7" s="424"/>
      <c r="AV7" s="424"/>
      <c r="AW7" s="424"/>
      <c r="AX7" s="424"/>
      <c r="AY7" s="424"/>
      <c r="AZ7" s="424"/>
      <c r="BA7" s="424"/>
      <c r="BB7" s="424"/>
      <c r="BC7" s="424"/>
      <c r="BD7" s="424"/>
      <c r="BE7" s="424"/>
      <c r="BF7" s="424"/>
      <c r="BG7" s="424"/>
      <c r="BH7" s="424"/>
      <c r="BI7" s="424"/>
      <c r="BJ7" s="424"/>
      <c r="BK7" s="424"/>
      <c r="BL7" s="424"/>
      <c r="BM7" s="424"/>
      <c r="BN7" s="424"/>
      <c r="BO7" s="424"/>
      <c r="BP7" s="424"/>
      <c r="BQ7" s="424"/>
      <c r="BR7" s="424"/>
      <c r="BS7" s="424"/>
      <c r="BT7" s="424"/>
      <c r="BU7" s="424"/>
      <c r="BV7" s="424"/>
      <c r="BW7" s="424"/>
      <c r="BX7" s="424"/>
      <c r="BY7" s="424"/>
      <c r="BZ7" s="424"/>
      <c r="CA7" s="424"/>
      <c r="CB7" s="424"/>
      <c r="CC7" s="424"/>
      <c r="CD7" s="424"/>
      <c r="CE7" s="424"/>
      <c r="CF7" s="424"/>
      <c r="CG7" s="424"/>
      <c r="CH7" s="424"/>
      <c r="CI7" s="424"/>
      <c r="CJ7" s="424"/>
      <c r="CK7" s="424"/>
      <c r="CL7" s="424"/>
      <c r="CM7" s="424"/>
      <c r="CN7" s="424"/>
      <c r="CO7" s="424"/>
      <c r="CP7" s="424"/>
      <c r="CQ7" s="424"/>
      <c r="CR7" s="424"/>
      <c r="CS7" s="424"/>
      <c r="CT7" s="424"/>
      <c r="CU7" s="424"/>
      <c r="CV7" s="424"/>
      <c r="CW7" s="424"/>
      <c r="CX7" s="424"/>
      <c r="CY7" s="424"/>
      <c r="CZ7" s="424"/>
      <c r="DA7" s="424"/>
      <c r="DB7" s="434">
        <f>SUM(DA99:DA239)</f>
        <v>104219250.49646249</v>
      </c>
      <c r="DC7" s="425"/>
      <c r="DD7" s="88">
        <f>DB7</f>
        <v>104219250.49646249</v>
      </c>
      <c r="DE7" s="424"/>
      <c r="DF7" s="424"/>
      <c r="DG7" s="424"/>
      <c r="DH7" s="424"/>
      <c r="DI7" s="424"/>
      <c r="DJ7" s="424"/>
      <c r="DK7" s="424"/>
      <c r="DL7" s="424"/>
      <c r="DM7" s="424"/>
      <c r="DN7" s="424"/>
      <c r="DO7" s="424"/>
      <c r="DP7" s="424"/>
      <c r="DQ7" s="424"/>
      <c r="DR7" s="424"/>
      <c r="DS7" s="424"/>
    </row>
    <row r="8" spans="1:124" s="36" customFormat="1" ht="17.25" hidden="1" customHeight="1">
      <c r="A8" s="422" t="s">
        <v>247</v>
      </c>
      <c r="B8" s="423"/>
      <c r="C8" s="424"/>
      <c r="D8" s="424"/>
      <c r="E8" s="111"/>
      <c r="F8" s="157" t="str">
        <f>E99</f>
        <v>Pembangunan Jaringan Sutm Back Feeding PLTU Muara Jawa (2,1 Kms)</v>
      </c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  <c r="AS8" s="424"/>
      <c r="AT8" s="424"/>
      <c r="AU8" s="424"/>
      <c r="AV8" s="424"/>
      <c r="AW8" s="424"/>
      <c r="AX8" s="424"/>
      <c r="AY8" s="424"/>
      <c r="AZ8" s="424"/>
      <c r="BA8" s="424"/>
      <c r="BB8" s="424"/>
      <c r="BC8" s="424"/>
      <c r="BD8" s="424"/>
      <c r="BE8" s="424"/>
      <c r="BF8" s="424"/>
      <c r="BG8" s="424"/>
      <c r="BH8" s="424"/>
      <c r="BI8" s="424"/>
      <c r="BJ8" s="424"/>
      <c r="BK8" s="424"/>
      <c r="BL8" s="424"/>
      <c r="BM8" s="424"/>
      <c r="BN8" s="424"/>
      <c r="BO8" s="424"/>
      <c r="BP8" s="424"/>
      <c r="BQ8" s="424"/>
      <c r="BR8" s="424"/>
      <c r="BS8" s="424"/>
      <c r="BT8" s="424"/>
      <c r="BU8" s="424"/>
      <c r="BV8" s="424"/>
      <c r="BW8" s="424"/>
      <c r="BX8" s="424"/>
      <c r="BY8" s="424"/>
      <c r="BZ8" s="424"/>
      <c r="CA8" s="424"/>
      <c r="CB8" s="424"/>
      <c r="CC8" s="424"/>
      <c r="CD8" s="424"/>
      <c r="CE8" s="424"/>
      <c r="CF8" s="424"/>
      <c r="CG8" s="424"/>
      <c r="CH8" s="424"/>
      <c r="CI8" s="424"/>
      <c r="CJ8" s="424"/>
      <c r="CK8" s="424"/>
      <c r="CL8" s="424"/>
      <c r="CM8" s="424"/>
      <c r="CN8" s="424"/>
      <c r="CO8" s="424"/>
      <c r="CP8" s="424"/>
      <c r="CQ8" s="424"/>
      <c r="CR8" s="424"/>
      <c r="CS8" s="424"/>
      <c r="CT8" s="424"/>
      <c r="CU8" s="424"/>
      <c r="CV8" s="424"/>
      <c r="CW8" s="424"/>
      <c r="CX8" s="424"/>
      <c r="CY8" s="424"/>
      <c r="CZ8" s="424"/>
      <c r="DA8" s="433"/>
      <c r="DB8" s="431"/>
      <c r="DC8" s="425"/>
      <c r="DD8" s="425"/>
      <c r="DE8" s="424"/>
      <c r="DF8" s="424"/>
      <c r="DG8" s="424"/>
      <c r="DH8" s="424"/>
      <c r="DI8" s="424"/>
      <c r="DJ8" s="424"/>
      <c r="DK8" s="424"/>
      <c r="DL8" s="424"/>
      <c r="DM8" s="424"/>
      <c r="DN8" s="424"/>
      <c r="DO8" s="424"/>
      <c r="DP8" s="424"/>
      <c r="DQ8" s="424"/>
      <c r="DR8" s="424"/>
      <c r="DS8" s="424"/>
    </row>
    <row r="9" spans="1:124" s="36" customFormat="1" ht="17.25" hidden="1" customHeight="1">
      <c r="A9" s="422" t="s">
        <v>247</v>
      </c>
      <c r="B9" s="423"/>
      <c r="C9" s="424"/>
      <c r="D9" s="424"/>
      <c r="E9" s="111"/>
      <c r="F9" s="157" t="str">
        <f t="shared" ref="F9:F10" si="1">E100</f>
        <v>Pemasangan End Pole GI Kota Bangun</v>
      </c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424"/>
      <c r="AD9" s="424"/>
      <c r="AE9" s="424"/>
      <c r="AF9" s="424"/>
      <c r="AG9" s="424"/>
      <c r="AH9" s="424"/>
      <c r="AI9" s="424"/>
      <c r="AJ9" s="424"/>
      <c r="AK9" s="424"/>
      <c r="AL9" s="424"/>
      <c r="AM9" s="424"/>
      <c r="AN9" s="424"/>
      <c r="AO9" s="424"/>
      <c r="AP9" s="424"/>
      <c r="AQ9" s="424"/>
      <c r="AR9" s="424"/>
      <c r="AS9" s="424"/>
      <c r="AT9" s="424"/>
      <c r="AU9" s="424"/>
      <c r="AV9" s="424"/>
      <c r="AW9" s="424"/>
      <c r="AX9" s="424"/>
      <c r="AY9" s="424"/>
      <c r="AZ9" s="424"/>
      <c r="BA9" s="424"/>
      <c r="BB9" s="424"/>
      <c r="BC9" s="424"/>
      <c r="BD9" s="424"/>
      <c r="BE9" s="424"/>
      <c r="BF9" s="424"/>
      <c r="BG9" s="424"/>
      <c r="BH9" s="424"/>
      <c r="BI9" s="424"/>
      <c r="BJ9" s="424"/>
      <c r="BK9" s="424"/>
      <c r="BL9" s="424"/>
      <c r="BM9" s="424"/>
      <c r="BN9" s="424"/>
      <c r="BO9" s="424"/>
      <c r="BP9" s="424"/>
      <c r="BQ9" s="424"/>
      <c r="BR9" s="424"/>
      <c r="BS9" s="424"/>
      <c r="BT9" s="424"/>
      <c r="BU9" s="424"/>
      <c r="BV9" s="424"/>
      <c r="BW9" s="424"/>
      <c r="BX9" s="424"/>
      <c r="BY9" s="424"/>
      <c r="BZ9" s="424"/>
      <c r="CA9" s="424"/>
      <c r="CB9" s="424"/>
      <c r="CC9" s="424"/>
      <c r="CD9" s="424"/>
      <c r="CE9" s="424"/>
      <c r="CF9" s="424"/>
      <c r="CG9" s="424"/>
      <c r="CH9" s="424"/>
      <c r="CI9" s="424"/>
      <c r="CJ9" s="424"/>
      <c r="CK9" s="424"/>
      <c r="CL9" s="424"/>
      <c r="CM9" s="424"/>
      <c r="CN9" s="424"/>
      <c r="CO9" s="424"/>
      <c r="CP9" s="424"/>
      <c r="CQ9" s="424"/>
      <c r="CR9" s="424"/>
      <c r="CS9" s="424"/>
      <c r="CT9" s="424"/>
      <c r="CU9" s="424"/>
      <c r="CV9" s="424"/>
      <c r="CW9" s="424"/>
      <c r="CX9" s="424"/>
      <c r="CY9" s="424"/>
      <c r="CZ9" s="424"/>
      <c r="DA9" s="433"/>
      <c r="DB9" s="431"/>
      <c r="DC9" s="425"/>
      <c r="DD9" s="425"/>
      <c r="DE9" s="424"/>
      <c r="DF9" s="424"/>
      <c r="DG9" s="424"/>
      <c r="DH9" s="424"/>
      <c r="DI9" s="424"/>
      <c r="DJ9" s="424"/>
      <c r="DK9" s="424"/>
      <c r="DL9" s="424"/>
      <c r="DM9" s="424"/>
      <c r="DN9" s="424"/>
      <c r="DO9" s="424"/>
      <c r="DP9" s="424"/>
      <c r="DQ9" s="424"/>
      <c r="DR9" s="424"/>
      <c r="DS9" s="424"/>
    </row>
    <row r="10" spans="1:124" s="36" customFormat="1" ht="17.25" hidden="1" customHeight="1">
      <c r="A10" s="422" t="s">
        <v>247</v>
      </c>
      <c r="B10" s="423"/>
      <c r="C10" s="424"/>
      <c r="D10" s="424"/>
      <c r="E10" s="111"/>
      <c r="F10" s="157" t="str">
        <f t="shared" si="1"/>
        <v>Pembangunan Jaringan Penyulang OG Muara Kaman</v>
      </c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  <c r="AA10" s="424"/>
      <c r="AB10" s="424"/>
      <c r="AC10" s="424"/>
      <c r="AD10" s="424"/>
      <c r="AE10" s="424"/>
      <c r="AF10" s="424"/>
      <c r="AG10" s="424"/>
      <c r="AH10" s="424"/>
      <c r="AI10" s="424"/>
      <c r="AJ10" s="424"/>
      <c r="AK10" s="424"/>
      <c r="AL10" s="424"/>
      <c r="AM10" s="424"/>
      <c r="AN10" s="424"/>
      <c r="AO10" s="424"/>
      <c r="AP10" s="424"/>
      <c r="AQ10" s="424"/>
      <c r="AR10" s="424"/>
      <c r="AS10" s="424"/>
      <c r="AT10" s="424"/>
      <c r="AU10" s="424"/>
      <c r="AV10" s="424"/>
      <c r="AW10" s="424"/>
      <c r="AX10" s="424"/>
      <c r="AY10" s="424"/>
      <c r="AZ10" s="424"/>
      <c r="BA10" s="424"/>
      <c r="BB10" s="424"/>
      <c r="BC10" s="424"/>
      <c r="BD10" s="424"/>
      <c r="BE10" s="424"/>
      <c r="BF10" s="424"/>
      <c r="BG10" s="424"/>
      <c r="BH10" s="424"/>
      <c r="BI10" s="424"/>
      <c r="BJ10" s="424"/>
      <c r="BK10" s="424"/>
      <c r="BL10" s="424"/>
      <c r="BM10" s="424"/>
      <c r="BN10" s="424"/>
      <c r="BO10" s="424"/>
      <c r="BP10" s="424"/>
      <c r="BQ10" s="424"/>
      <c r="BR10" s="424"/>
      <c r="BS10" s="424"/>
      <c r="BT10" s="424"/>
      <c r="BU10" s="424"/>
      <c r="BV10" s="424"/>
      <c r="BW10" s="424"/>
      <c r="BX10" s="424"/>
      <c r="BY10" s="424"/>
      <c r="BZ10" s="424"/>
      <c r="CA10" s="424"/>
      <c r="CB10" s="424"/>
      <c r="CC10" s="424"/>
      <c r="CD10" s="424"/>
      <c r="CE10" s="424"/>
      <c r="CF10" s="424"/>
      <c r="CG10" s="424"/>
      <c r="CH10" s="424"/>
      <c r="CI10" s="424"/>
      <c r="CJ10" s="424"/>
      <c r="CK10" s="424"/>
      <c r="CL10" s="424"/>
      <c r="CM10" s="424"/>
      <c r="CN10" s="424"/>
      <c r="CO10" s="424"/>
      <c r="CP10" s="424"/>
      <c r="CQ10" s="424"/>
      <c r="CR10" s="424"/>
      <c r="CS10" s="424"/>
      <c r="CT10" s="424"/>
      <c r="CU10" s="424"/>
      <c r="CV10" s="424"/>
      <c r="CW10" s="424"/>
      <c r="CX10" s="424"/>
      <c r="CY10" s="424"/>
      <c r="CZ10" s="424"/>
      <c r="DA10" s="433"/>
      <c r="DB10" s="431"/>
      <c r="DC10" s="425"/>
      <c r="DD10" s="425"/>
      <c r="DE10" s="424"/>
      <c r="DF10" s="424"/>
      <c r="DG10" s="424"/>
      <c r="DH10" s="424"/>
      <c r="DI10" s="424"/>
      <c r="DJ10" s="424"/>
      <c r="DK10" s="424"/>
      <c r="DL10" s="424"/>
      <c r="DM10" s="424"/>
      <c r="DN10" s="424"/>
      <c r="DO10" s="424"/>
      <c r="DP10" s="424"/>
      <c r="DQ10" s="424"/>
      <c r="DR10" s="424"/>
      <c r="DS10" s="424"/>
    </row>
    <row r="11" spans="1:124" s="36" customFormat="1" ht="33" hidden="1" customHeight="1">
      <c r="A11" s="422" t="s">
        <v>247</v>
      </c>
      <c r="B11" s="423"/>
      <c r="C11" s="424"/>
      <c r="D11" s="424"/>
      <c r="E11" s="111"/>
      <c r="F11" s="430" t="str">
        <f>E104</f>
        <v>Pembangunan Jaringan Untuk Kehandalan Rayon Tenggarong, Ulu, Seberang, Ilir, Kota, Melak :</v>
      </c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  <c r="AA11" s="424"/>
      <c r="AB11" s="424"/>
      <c r="AC11" s="424"/>
      <c r="AD11" s="424"/>
      <c r="AE11" s="424"/>
      <c r="AF11" s="424"/>
      <c r="AG11" s="424"/>
      <c r="AH11" s="424"/>
      <c r="AI11" s="424"/>
      <c r="AJ11" s="424"/>
      <c r="AK11" s="424"/>
      <c r="AL11" s="424"/>
      <c r="AM11" s="424"/>
      <c r="AN11" s="424"/>
      <c r="AO11" s="424"/>
      <c r="AP11" s="424"/>
      <c r="AQ11" s="424"/>
      <c r="AR11" s="424"/>
      <c r="AS11" s="424"/>
      <c r="AT11" s="424"/>
      <c r="AU11" s="424"/>
      <c r="AV11" s="424"/>
      <c r="AW11" s="424"/>
      <c r="AX11" s="424"/>
      <c r="AY11" s="424"/>
      <c r="AZ11" s="424"/>
      <c r="BA11" s="424"/>
      <c r="BB11" s="424"/>
      <c r="BC11" s="424"/>
      <c r="BD11" s="424"/>
      <c r="BE11" s="424"/>
      <c r="BF11" s="424"/>
      <c r="BG11" s="424"/>
      <c r="BH11" s="424"/>
      <c r="BI11" s="424"/>
      <c r="BJ11" s="424"/>
      <c r="BK11" s="424"/>
      <c r="BL11" s="424"/>
      <c r="BM11" s="424"/>
      <c r="BN11" s="424"/>
      <c r="BO11" s="424"/>
      <c r="BP11" s="424"/>
      <c r="BQ11" s="424"/>
      <c r="BR11" s="424"/>
      <c r="BS11" s="424"/>
      <c r="BT11" s="424"/>
      <c r="BU11" s="424"/>
      <c r="BV11" s="424"/>
      <c r="BW11" s="424"/>
      <c r="BX11" s="424"/>
      <c r="BY11" s="424"/>
      <c r="BZ11" s="424"/>
      <c r="CA11" s="424"/>
      <c r="CB11" s="424"/>
      <c r="CC11" s="424"/>
      <c r="CD11" s="424"/>
      <c r="CE11" s="424"/>
      <c r="CF11" s="424"/>
      <c r="CG11" s="424"/>
      <c r="CH11" s="424"/>
      <c r="CI11" s="424"/>
      <c r="CJ11" s="424"/>
      <c r="CK11" s="424"/>
      <c r="CL11" s="424"/>
      <c r="CM11" s="424"/>
      <c r="CN11" s="424"/>
      <c r="CO11" s="424"/>
      <c r="CP11" s="424"/>
      <c r="CQ11" s="424"/>
      <c r="CR11" s="424"/>
      <c r="CS11" s="424"/>
      <c r="CT11" s="424"/>
      <c r="CU11" s="424"/>
      <c r="CV11" s="424"/>
      <c r="CW11" s="424"/>
      <c r="CX11" s="424"/>
      <c r="CY11" s="424"/>
      <c r="CZ11" s="424"/>
      <c r="DA11" s="433"/>
      <c r="DB11" s="431"/>
      <c r="DC11" s="425"/>
      <c r="DD11" s="425"/>
      <c r="DE11" s="424"/>
      <c r="DF11" s="424"/>
      <c r="DG11" s="424"/>
      <c r="DH11" s="424"/>
      <c r="DI11" s="424"/>
      <c r="DJ11" s="424"/>
      <c r="DK11" s="424"/>
      <c r="DL11" s="424"/>
      <c r="DM11" s="424"/>
      <c r="DN11" s="424"/>
      <c r="DO11" s="424"/>
      <c r="DP11" s="424"/>
      <c r="DQ11" s="424"/>
      <c r="DR11" s="424"/>
      <c r="DS11" s="424"/>
    </row>
    <row r="12" spans="1:124" s="36" customFormat="1" ht="17.25" hidden="1" customHeight="1">
      <c r="A12" s="422" t="s">
        <v>247</v>
      </c>
      <c r="B12" s="423"/>
      <c r="C12" s="424"/>
      <c r="D12" s="424"/>
      <c r="E12" s="111"/>
      <c r="F12" s="157" t="str">
        <f>E116</f>
        <v>Pemasangan MVTC Rayon Tenggarong, Ulu, Ilir, Seberang, Kota :</v>
      </c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  <c r="AA12" s="424"/>
      <c r="AB12" s="424"/>
      <c r="AC12" s="424"/>
      <c r="AD12" s="424"/>
      <c r="AE12" s="424"/>
      <c r="AF12" s="424"/>
      <c r="AG12" s="424"/>
      <c r="AH12" s="424"/>
      <c r="AI12" s="424"/>
      <c r="AJ12" s="424"/>
      <c r="AK12" s="424"/>
      <c r="AL12" s="424"/>
      <c r="AM12" s="424"/>
      <c r="AN12" s="424"/>
      <c r="AO12" s="424"/>
      <c r="AP12" s="424"/>
      <c r="AQ12" s="424"/>
      <c r="AR12" s="424"/>
      <c r="AS12" s="424"/>
      <c r="AT12" s="424"/>
      <c r="AU12" s="424"/>
      <c r="AV12" s="424"/>
      <c r="AW12" s="424"/>
      <c r="AX12" s="424"/>
      <c r="AY12" s="424"/>
      <c r="AZ12" s="424"/>
      <c r="BA12" s="424"/>
      <c r="BB12" s="424"/>
      <c r="BC12" s="424"/>
      <c r="BD12" s="424"/>
      <c r="BE12" s="424"/>
      <c r="BF12" s="424"/>
      <c r="BG12" s="424"/>
      <c r="BH12" s="424"/>
      <c r="BI12" s="424"/>
      <c r="BJ12" s="424"/>
      <c r="BK12" s="424"/>
      <c r="BL12" s="424"/>
      <c r="BM12" s="424"/>
      <c r="BN12" s="424"/>
      <c r="BO12" s="424"/>
      <c r="BP12" s="424"/>
      <c r="BQ12" s="424"/>
      <c r="BR12" s="424"/>
      <c r="BS12" s="424"/>
      <c r="BT12" s="424"/>
      <c r="BU12" s="424"/>
      <c r="BV12" s="424"/>
      <c r="BW12" s="424"/>
      <c r="BX12" s="424"/>
      <c r="BY12" s="424"/>
      <c r="BZ12" s="424"/>
      <c r="CA12" s="424"/>
      <c r="CB12" s="424"/>
      <c r="CC12" s="424"/>
      <c r="CD12" s="424"/>
      <c r="CE12" s="424"/>
      <c r="CF12" s="424"/>
      <c r="CG12" s="424"/>
      <c r="CH12" s="424"/>
      <c r="CI12" s="424"/>
      <c r="CJ12" s="424"/>
      <c r="CK12" s="424"/>
      <c r="CL12" s="424"/>
      <c r="CM12" s="424"/>
      <c r="CN12" s="424"/>
      <c r="CO12" s="424"/>
      <c r="CP12" s="424"/>
      <c r="CQ12" s="424"/>
      <c r="CR12" s="424"/>
      <c r="CS12" s="424"/>
      <c r="CT12" s="424"/>
      <c r="CU12" s="424"/>
      <c r="CV12" s="424"/>
      <c r="CW12" s="424"/>
      <c r="CX12" s="424"/>
      <c r="CY12" s="424"/>
      <c r="CZ12" s="424"/>
      <c r="DA12" s="433"/>
      <c r="DB12" s="431"/>
      <c r="DC12" s="425"/>
      <c r="DD12" s="425"/>
      <c r="DE12" s="424"/>
      <c r="DF12" s="424"/>
      <c r="DG12" s="424"/>
      <c r="DH12" s="424"/>
      <c r="DI12" s="424"/>
      <c r="DJ12" s="424"/>
      <c r="DK12" s="424"/>
      <c r="DL12" s="424"/>
      <c r="DM12" s="424"/>
      <c r="DN12" s="424"/>
      <c r="DO12" s="424"/>
      <c r="DP12" s="424"/>
      <c r="DQ12" s="424"/>
      <c r="DR12" s="424"/>
      <c r="DS12" s="424"/>
    </row>
    <row r="13" spans="1:124" s="36" customFormat="1" ht="13.5" hidden="1" customHeight="1">
      <c r="A13" s="422" t="s">
        <v>247</v>
      </c>
      <c r="B13" s="423"/>
      <c r="C13" s="424"/>
      <c r="D13" s="424"/>
      <c r="E13" s="428"/>
      <c r="F13" s="429" t="s">
        <v>576</v>
      </c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  <c r="AA13" s="424"/>
      <c r="AB13" s="424"/>
      <c r="AC13" s="424"/>
      <c r="AD13" s="424"/>
      <c r="AE13" s="424"/>
      <c r="AF13" s="424"/>
      <c r="AG13" s="424"/>
      <c r="AH13" s="424"/>
      <c r="AI13" s="424"/>
      <c r="AJ13" s="424"/>
      <c r="AK13" s="424"/>
      <c r="AL13" s="424"/>
      <c r="AM13" s="424"/>
      <c r="AN13" s="424"/>
      <c r="AO13" s="424"/>
      <c r="AP13" s="424"/>
      <c r="AQ13" s="424"/>
      <c r="AR13" s="424"/>
      <c r="AS13" s="424"/>
      <c r="AT13" s="424"/>
      <c r="AU13" s="424"/>
      <c r="AV13" s="424"/>
      <c r="AW13" s="424"/>
      <c r="AX13" s="424"/>
      <c r="AY13" s="424"/>
      <c r="AZ13" s="424"/>
      <c r="BA13" s="424"/>
      <c r="BB13" s="424"/>
      <c r="BC13" s="424"/>
      <c r="BD13" s="424"/>
      <c r="BE13" s="424"/>
      <c r="BF13" s="424"/>
      <c r="BG13" s="424"/>
      <c r="BH13" s="424"/>
      <c r="BI13" s="424"/>
      <c r="BJ13" s="424"/>
      <c r="BK13" s="424"/>
      <c r="BL13" s="424"/>
      <c r="BM13" s="424"/>
      <c r="BN13" s="424"/>
      <c r="BO13" s="424"/>
      <c r="BP13" s="424"/>
      <c r="BQ13" s="424"/>
      <c r="BR13" s="424"/>
      <c r="BS13" s="424"/>
      <c r="BT13" s="424"/>
      <c r="BU13" s="424"/>
      <c r="BV13" s="424"/>
      <c r="BW13" s="424"/>
      <c r="BX13" s="424"/>
      <c r="BY13" s="424"/>
      <c r="BZ13" s="424"/>
      <c r="CA13" s="424"/>
      <c r="CB13" s="424"/>
      <c r="CC13" s="424"/>
      <c r="CD13" s="424"/>
      <c r="CE13" s="424"/>
      <c r="CF13" s="424"/>
      <c r="CG13" s="424"/>
      <c r="CH13" s="424"/>
      <c r="CI13" s="424"/>
      <c r="CJ13" s="424"/>
      <c r="CK13" s="424"/>
      <c r="CL13" s="424"/>
      <c r="CM13" s="424"/>
      <c r="CN13" s="424"/>
      <c r="CO13" s="424"/>
      <c r="CP13" s="424"/>
      <c r="CQ13" s="424"/>
      <c r="CR13" s="424"/>
      <c r="CS13" s="424"/>
      <c r="CT13" s="424"/>
      <c r="CU13" s="424"/>
      <c r="CV13" s="424"/>
      <c r="CW13" s="424"/>
      <c r="CX13" s="424"/>
      <c r="CY13" s="424"/>
      <c r="CZ13" s="424"/>
      <c r="DA13" s="433"/>
      <c r="DB13" s="431"/>
      <c r="DC13" s="425"/>
      <c r="DD13" s="425"/>
      <c r="DE13" s="424"/>
      <c r="DF13" s="424"/>
      <c r="DG13" s="424"/>
      <c r="DH13" s="424"/>
      <c r="DI13" s="424"/>
      <c r="DJ13" s="424"/>
      <c r="DK13" s="424"/>
      <c r="DL13" s="424"/>
      <c r="DM13" s="424"/>
      <c r="DN13" s="424"/>
      <c r="DO13" s="424"/>
      <c r="DP13" s="424"/>
      <c r="DQ13" s="424"/>
      <c r="DR13" s="424"/>
      <c r="DS13" s="424"/>
    </row>
    <row r="14" spans="1:124" s="36" customFormat="1" hidden="1">
      <c r="A14" s="422" t="s">
        <v>247</v>
      </c>
      <c r="B14" s="423"/>
      <c r="C14" s="424"/>
      <c r="D14" s="424"/>
      <c r="E14" s="369"/>
      <c r="F14" s="380" t="str">
        <f t="shared" ref="F14:F24" si="2">E122</f>
        <v>Pemasangan GWS Penyulang T 16</v>
      </c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  <c r="AA14" s="424"/>
      <c r="AB14" s="424"/>
      <c r="AC14" s="424"/>
      <c r="AD14" s="424"/>
      <c r="AE14" s="424"/>
      <c r="AF14" s="424"/>
      <c r="AG14" s="424"/>
      <c r="AH14" s="424"/>
      <c r="AI14" s="424"/>
      <c r="AJ14" s="424"/>
      <c r="AK14" s="424"/>
      <c r="AL14" s="424"/>
      <c r="AM14" s="424"/>
      <c r="AN14" s="424"/>
      <c r="AO14" s="424"/>
      <c r="AP14" s="424"/>
      <c r="AQ14" s="424"/>
      <c r="AR14" s="424"/>
      <c r="AS14" s="424"/>
      <c r="AT14" s="424"/>
      <c r="AU14" s="424"/>
      <c r="AV14" s="424"/>
      <c r="AW14" s="424"/>
      <c r="AX14" s="424"/>
      <c r="AY14" s="424"/>
      <c r="AZ14" s="424"/>
      <c r="BA14" s="424"/>
      <c r="BB14" s="424"/>
      <c r="BC14" s="424"/>
      <c r="BD14" s="424"/>
      <c r="BE14" s="424"/>
      <c r="BF14" s="424"/>
      <c r="BG14" s="424"/>
      <c r="BH14" s="424"/>
      <c r="BI14" s="424"/>
      <c r="BJ14" s="424"/>
      <c r="BK14" s="424"/>
      <c r="BL14" s="424"/>
      <c r="BM14" s="424"/>
      <c r="BN14" s="424"/>
      <c r="BO14" s="424"/>
      <c r="BP14" s="424"/>
      <c r="BQ14" s="424"/>
      <c r="BR14" s="424"/>
      <c r="BS14" s="424"/>
      <c r="BT14" s="424"/>
      <c r="BU14" s="424"/>
      <c r="BV14" s="424"/>
      <c r="BW14" s="424"/>
      <c r="BX14" s="424"/>
      <c r="BY14" s="424"/>
      <c r="BZ14" s="424"/>
      <c r="CA14" s="424"/>
      <c r="CB14" s="424"/>
      <c r="CC14" s="424"/>
      <c r="CD14" s="424"/>
      <c r="CE14" s="424"/>
      <c r="CF14" s="424"/>
      <c r="CG14" s="424"/>
      <c r="CH14" s="424"/>
      <c r="CI14" s="424"/>
      <c r="CJ14" s="424"/>
      <c r="CK14" s="424"/>
      <c r="CL14" s="424"/>
      <c r="CM14" s="424"/>
      <c r="CN14" s="424"/>
      <c r="CO14" s="424"/>
      <c r="CP14" s="424"/>
      <c r="CQ14" s="424"/>
      <c r="CR14" s="424"/>
      <c r="CS14" s="424"/>
      <c r="CT14" s="424"/>
      <c r="CU14" s="424"/>
      <c r="CV14" s="424"/>
      <c r="CW14" s="424"/>
      <c r="CX14" s="424"/>
      <c r="CY14" s="424"/>
      <c r="CZ14" s="424"/>
      <c r="DA14" s="433"/>
      <c r="DB14" s="431"/>
      <c r="DC14" s="425"/>
      <c r="DD14" s="425"/>
      <c r="DE14" s="424"/>
      <c r="DF14" s="424"/>
      <c r="DG14" s="424"/>
      <c r="DH14" s="424"/>
      <c r="DI14" s="424"/>
      <c r="DJ14" s="424"/>
      <c r="DK14" s="424"/>
      <c r="DL14" s="424"/>
      <c r="DM14" s="424"/>
      <c r="DN14" s="424"/>
      <c r="DO14" s="424"/>
      <c r="DP14" s="424"/>
      <c r="DQ14" s="424"/>
      <c r="DR14" s="424"/>
      <c r="DS14" s="424"/>
    </row>
    <row r="15" spans="1:124" s="36" customFormat="1" hidden="1">
      <c r="A15" s="422" t="s">
        <v>247</v>
      </c>
      <c r="B15" s="423"/>
      <c r="C15" s="424"/>
      <c r="D15" s="424"/>
      <c r="E15" s="369"/>
      <c r="F15" s="380" t="str">
        <f t="shared" si="2"/>
        <v>Jasa Dan Aksesoris Pemasangan Ass 6 Lokasi Area Samarinda</v>
      </c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424"/>
      <c r="AJ15" s="424"/>
      <c r="AK15" s="424"/>
      <c r="AL15" s="424"/>
      <c r="AM15" s="424"/>
      <c r="AN15" s="424"/>
      <c r="AO15" s="424"/>
      <c r="AP15" s="424"/>
      <c r="AQ15" s="424"/>
      <c r="AR15" s="424"/>
      <c r="AS15" s="424"/>
      <c r="AT15" s="424"/>
      <c r="AU15" s="424"/>
      <c r="AV15" s="424"/>
      <c r="AW15" s="424"/>
      <c r="AX15" s="424"/>
      <c r="AY15" s="424"/>
      <c r="AZ15" s="424"/>
      <c r="BA15" s="424"/>
      <c r="BB15" s="424"/>
      <c r="BC15" s="424"/>
      <c r="BD15" s="424"/>
      <c r="BE15" s="424"/>
      <c r="BF15" s="424"/>
      <c r="BG15" s="424"/>
      <c r="BH15" s="424"/>
      <c r="BI15" s="424"/>
      <c r="BJ15" s="424"/>
      <c r="BK15" s="424"/>
      <c r="BL15" s="424"/>
      <c r="BM15" s="424"/>
      <c r="BN15" s="424"/>
      <c r="BO15" s="424"/>
      <c r="BP15" s="424"/>
      <c r="BQ15" s="424"/>
      <c r="BR15" s="424"/>
      <c r="BS15" s="424"/>
      <c r="BT15" s="424"/>
      <c r="BU15" s="424"/>
      <c r="BV15" s="424"/>
      <c r="BW15" s="424"/>
      <c r="BX15" s="424"/>
      <c r="BY15" s="424"/>
      <c r="BZ15" s="424"/>
      <c r="CA15" s="424"/>
      <c r="CB15" s="424"/>
      <c r="CC15" s="424"/>
      <c r="CD15" s="424"/>
      <c r="CE15" s="424"/>
      <c r="CF15" s="424"/>
      <c r="CG15" s="424"/>
      <c r="CH15" s="424"/>
      <c r="CI15" s="424"/>
      <c r="CJ15" s="424"/>
      <c r="CK15" s="424"/>
      <c r="CL15" s="424"/>
      <c r="CM15" s="424"/>
      <c r="CN15" s="424"/>
      <c r="CO15" s="424"/>
      <c r="CP15" s="424"/>
      <c r="CQ15" s="424"/>
      <c r="CR15" s="424"/>
      <c r="CS15" s="424"/>
      <c r="CT15" s="424"/>
      <c r="CU15" s="424"/>
      <c r="CV15" s="424"/>
      <c r="CW15" s="424"/>
      <c r="CX15" s="424"/>
      <c r="CY15" s="424"/>
      <c r="CZ15" s="424"/>
      <c r="DA15" s="433"/>
      <c r="DB15" s="431"/>
      <c r="DC15" s="425"/>
      <c r="DD15" s="425"/>
      <c r="DE15" s="424"/>
      <c r="DF15" s="424"/>
      <c r="DG15" s="424"/>
      <c r="DH15" s="424"/>
      <c r="DI15" s="424"/>
      <c r="DJ15" s="424"/>
      <c r="DK15" s="424"/>
      <c r="DL15" s="424"/>
      <c r="DM15" s="424"/>
      <c r="DN15" s="424"/>
      <c r="DO15" s="424"/>
      <c r="DP15" s="424"/>
      <c r="DQ15" s="424"/>
      <c r="DR15" s="424"/>
      <c r="DS15" s="424"/>
    </row>
    <row r="16" spans="1:124" s="36" customFormat="1" hidden="1">
      <c r="A16" s="422" t="s">
        <v>247</v>
      </c>
      <c r="B16" s="423"/>
      <c r="C16" s="424"/>
      <c r="D16" s="424"/>
      <c r="E16" s="369"/>
      <c r="F16" s="380" t="str">
        <f t="shared" si="2"/>
        <v>Pengadaan Dan Pemasangan Recloser 6 Lokasi Area Samarinda</v>
      </c>
      <c r="G16" s="424"/>
      <c r="H16" s="424"/>
      <c r="I16" s="424"/>
      <c r="J16" s="424"/>
      <c r="K16" s="424"/>
      <c r="L16" s="424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  <c r="AA16" s="424"/>
      <c r="AB16" s="424"/>
      <c r="AC16" s="424"/>
      <c r="AD16" s="424"/>
      <c r="AE16" s="424"/>
      <c r="AF16" s="424"/>
      <c r="AG16" s="424"/>
      <c r="AH16" s="424"/>
      <c r="AI16" s="424"/>
      <c r="AJ16" s="424"/>
      <c r="AK16" s="424"/>
      <c r="AL16" s="424"/>
      <c r="AM16" s="424"/>
      <c r="AN16" s="424"/>
      <c r="AO16" s="424"/>
      <c r="AP16" s="424"/>
      <c r="AQ16" s="424"/>
      <c r="AR16" s="424"/>
      <c r="AS16" s="424"/>
      <c r="AT16" s="424"/>
      <c r="AU16" s="424"/>
      <c r="AV16" s="424"/>
      <c r="AW16" s="424"/>
      <c r="AX16" s="424"/>
      <c r="AY16" s="424"/>
      <c r="AZ16" s="424"/>
      <c r="BA16" s="424"/>
      <c r="BB16" s="424"/>
      <c r="BC16" s="424"/>
      <c r="BD16" s="424"/>
      <c r="BE16" s="424"/>
      <c r="BF16" s="424"/>
      <c r="BG16" s="424"/>
      <c r="BH16" s="424"/>
      <c r="BI16" s="424"/>
      <c r="BJ16" s="424"/>
      <c r="BK16" s="424"/>
      <c r="BL16" s="424"/>
      <c r="BM16" s="424"/>
      <c r="BN16" s="424"/>
      <c r="BO16" s="424"/>
      <c r="BP16" s="424"/>
      <c r="BQ16" s="424"/>
      <c r="BR16" s="424"/>
      <c r="BS16" s="424"/>
      <c r="BT16" s="424"/>
      <c r="BU16" s="424"/>
      <c r="BV16" s="424"/>
      <c r="BW16" s="424"/>
      <c r="BX16" s="424"/>
      <c r="BY16" s="424"/>
      <c r="BZ16" s="424"/>
      <c r="CA16" s="424"/>
      <c r="CB16" s="424"/>
      <c r="CC16" s="424"/>
      <c r="CD16" s="424"/>
      <c r="CE16" s="424"/>
      <c r="CF16" s="424"/>
      <c r="CG16" s="424"/>
      <c r="CH16" s="424"/>
      <c r="CI16" s="424"/>
      <c r="CJ16" s="424"/>
      <c r="CK16" s="424"/>
      <c r="CL16" s="424"/>
      <c r="CM16" s="424"/>
      <c r="CN16" s="424"/>
      <c r="CO16" s="424"/>
      <c r="CP16" s="424"/>
      <c r="CQ16" s="424"/>
      <c r="CR16" s="424"/>
      <c r="CS16" s="424"/>
      <c r="CT16" s="424"/>
      <c r="CU16" s="424"/>
      <c r="CV16" s="424"/>
      <c r="CW16" s="424"/>
      <c r="CX16" s="424"/>
      <c r="CY16" s="424"/>
      <c r="CZ16" s="424"/>
      <c r="DA16" s="433"/>
      <c r="DB16" s="431"/>
      <c r="DC16" s="425"/>
      <c r="DD16" s="425"/>
      <c r="DE16" s="424"/>
      <c r="DF16" s="424"/>
      <c r="DG16" s="424"/>
      <c r="DH16" s="424"/>
      <c r="DI16" s="424"/>
      <c r="DJ16" s="424"/>
      <c r="DK16" s="424"/>
      <c r="DL16" s="424"/>
      <c r="DM16" s="424"/>
      <c r="DN16" s="424"/>
      <c r="DO16" s="424"/>
      <c r="DP16" s="424"/>
      <c r="DQ16" s="424"/>
      <c r="DR16" s="424"/>
      <c r="DS16" s="424"/>
    </row>
    <row r="17" spans="1:123" s="36" customFormat="1" hidden="1">
      <c r="A17" s="422" t="s">
        <v>247</v>
      </c>
      <c r="B17" s="423"/>
      <c r="C17" s="424"/>
      <c r="D17" s="424"/>
      <c r="E17" s="369"/>
      <c r="F17" s="380" t="str">
        <f t="shared" si="2"/>
        <v>Pemasangan Lbs Motorize 7 Lokasi Area Samarinda</v>
      </c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  <c r="AA17" s="424"/>
      <c r="AB17" s="424"/>
      <c r="AC17" s="424"/>
      <c r="AD17" s="424"/>
      <c r="AE17" s="424"/>
      <c r="AF17" s="424"/>
      <c r="AG17" s="424"/>
      <c r="AH17" s="424"/>
      <c r="AI17" s="424"/>
      <c r="AJ17" s="424"/>
      <c r="AK17" s="424"/>
      <c r="AL17" s="424"/>
      <c r="AM17" s="424"/>
      <c r="AN17" s="424"/>
      <c r="AO17" s="424"/>
      <c r="AP17" s="424"/>
      <c r="AQ17" s="424"/>
      <c r="AR17" s="424"/>
      <c r="AS17" s="424"/>
      <c r="AT17" s="424"/>
      <c r="AU17" s="424"/>
      <c r="AV17" s="424"/>
      <c r="AW17" s="424"/>
      <c r="AX17" s="424"/>
      <c r="AY17" s="424"/>
      <c r="AZ17" s="424"/>
      <c r="BA17" s="424"/>
      <c r="BB17" s="424"/>
      <c r="BC17" s="424"/>
      <c r="BD17" s="424"/>
      <c r="BE17" s="424"/>
      <c r="BF17" s="424"/>
      <c r="BG17" s="424"/>
      <c r="BH17" s="424"/>
      <c r="BI17" s="424"/>
      <c r="BJ17" s="424"/>
      <c r="BK17" s="424"/>
      <c r="BL17" s="424"/>
      <c r="BM17" s="424"/>
      <c r="BN17" s="424"/>
      <c r="BO17" s="424"/>
      <c r="BP17" s="424"/>
      <c r="BQ17" s="424"/>
      <c r="BR17" s="424"/>
      <c r="BS17" s="424"/>
      <c r="BT17" s="424"/>
      <c r="BU17" s="424"/>
      <c r="BV17" s="424"/>
      <c r="BW17" s="424"/>
      <c r="BX17" s="424"/>
      <c r="BY17" s="424"/>
      <c r="BZ17" s="424"/>
      <c r="CA17" s="424"/>
      <c r="CB17" s="424"/>
      <c r="CC17" s="424"/>
      <c r="CD17" s="424"/>
      <c r="CE17" s="424"/>
      <c r="CF17" s="424"/>
      <c r="CG17" s="424"/>
      <c r="CH17" s="424"/>
      <c r="CI17" s="424"/>
      <c r="CJ17" s="424"/>
      <c r="CK17" s="424"/>
      <c r="CL17" s="424"/>
      <c r="CM17" s="424"/>
      <c r="CN17" s="424"/>
      <c r="CO17" s="424"/>
      <c r="CP17" s="424"/>
      <c r="CQ17" s="424"/>
      <c r="CR17" s="424"/>
      <c r="CS17" s="424"/>
      <c r="CT17" s="424"/>
      <c r="CU17" s="424"/>
      <c r="CV17" s="424"/>
      <c r="CW17" s="424"/>
      <c r="CX17" s="424"/>
      <c r="CY17" s="424"/>
      <c r="CZ17" s="424"/>
      <c r="DA17" s="433"/>
      <c r="DB17" s="431"/>
      <c r="DC17" s="425"/>
      <c r="DD17" s="425"/>
      <c r="DE17" s="424"/>
      <c r="DF17" s="424"/>
      <c r="DG17" s="424"/>
      <c r="DH17" s="424"/>
      <c r="DI17" s="424"/>
      <c r="DJ17" s="424"/>
      <c r="DK17" s="424"/>
      <c r="DL17" s="424"/>
      <c r="DM17" s="424"/>
      <c r="DN17" s="424"/>
      <c r="DO17" s="424"/>
      <c r="DP17" s="424"/>
      <c r="DQ17" s="424"/>
      <c r="DR17" s="424"/>
      <c r="DS17" s="424"/>
    </row>
    <row r="18" spans="1:123" s="36" customFormat="1" hidden="1">
      <c r="A18" s="422" t="s">
        <v>247</v>
      </c>
      <c r="B18" s="423"/>
      <c r="C18" s="424"/>
      <c r="D18" s="424"/>
      <c r="E18" s="369"/>
      <c r="F18" s="380" t="str">
        <f t="shared" si="2"/>
        <v>Pemasangan Tutup Bushing Dan Arrester Trafo</v>
      </c>
      <c r="G18" s="424"/>
      <c r="H18" s="424"/>
      <c r="I18" s="424"/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  <c r="AA18" s="424"/>
      <c r="AB18" s="424"/>
      <c r="AC18" s="424"/>
      <c r="AD18" s="424"/>
      <c r="AE18" s="424"/>
      <c r="AF18" s="424"/>
      <c r="AG18" s="424"/>
      <c r="AH18" s="424"/>
      <c r="AI18" s="424"/>
      <c r="AJ18" s="424"/>
      <c r="AK18" s="424"/>
      <c r="AL18" s="424"/>
      <c r="AM18" s="424"/>
      <c r="AN18" s="424"/>
      <c r="AO18" s="424"/>
      <c r="AP18" s="424"/>
      <c r="AQ18" s="424"/>
      <c r="AR18" s="424"/>
      <c r="AS18" s="424"/>
      <c r="AT18" s="424"/>
      <c r="AU18" s="424"/>
      <c r="AV18" s="424"/>
      <c r="AW18" s="424"/>
      <c r="AX18" s="424"/>
      <c r="AY18" s="424"/>
      <c r="AZ18" s="424"/>
      <c r="BA18" s="424"/>
      <c r="BB18" s="424"/>
      <c r="BC18" s="424"/>
      <c r="BD18" s="424"/>
      <c r="BE18" s="424"/>
      <c r="BF18" s="424"/>
      <c r="BG18" s="424"/>
      <c r="BH18" s="424"/>
      <c r="BI18" s="424"/>
      <c r="BJ18" s="424"/>
      <c r="BK18" s="424"/>
      <c r="BL18" s="424"/>
      <c r="BM18" s="424"/>
      <c r="BN18" s="424"/>
      <c r="BO18" s="424"/>
      <c r="BP18" s="424"/>
      <c r="BQ18" s="424"/>
      <c r="BR18" s="424"/>
      <c r="BS18" s="424"/>
      <c r="BT18" s="424"/>
      <c r="BU18" s="424"/>
      <c r="BV18" s="424"/>
      <c r="BW18" s="424"/>
      <c r="BX18" s="424"/>
      <c r="BY18" s="424"/>
      <c r="BZ18" s="424"/>
      <c r="CA18" s="424"/>
      <c r="CB18" s="424"/>
      <c r="CC18" s="424"/>
      <c r="CD18" s="424"/>
      <c r="CE18" s="424"/>
      <c r="CF18" s="424"/>
      <c r="CG18" s="424"/>
      <c r="CH18" s="424"/>
      <c r="CI18" s="424"/>
      <c r="CJ18" s="424"/>
      <c r="CK18" s="424"/>
      <c r="CL18" s="424"/>
      <c r="CM18" s="424"/>
      <c r="CN18" s="424"/>
      <c r="CO18" s="424"/>
      <c r="CP18" s="424"/>
      <c r="CQ18" s="424"/>
      <c r="CR18" s="424"/>
      <c r="CS18" s="424"/>
      <c r="CT18" s="424"/>
      <c r="CU18" s="424"/>
      <c r="CV18" s="424"/>
      <c r="CW18" s="424"/>
      <c r="CX18" s="424"/>
      <c r="CY18" s="424"/>
      <c r="CZ18" s="424"/>
      <c r="DA18" s="433"/>
      <c r="DB18" s="431"/>
      <c r="DC18" s="425"/>
      <c r="DD18" s="425"/>
      <c r="DE18" s="424"/>
      <c r="DF18" s="424"/>
      <c r="DG18" s="424"/>
      <c r="DH18" s="424"/>
      <c r="DI18" s="424"/>
      <c r="DJ18" s="424"/>
      <c r="DK18" s="424"/>
      <c r="DL18" s="424"/>
      <c r="DM18" s="424"/>
      <c r="DN18" s="424"/>
      <c r="DO18" s="424"/>
      <c r="DP18" s="424"/>
      <c r="DQ18" s="424"/>
      <c r="DR18" s="424"/>
      <c r="DS18" s="424"/>
    </row>
    <row r="19" spans="1:123" s="36" customFormat="1" hidden="1">
      <c r="A19" s="422" t="s">
        <v>247</v>
      </c>
      <c r="B19" s="423"/>
      <c r="C19" s="424"/>
      <c r="D19" s="424"/>
      <c r="E19" s="369"/>
      <c r="F19" s="380" t="str">
        <f t="shared" si="2"/>
        <v>Pemasangan Aksesoris Jaringan Long Apari Dan Long Pahangai</v>
      </c>
      <c r="G19" s="424"/>
      <c r="H19" s="424"/>
      <c r="I19" s="424"/>
      <c r="J19" s="424"/>
      <c r="K19" s="424"/>
      <c r="L19" s="424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  <c r="AA19" s="424"/>
      <c r="AB19" s="424"/>
      <c r="AC19" s="424"/>
      <c r="AD19" s="424"/>
      <c r="AE19" s="424"/>
      <c r="AF19" s="424"/>
      <c r="AG19" s="424"/>
      <c r="AH19" s="424"/>
      <c r="AI19" s="424"/>
      <c r="AJ19" s="424"/>
      <c r="AK19" s="424"/>
      <c r="AL19" s="424"/>
      <c r="AM19" s="424"/>
      <c r="AN19" s="424"/>
      <c r="AO19" s="424"/>
      <c r="AP19" s="424"/>
      <c r="AQ19" s="424"/>
      <c r="AR19" s="424"/>
      <c r="AS19" s="424"/>
      <c r="AT19" s="424"/>
      <c r="AU19" s="424"/>
      <c r="AV19" s="424"/>
      <c r="AW19" s="424"/>
      <c r="AX19" s="424"/>
      <c r="AY19" s="424"/>
      <c r="AZ19" s="424"/>
      <c r="BA19" s="424"/>
      <c r="BB19" s="424"/>
      <c r="BC19" s="424"/>
      <c r="BD19" s="424"/>
      <c r="BE19" s="424"/>
      <c r="BF19" s="424"/>
      <c r="BG19" s="424"/>
      <c r="BH19" s="424"/>
      <c r="BI19" s="424"/>
      <c r="BJ19" s="424"/>
      <c r="BK19" s="424"/>
      <c r="BL19" s="424"/>
      <c r="BM19" s="424"/>
      <c r="BN19" s="424"/>
      <c r="BO19" s="424"/>
      <c r="BP19" s="424"/>
      <c r="BQ19" s="424"/>
      <c r="BR19" s="424"/>
      <c r="BS19" s="424"/>
      <c r="BT19" s="424"/>
      <c r="BU19" s="424"/>
      <c r="BV19" s="424"/>
      <c r="BW19" s="424"/>
      <c r="BX19" s="424"/>
      <c r="BY19" s="424"/>
      <c r="BZ19" s="424"/>
      <c r="CA19" s="424"/>
      <c r="CB19" s="424"/>
      <c r="CC19" s="424"/>
      <c r="CD19" s="424"/>
      <c r="CE19" s="424"/>
      <c r="CF19" s="424"/>
      <c r="CG19" s="424"/>
      <c r="CH19" s="424"/>
      <c r="CI19" s="424"/>
      <c r="CJ19" s="424"/>
      <c r="CK19" s="424"/>
      <c r="CL19" s="424"/>
      <c r="CM19" s="424"/>
      <c r="CN19" s="424"/>
      <c r="CO19" s="424"/>
      <c r="CP19" s="424"/>
      <c r="CQ19" s="424"/>
      <c r="CR19" s="424"/>
      <c r="CS19" s="424"/>
      <c r="CT19" s="424"/>
      <c r="CU19" s="424"/>
      <c r="CV19" s="424"/>
      <c r="CW19" s="424"/>
      <c r="CX19" s="424"/>
      <c r="CY19" s="424"/>
      <c r="CZ19" s="424"/>
      <c r="DA19" s="433"/>
      <c r="DB19" s="431"/>
      <c r="DC19" s="425"/>
      <c r="DD19" s="425"/>
      <c r="DE19" s="424"/>
      <c r="DF19" s="424"/>
      <c r="DG19" s="424"/>
      <c r="DH19" s="424"/>
      <c r="DI19" s="424"/>
      <c r="DJ19" s="424"/>
      <c r="DK19" s="424"/>
      <c r="DL19" s="424"/>
      <c r="DM19" s="424"/>
      <c r="DN19" s="424"/>
      <c r="DO19" s="424"/>
      <c r="DP19" s="424"/>
      <c r="DQ19" s="424"/>
      <c r="DR19" s="424"/>
      <c r="DS19" s="424"/>
    </row>
    <row r="20" spans="1:123" s="36" customFormat="1" hidden="1">
      <c r="A20" s="422" t="s">
        <v>247</v>
      </c>
      <c r="B20" s="423"/>
      <c r="C20" s="424"/>
      <c r="D20" s="424"/>
      <c r="E20" s="369"/>
      <c r="F20" s="380" t="str">
        <f t="shared" si="2"/>
        <v>Pengadaan 2 Unit Gardu Bergerak (Ugb) 250 Kva</v>
      </c>
      <c r="G20" s="424"/>
      <c r="H20" s="424"/>
      <c r="I20" s="424"/>
      <c r="J20" s="424"/>
      <c r="K20" s="424"/>
      <c r="L20" s="424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  <c r="AA20" s="424"/>
      <c r="AB20" s="424"/>
      <c r="AC20" s="424"/>
      <c r="AD20" s="424"/>
      <c r="AE20" s="424"/>
      <c r="AF20" s="424"/>
      <c r="AG20" s="424"/>
      <c r="AH20" s="424"/>
      <c r="AI20" s="424"/>
      <c r="AJ20" s="424"/>
      <c r="AK20" s="424"/>
      <c r="AL20" s="424"/>
      <c r="AM20" s="424"/>
      <c r="AN20" s="424"/>
      <c r="AO20" s="424"/>
      <c r="AP20" s="424"/>
      <c r="AQ20" s="424"/>
      <c r="AR20" s="424"/>
      <c r="AS20" s="424"/>
      <c r="AT20" s="424"/>
      <c r="AU20" s="424"/>
      <c r="AV20" s="424"/>
      <c r="AW20" s="424"/>
      <c r="AX20" s="424"/>
      <c r="AY20" s="424"/>
      <c r="AZ20" s="424"/>
      <c r="BA20" s="424"/>
      <c r="BB20" s="424"/>
      <c r="BC20" s="424"/>
      <c r="BD20" s="424"/>
      <c r="BE20" s="424"/>
      <c r="BF20" s="424"/>
      <c r="BG20" s="424"/>
      <c r="BH20" s="424"/>
      <c r="BI20" s="424"/>
      <c r="BJ20" s="424"/>
      <c r="BK20" s="424"/>
      <c r="BL20" s="424"/>
      <c r="BM20" s="424"/>
      <c r="BN20" s="424"/>
      <c r="BO20" s="424"/>
      <c r="BP20" s="424"/>
      <c r="BQ20" s="424"/>
      <c r="BR20" s="424"/>
      <c r="BS20" s="424"/>
      <c r="BT20" s="424"/>
      <c r="BU20" s="424"/>
      <c r="BV20" s="424"/>
      <c r="BW20" s="424"/>
      <c r="BX20" s="424"/>
      <c r="BY20" s="424"/>
      <c r="BZ20" s="424"/>
      <c r="CA20" s="424"/>
      <c r="CB20" s="424"/>
      <c r="CC20" s="424"/>
      <c r="CD20" s="424"/>
      <c r="CE20" s="424"/>
      <c r="CF20" s="424"/>
      <c r="CG20" s="424"/>
      <c r="CH20" s="424"/>
      <c r="CI20" s="424"/>
      <c r="CJ20" s="424"/>
      <c r="CK20" s="424"/>
      <c r="CL20" s="424"/>
      <c r="CM20" s="424"/>
      <c r="CN20" s="424"/>
      <c r="CO20" s="424"/>
      <c r="CP20" s="424"/>
      <c r="CQ20" s="424"/>
      <c r="CR20" s="424"/>
      <c r="CS20" s="424"/>
      <c r="CT20" s="424"/>
      <c r="CU20" s="424"/>
      <c r="CV20" s="424"/>
      <c r="CW20" s="424"/>
      <c r="CX20" s="424"/>
      <c r="CY20" s="424"/>
      <c r="CZ20" s="424"/>
      <c r="DA20" s="433"/>
      <c r="DB20" s="431"/>
      <c r="DC20" s="425"/>
      <c r="DD20" s="425"/>
      <c r="DE20" s="424"/>
      <c r="DF20" s="424"/>
      <c r="DG20" s="424"/>
      <c r="DH20" s="424"/>
      <c r="DI20" s="424"/>
      <c r="DJ20" s="424"/>
      <c r="DK20" s="424"/>
      <c r="DL20" s="424"/>
      <c r="DM20" s="424"/>
      <c r="DN20" s="424"/>
      <c r="DO20" s="424"/>
      <c r="DP20" s="424"/>
      <c r="DQ20" s="424"/>
      <c r="DR20" s="424"/>
      <c r="DS20" s="424"/>
    </row>
    <row r="21" spans="1:123" s="36" customFormat="1" hidden="1">
      <c r="A21" s="422" t="s">
        <v>247</v>
      </c>
      <c r="B21" s="423"/>
      <c r="C21" s="424"/>
      <c r="D21" s="424"/>
      <c r="E21" s="369"/>
      <c r="F21" s="380" t="str">
        <f t="shared" si="2"/>
        <v>Pemasangan Tower Komunikasi Radio Muara Badak</v>
      </c>
      <c r="G21" s="424"/>
      <c r="H21" s="424"/>
      <c r="I21" s="424"/>
      <c r="J21" s="424"/>
      <c r="K21" s="424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  <c r="AA21" s="424"/>
      <c r="AB21" s="424"/>
      <c r="AC21" s="424"/>
      <c r="AD21" s="424"/>
      <c r="AE21" s="424"/>
      <c r="AF21" s="424"/>
      <c r="AG21" s="424"/>
      <c r="AH21" s="424"/>
      <c r="AI21" s="424"/>
      <c r="AJ21" s="424"/>
      <c r="AK21" s="424"/>
      <c r="AL21" s="424"/>
      <c r="AM21" s="424"/>
      <c r="AN21" s="424"/>
      <c r="AO21" s="424"/>
      <c r="AP21" s="424"/>
      <c r="AQ21" s="424"/>
      <c r="AR21" s="424"/>
      <c r="AS21" s="424"/>
      <c r="AT21" s="424"/>
      <c r="AU21" s="424"/>
      <c r="AV21" s="424"/>
      <c r="AW21" s="424"/>
      <c r="AX21" s="424"/>
      <c r="AY21" s="424"/>
      <c r="AZ21" s="424"/>
      <c r="BA21" s="424"/>
      <c r="BB21" s="424"/>
      <c r="BC21" s="424"/>
      <c r="BD21" s="424"/>
      <c r="BE21" s="424"/>
      <c r="BF21" s="424"/>
      <c r="BG21" s="424"/>
      <c r="BH21" s="424"/>
      <c r="BI21" s="424"/>
      <c r="BJ21" s="424"/>
      <c r="BK21" s="424"/>
      <c r="BL21" s="424"/>
      <c r="BM21" s="424"/>
      <c r="BN21" s="424"/>
      <c r="BO21" s="424"/>
      <c r="BP21" s="424"/>
      <c r="BQ21" s="424"/>
      <c r="BR21" s="424"/>
      <c r="BS21" s="424"/>
      <c r="BT21" s="424"/>
      <c r="BU21" s="424"/>
      <c r="BV21" s="424"/>
      <c r="BW21" s="424"/>
      <c r="BX21" s="424"/>
      <c r="BY21" s="424"/>
      <c r="BZ21" s="424"/>
      <c r="CA21" s="424"/>
      <c r="CB21" s="424"/>
      <c r="CC21" s="424"/>
      <c r="CD21" s="424"/>
      <c r="CE21" s="424"/>
      <c r="CF21" s="424"/>
      <c r="CG21" s="424"/>
      <c r="CH21" s="424"/>
      <c r="CI21" s="424"/>
      <c r="CJ21" s="424"/>
      <c r="CK21" s="424"/>
      <c r="CL21" s="424"/>
      <c r="CM21" s="424"/>
      <c r="CN21" s="424"/>
      <c r="CO21" s="424"/>
      <c r="CP21" s="424"/>
      <c r="CQ21" s="424"/>
      <c r="CR21" s="424"/>
      <c r="CS21" s="424"/>
      <c r="CT21" s="424"/>
      <c r="CU21" s="424"/>
      <c r="CV21" s="424"/>
      <c r="CW21" s="424"/>
      <c r="CX21" s="424"/>
      <c r="CY21" s="424"/>
      <c r="CZ21" s="424"/>
      <c r="DA21" s="433"/>
      <c r="DB21" s="431"/>
      <c r="DC21" s="425"/>
      <c r="DD21" s="425"/>
      <c r="DE21" s="424"/>
      <c r="DF21" s="424"/>
      <c r="DG21" s="424"/>
      <c r="DH21" s="424"/>
      <c r="DI21" s="424"/>
      <c r="DJ21" s="424"/>
      <c r="DK21" s="424"/>
      <c r="DL21" s="424"/>
      <c r="DM21" s="424"/>
      <c r="DN21" s="424"/>
      <c r="DO21" s="424"/>
      <c r="DP21" s="424"/>
      <c r="DQ21" s="424"/>
      <c r="DR21" s="424"/>
      <c r="DS21" s="424"/>
    </row>
    <row r="22" spans="1:123" s="36" customFormat="1" hidden="1">
      <c r="A22" s="422" t="s">
        <v>247</v>
      </c>
      <c r="B22" s="423"/>
      <c r="C22" s="424"/>
      <c r="D22" s="424"/>
      <c r="E22" s="369"/>
      <c r="F22" s="380" t="str">
        <f t="shared" si="2"/>
        <v>Pengadaan Sarana Peralatan PDkb Area Samarinda</v>
      </c>
      <c r="G22" s="424"/>
      <c r="H22" s="424"/>
      <c r="I22" s="424"/>
      <c r="J22" s="424"/>
      <c r="K22" s="424"/>
      <c r="L22" s="424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  <c r="AA22" s="424"/>
      <c r="AB22" s="424"/>
      <c r="AC22" s="424"/>
      <c r="AD22" s="424"/>
      <c r="AE22" s="424"/>
      <c r="AF22" s="424"/>
      <c r="AG22" s="424"/>
      <c r="AH22" s="424"/>
      <c r="AI22" s="424"/>
      <c r="AJ22" s="424"/>
      <c r="AK22" s="424"/>
      <c r="AL22" s="424"/>
      <c r="AM22" s="424"/>
      <c r="AN22" s="424"/>
      <c r="AO22" s="424"/>
      <c r="AP22" s="424"/>
      <c r="AQ22" s="424"/>
      <c r="AR22" s="424"/>
      <c r="AS22" s="424"/>
      <c r="AT22" s="424"/>
      <c r="AU22" s="424"/>
      <c r="AV22" s="424"/>
      <c r="AW22" s="424"/>
      <c r="AX22" s="424"/>
      <c r="AY22" s="424"/>
      <c r="AZ22" s="424"/>
      <c r="BA22" s="424"/>
      <c r="BB22" s="424"/>
      <c r="BC22" s="424"/>
      <c r="BD22" s="424"/>
      <c r="BE22" s="424"/>
      <c r="BF22" s="424"/>
      <c r="BG22" s="424"/>
      <c r="BH22" s="424"/>
      <c r="BI22" s="424"/>
      <c r="BJ22" s="424"/>
      <c r="BK22" s="424"/>
      <c r="BL22" s="424"/>
      <c r="BM22" s="424"/>
      <c r="BN22" s="424"/>
      <c r="BO22" s="424"/>
      <c r="BP22" s="424"/>
      <c r="BQ22" s="424"/>
      <c r="BR22" s="424"/>
      <c r="BS22" s="424"/>
      <c r="BT22" s="424"/>
      <c r="BU22" s="424"/>
      <c r="BV22" s="424"/>
      <c r="BW22" s="424"/>
      <c r="BX22" s="424"/>
      <c r="BY22" s="424"/>
      <c r="BZ22" s="424"/>
      <c r="CA22" s="424"/>
      <c r="CB22" s="424"/>
      <c r="CC22" s="424"/>
      <c r="CD22" s="424"/>
      <c r="CE22" s="424"/>
      <c r="CF22" s="424"/>
      <c r="CG22" s="424"/>
      <c r="CH22" s="424"/>
      <c r="CI22" s="424"/>
      <c r="CJ22" s="424"/>
      <c r="CK22" s="424"/>
      <c r="CL22" s="424"/>
      <c r="CM22" s="424"/>
      <c r="CN22" s="424"/>
      <c r="CO22" s="424"/>
      <c r="CP22" s="424"/>
      <c r="CQ22" s="424"/>
      <c r="CR22" s="424"/>
      <c r="CS22" s="424"/>
      <c r="CT22" s="424"/>
      <c r="CU22" s="424"/>
      <c r="CV22" s="424"/>
      <c r="CW22" s="424"/>
      <c r="CX22" s="424"/>
      <c r="CY22" s="424"/>
      <c r="CZ22" s="424"/>
      <c r="DA22" s="433"/>
      <c r="DB22" s="431"/>
      <c r="DC22" s="425"/>
      <c r="DD22" s="425"/>
      <c r="DE22" s="424"/>
      <c r="DF22" s="424"/>
      <c r="DG22" s="424"/>
      <c r="DH22" s="424"/>
      <c r="DI22" s="424"/>
      <c r="DJ22" s="424"/>
      <c r="DK22" s="424"/>
      <c r="DL22" s="424"/>
      <c r="DM22" s="424"/>
      <c r="DN22" s="424"/>
      <c r="DO22" s="424"/>
      <c r="DP22" s="424"/>
      <c r="DQ22" s="424"/>
      <c r="DR22" s="424"/>
      <c r="DS22" s="424"/>
    </row>
    <row r="23" spans="1:123" s="36" customFormat="1" hidden="1">
      <c r="A23" s="422" t="s">
        <v>247</v>
      </c>
      <c r="B23" s="423"/>
      <c r="C23" s="424"/>
      <c r="D23" s="424"/>
      <c r="E23" s="369"/>
      <c r="F23" s="380" t="str">
        <f t="shared" si="2"/>
        <v>Pengadaan Sarana Gudang Area Samarinda</v>
      </c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  <c r="AA23" s="424"/>
      <c r="AB23" s="424"/>
      <c r="AC23" s="424"/>
      <c r="AD23" s="424"/>
      <c r="AE23" s="424"/>
      <c r="AF23" s="424"/>
      <c r="AG23" s="424"/>
      <c r="AH23" s="424"/>
      <c r="AI23" s="424"/>
      <c r="AJ23" s="424"/>
      <c r="AK23" s="424"/>
      <c r="AL23" s="424"/>
      <c r="AM23" s="424"/>
      <c r="AN23" s="424"/>
      <c r="AO23" s="424"/>
      <c r="AP23" s="424"/>
      <c r="AQ23" s="424"/>
      <c r="AR23" s="424"/>
      <c r="AS23" s="424"/>
      <c r="AT23" s="424"/>
      <c r="AU23" s="424"/>
      <c r="AV23" s="424"/>
      <c r="AW23" s="424"/>
      <c r="AX23" s="424"/>
      <c r="AY23" s="424"/>
      <c r="AZ23" s="424"/>
      <c r="BA23" s="424"/>
      <c r="BB23" s="424"/>
      <c r="BC23" s="424"/>
      <c r="BD23" s="424"/>
      <c r="BE23" s="424"/>
      <c r="BF23" s="424"/>
      <c r="BG23" s="424"/>
      <c r="BH23" s="424"/>
      <c r="BI23" s="424"/>
      <c r="BJ23" s="424"/>
      <c r="BK23" s="424"/>
      <c r="BL23" s="424"/>
      <c r="BM23" s="424"/>
      <c r="BN23" s="424"/>
      <c r="BO23" s="424"/>
      <c r="BP23" s="424"/>
      <c r="BQ23" s="424"/>
      <c r="BR23" s="424"/>
      <c r="BS23" s="424"/>
      <c r="BT23" s="424"/>
      <c r="BU23" s="424"/>
      <c r="BV23" s="424"/>
      <c r="BW23" s="424"/>
      <c r="BX23" s="424"/>
      <c r="BY23" s="424"/>
      <c r="BZ23" s="424"/>
      <c r="CA23" s="424"/>
      <c r="CB23" s="424"/>
      <c r="CC23" s="424"/>
      <c r="CD23" s="424"/>
      <c r="CE23" s="424"/>
      <c r="CF23" s="424"/>
      <c r="CG23" s="424"/>
      <c r="CH23" s="424"/>
      <c r="CI23" s="424"/>
      <c r="CJ23" s="424"/>
      <c r="CK23" s="424"/>
      <c r="CL23" s="424"/>
      <c r="CM23" s="424"/>
      <c r="CN23" s="424"/>
      <c r="CO23" s="424"/>
      <c r="CP23" s="424"/>
      <c r="CQ23" s="424"/>
      <c r="CR23" s="424"/>
      <c r="CS23" s="424"/>
      <c r="CT23" s="424"/>
      <c r="CU23" s="424"/>
      <c r="CV23" s="424"/>
      <c r="CW23" s="424"/>
      <c r="CX23" s="424"/>
      <c r="CY23" s="424"/>
      <c r="CZ23" s="424"/>
      <c r="DA23" s="433"/>
      <c r="DB23" s="431"/>
      <c r="DC23" s="425"/>
      <c r="DD23" s="425"/>
      <c r="DE23" s="424"/>
      <c r="DF23" s="424"/>
      <c r="DG23" s="424"/>
      <c r="DH23" s="424"/>
      <c r="DI23" s="424"/>
      <c r="DJ23" s="424"/>
      <c r="DK23" s="424"/>
      <c r="DL23" s="424"/>
      <c r="DM23" s="424"/>
      <c r="DN23" s="424"/>
      <c r="DO23" s="424"/>
      <c r="DP23" s="424"/>
      <c r="DQ23" s="424"/>
      <c r="DR23" s="424"/>
      <c r="DS23" s="424"/>
    </row>
    <row r="24" spans="1:123" s="36" customFormat="1" ht="30" hidden="1">
      <c r="A24" s="432" t="s">
        <v>134</v>
      </c>
      <c r="B24" s="423"/>
      <c r="C24" s="424"/>
      <c r="D24" s="424"/>
      <c r="E24" s="369"/>
      <c r="F24" s="380" t="str">
        <f t="shared" si="2"/>
        <v>Rencana Pemasangan MVTIC Penyulang Rayon Balikpapan Selatan, Rayon Balikpapan Utara &amp; Samboja Di Area Balikpapan :</v>
      </c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  <c r="AA24" s="424"/>
      <c r="AB24" s="424"/>
      <c r="AC24" s="424"/>
      <c r="AD24" s="424"/>
      <c r="AE24" s="424"/>
      <c r="AF24" s="424"/>
      <c r="AG24" s="424"/>
      <c r="AH24" s="424"/>
      <c r="AI24" s="424"/>
      <c r="AJ24" s="424"/>
      <c r="AK24" s="424"/>
      <c r="AL24" s="424"/>
      <c r="AM24" s="424"/>
      <c r="AN24" s="424"/>
      <c r="AO24" s="424"/>
      <c r="AP24" s="424"/>
      <c r="AQ24" s="424"/>
      <c r="AR24" s="424"/>
      <c r="AS24" s="424"/>
      <c r="AT24" s="424"/>
      <c r="AU24" s="424"/>
      <c r="AV24" s="424"/>
      <c r="AW24" s="424"/>
      <c r="AX24" s="424"/>
      <c r="AY24" s="424"/>
      <c r="AZ24" s="424"/>
      <c r="BA24" s="424"/>
      <c r="BB24" s="424"/>
      <c r="BC24" s="424"/>
      <c r="BD24" s="424"/>
      <c r="BE24" s="424"/>
      <c r="BF24" s="424"/>
      <c r="BG24" s="424"/>
      <c r="BH24" s="424"/>
      <c r="BI24" s="424"/>
      <c r="BJ24" s="424"/>
      <c r="BK24" s="424"/>
      <c r="BL24" s="424"/>
      <c r="BM24" s="424"/>
      <c r="BN24" s="424"/>
      <c r="BO24" s="424"/>
      <c r="BP24" s="424"/>
      <c r="BQ24" s="424"/>
      <c r="BR24" s="424"/>
      <c r="BS24" s="424"/>
      <c r="BT24" s="424"/>
      <c r="BU24" s="424"/>
      <c r="BV24" s="424"/>
      <c r="BW24" s="424"/>
      <c r="BX24" s="424"/>
      <c r="BY24" s="424"/>
      <c r="BZ24" s="424"/>
      <c r="CA24" s="424"/>
      <c r="CB24" s="424"/>
      <c r="CC24" s="424"/>
      <c r="CD24" s="424"/>
      <c r="CE24" s="424"/>
      <c r="CF24" s="424"/>
      <c r="CG24" s="424"/>
      <c r="CH24" s="424"/>
      <c r="CI24" s="424"/>
      <c r="CJ24" s="424"/>
      <c r="CK24" s="424"/>
      <c r="CL24" s="424"/>
      <c r="CM24" s="424"/>
      <c r="CN24" s="424"/>
      <c r="CO24" s="424"/>
      <c r="CP24" s="424"/>
      <c r="CQ24" s="424"/>
      <c r="CR24" s="424"/>
      <c r="CS24" s="424"/>
      <c r="CT24" s="424"/>
      <c r="CU24" s="424"/>
      <c r="CV24" s="424"/>
      <c r="CW24" s="424"/>
      <c r="CX24" s="424"/>
      <c r="CY24" s="424"/>
      <c r="CZ24" s="424"/>
      <c r="DA24" s="433"/>
      <c r="DB24" s="431"/>
      <c r="DC24" s="425"/>
      <c r="DD24" s="425"/>
      <c r="DE24" s="424"/>
      <c r="DF24" s="424"/>
      <c r="DG24" s="424"/>
      <c r="DH24" s="424"/>
      <c r="DI24" s="424"/>
      <c r="DJ24" s="424"/>
      <c r="DK24" s="424"/>
      <c r="DL24" s="424"/>
      <c r="DM24" s="424"/>
      <c r="DN24" s="424"/>
      <c r="DO24" s="424"/>
      <c r="DP24" s="424"/>
      <c r="DQ24" s="424"/>
      <c r="DR24" s="424"/>
      <c r="DS24" s="424"/>
    </row>
    <row r="25" spans="1:123" s="36" customFormat="1" hidden="1">
      <c r="A25" s="432" t="s">
        <v>134</v>
      </c>
      <c r="B25" s="423"/>
      <c r="C25" s="424"/>
      <c r="D25" s="424"/>
      <c r="E25" s="369"/>
      <c r="F25" s="380" t="str">
        <f>E139</f>
        <v>Pemasangan GSW Penyulang RBU &amp; RBS</v>
      </c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  <c r="AA25" s="424"/>
      <c r="AB25" s="424"/>
      <c r="AC25" s="424"/>
      <c r="AD25" s="424"/>
      <c r="AE25" s="424"/>
      <c r="AF25" s="424"/>
      <c r="AG25" s="424"/>
      <c r="AH25" s="424"/>
      <c r="AI25" s="424"/>
      <c r="AJ25" s="424"/>
      <c r="AK25" s="424"/>
      <c r="AL25" s="424"/>
      <c r="AM25" s="424"/>
      <c r="AN25" s="424"/>
      <c r="AO25" s="424"/>
      <c r="AP25" s="424"/>
      <c r="AQ25" s="424"/>
      <c r="AR25" s="424"/>
      <c r="AS25" s="424"/>
      <c r="AT25" s="424"/>
      <c r="AU25" s="424"/>
      <c r="AV25" s="424"/>
      <c r="AW25" s="424"/>
      <c r="AX25" s="424"/>
      <c r="AY25" s="424"/>
      <c r="AZ25" s="424"/>
      <c r="BA25" s="424"/>
      <c r="BB25" s="424"/>
      <c r="BC25" s="424"/>
      <c r="BD25" s="424"/>
      <c r="BE25" s="424"/>
      <c r="BF25" s="424"/>
      <c r="BG25" s="424"/>
      <c r="BH25" s="424"/>
      <c r="BI25" s="424"/>
      <c r="BJ25" s="424"/>
      <c r="BK25" s="424"/>
      <c r="BL25" s="424"/>
      <c r="BM25" s="424"/>
      <c r="BN25" s="424"/>
      <c r="BO25" s="424"/>
      <c r="BP25" s="424"/>
      <c r="BQ25" s="424"/>
      <c r="BR25" s="424"/>
      <c r="BS25" s="424"/>
      <c r="BT25" s="424"/>
      <c r="BU25" s="424"/>
      <c r="BV25" s="424"/>
      <c r="BW25" s="424"/>
      <c r="BX25" s="424"/>
      <c r="BY25" s="424"/>
      <c r="BZ25" s="424"/>
      <c r="CA25" s="424"/>
      <c r="CB25" s="424"/>
      <c r="CC25" s="424"/>
      <c r="CD25" s="424"/>
      <c r="CE25" s="424"/>
      <c r="CF25" s="424"/>
      <c r="CG25" s="424"/>
      <c r="CH25" s="424"/>
      <c r="CI25" s="424"/>
      <c r="CJ25" s="424"/>
      <c r="CK25" s="424"/>
      <c r="CL25" s="424"/>
      <c r="CM25" s="424"/>
      <c r="CN25" s="424"/>
      <c r="CO25" s="424"/>
      <c r="CP25" s="424"/>
      <c r="CQ25" s="424"/>
      <c r="CR25" s="424"/>
      <c r="CS25" s="424"/>
      <c r="CT25" s="424"/>
      <c r="CU25" s="424"/>
      <c r="CV25" s="424"/>
      <c r="CW25" s="424"/>
      <c r="CX25" s="424"/>
      <c r="CY25" s="424"/>
      <c r="CZ25" s="424"/>
      <c r="DA25" s="433"/>
      <c r="DB25" s="431"/>
      <c r="DC25" s="425"/>
      <c r="DD25" s="425"/>
      <c r="DE25" s="424"/>
      <c r="DF25" s="424"/>
      <c r="DG25" s="424"/>
      <c r="DH25" s="424"/>
      <c r="DI25" s="424"/>
      <c r="DJ25" s="424"/>
      <c r="DK25" s="424"/>
      <c r="DL25" s="424"/>
      <c r="DM25" s="424"/>
      <c r="DN25" s="424"/>
      <c r="DO25" s="424"/>
      <c r="DP25" s="424"/>
      <c r="DQ25" s="424"/>
      <c r="DR25" s="424"/>
      <c r="DS25" s="424"/>
    </row>
    <row r="26" spans="1:123" s="36" customFormat="1" ht="30" hidden="1">
      <c r="A26" s="432" t="s">
        <v>134</v>
      </c>
      <c r="B26" s="423"/>
      <c r="C26" s="424"/>
      <c r="D26" s="424"/>
      <c r="E26" s="369"/>
      <c r="F26" s="380" t="str">
        <f>E146</f>
        <v>Rencana Geser Dan Ganti Tiang Rayon Samboja, Petung, Longikis Dan Grogot :</v>
      </c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  <c r="AA26" s="424"/>
      <c r="AB26" s="424"/>
      <c r="AC26" s="424"/>
      <c r="AD26" s="424"/>
      <c r="AE26" s="424"/>
      <c r="AF26" s="424"/>
      <c r="AG26" s="424"/>
      <c r="AH26" s="424"/>
      <c r="AI26" s="424"/>
      <c r="AJ26" s="424"/>
      <c r="AK26" s="424"/>
      <c r="AL26" s="424"/>
      <c r="AM26" s="424"/>
      <c r="AN26" s="424"/>
      <c r="AO26" s="424"/>
      <c r="AP26" s="424"/>
      <c r="AQ26" s="424"/>
      <c r="AR26" s="424"/>
      <c r="AS26" s="424"/>
      <c r="AT26" s="424"/>
      <c r="AU26" s="424"/>
      <c r="AV26" s="424"/>
      <c r="AW26" s="424"/>
      <c r="AX26" s="424"/>
      <c r="AY26" s="424"/>
      <c r="AZ26" s="424"/>
      <c r="BA26" s="424"/>
      <c r="BB26" s="424"/>
      <c r="BC26" s="424"/>
      <c r="BD26" s="424"/>
      <c r="BE26" s="424"/>
      <c r="BF26" s="424"/>
      <c r="BG26" s="424"/>
      <c r="BH26" s="424"/>
      <c r="BI26" s="424"/>
      <c r="BJ26" s="424"/>
      <c r="BK26" s="424"/>
      <c r="BL26" s="424"/>
      <c r="BM26" s="424"/>
      <c r="BN26" s="424"/>
      <c r="BO26" s="424"/>
      <c r="BP26" s="424"/>
      <c r="BQ26" s="424"/>
      <c r="BR26" s="424"/>
      <c r="BS26" s="424"/>
      <c r="BT26" s="424"/>
      <c r="BU26" s="424"/>
      <c r="BV26" s="424"/>
      <c r="BW26" s="424"/>
      <c r="BX26" s="424"/>
      <c r="BY26" s="424"/>
      <c r="BZ26" s="424"/>
      <c r="CA26" s="424"/>
      <c r="CB26" s="424"/>
      <c r="CC26" s="424"/>
      <c r="CD26" s="424"/>
      <c r="CE26" s="424"/>
      <c r="CF26" s="424"/>
      <c r="CG26" s="424"/>
      <c r="CH26" s="424"/>
      <c r="CI26" s="424"/>
      <c r="CJ26" s="424"/>
      <c r="CK26" s="424"/>
      <c r="CL26" s="424"/>
      <c r="CM26" s="424"/>
      <c r="CN26" s="424"/>
      <c r="CO26" s="424"/>
      <c r="CP26" s="424"/>
      <c r="CQ26" s="424"/>
      <c r="CR26" s="424"/>
      <c r="CS26" s="424"/>
      <c r="CT26" s="424"/>
      <c r="CU26" s="424"/>
      <c r="CV26" s="424"/>
      <c r="CW26" s="424"/>
      <c r="CX26" s="424"/>
      <c r="CY26" s="424"/>
      <c r="CZ26" s="424"/>
      <c r="DA26" s="433"/>
      <c r="DB26" s="431"/>
      <c r="DC26" s="425"/>
      <c r="DD26" s="425"/>
      <c r="DE26" s="424"/>
      <c r="DF26" s="424"/>
      <c r="DG26" s="424"/>
      <c r="DH26" s="424"/>
      <c r="DI26" s="424"/>
      <c r="DJ26" s="424"/>
      <c r="DK26" s="424"/>
      <c r="DL26" s="424"/>
      <c r="DM26" s="424"/>
      <c r="DN26" s="424"/>
      <c r="DO26" s="424"/>
      <c r="DP26" s="424"/>
      <c r="DQ26" s="424"/>
      <c r="DR26" s="424"/>
      <c r="DS26" s="424"/>
    </row>
    <row r="27" spans="1:123" s="36" customFormat="1" hidden="1">
      <c r="A27" s="432" t="s">
        <v>134</v>
      </c>
      <c r="B27" s="423"/>
      <c r="C27" s="424"/>
      <c r="D27" s="424"/>
      <c r="E27" s="369"/>
      <c r="F27" s="380" t="str">
        <f>E151</f>
        <v>Pemasangan Jaringan Kopler Gh Kp - Gi Teluk Balikpapan</v>
      </c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  <c r="AA27" s="424"/>
      <c r="AB27" s="424"/>
      <c r="AC27" s="424"/>
      <c r="AD27" s="424"/>
      <c r="AE27" s="424"/>
      <c r="AF27" s="424"/>
      <c r="AG27" s="424"/>
      <c r="AH27" s="424"/>
      <c r="AI27" s="424"/>
      <c r="AJ27" s="424"/>
      <c r="AK27" s="424"/>
      <c r="AL27" s="424"/>
      <c r="AM27" s="424"/>
      <c r="AN27" s="424"/>
      <c r="AO27" s="424"/>
      <c r="AP27" s="424"/>
      <c r="AQ27" s="424"/>
      <c r="AR27" s="424"/>
      <c r="AS27" s="424"/>
      <c r="AT27" s="424"/>
      <c r="AU27" s="424"/>
      <c r="AV27" s="424"/>
      <c r="AW27" s="424"/>
      <c r="AX27" s="424"/>
      <c r="AY27" s="424"/>
      <c r="AZ27" s="424"/>
      <c r="BA27" s="424"/>
      <c r="BB27" s="424"/>
      <c r="BC27" s="424"/>
      <c r="BD27" s="424"/>
      <c r="BE27" s="424"/>
      <c r="BF27" s="424"/>
      <c r="BG27" s="424"/>
      <c r="BH27" s="424"/>
      <c r="BI27" s="424"/>
      <c r="BJ27" s="424"/>
      <c r="BK27" s="424"/>
      <c r="BL27" s="424"/>
      <c r="BM27" s="424"/>
      <c r="BN27" s="424"/>
      <c r="BO27" s="424"/>
      <c r="BP27" s="424"/>
      <c r="BQ27" s="424"/>
      <c r="BR27" s="424"/>
      <c r="BS27" s="424"/>
      <c r="BT27" s="424"/>
      <c r="BU27" s="424"/>
      <c r="BV27" s="424"/>
      <c r="BW27" s="424"/>
      <c r="BX27" s="424"/>
      <c r="BY27" s="424"/>
      <c r="BZ27" s="424"/>
      <c r="CA27" s="424"/>
      <c r="CB27" s="424"/>
      <c r="CC27" s="424"/>
      <c r="CD27" s="424"/>
      <c r="CE27" s="424"/>
      <c r="CF27" s="424"/>
      <c r="CG27" s="424"/>
      <c r="CH27" s="424"/>
      <c r="CI27" s="424"/>
      <c r="CJ27" s="424"/>
      <c r="CK27" s="424"/>
      <c r="CL27" s="424"/>
      <c r="CM27" s="424"/>
      <c r="CN27" s="424"/>
      <c r="CO27" s="424"/>
      <c r="CP27" s="424"/>
      <c r="CQ27" s="424"/>
      <c r="CR27" s="424"/>
      <c r="CS27" s="424"/>
      <c r="CT27" s="424"/>
      <c r="CU27" s="424"/>
      <c r="CV27" s="424"/>
      <c r="CW27" s="424"/>
      <c r="CX27" s="424"/>
      <c r="CY27" s="424"/>
      <c r="CZ27" s="424"/>
      <c r="DA27" s="433"/>
      <c r="DB27" s="431"/>
      <c r="DC27" s="425"/>
      <c r="DD27" s="425"/>
      <c r="DE27" s="424"/>
      <c r="DF27" s="424"/>
      <c r="DG27" s="424"/>
      <c r="DH27" s="424"/>
      <c r="DI27" s="424"/>
      <c r="DJ27" s="424"/>
      <c r="DK27" s="424"/>
      <c r="DL27" s="424"/>
      <c r="DM27" s="424"/>
      <c r="DN27" s="424"/>
      <c r="DO27" s="424"/>
      <c r="DP27" s="424"/>
      <c r="DQ27" s="424"/>
      <c r="DR27" s="424"/>
      <c r="DS27" s="424"/>
    </row>
    <row r="28" spans="1:123" s="36" customFormat="1" hidden="1">
      <c r="A28" s="432" t="s">
        <v>134</v>
      </c>
      <c r="B28" s="423"/>
      <c r="C28" s="424"/>
      <c r="D28" s="424"/>
      <c r="E28" s="369"/>
      <c r="F28" s="380" t="str">
        <f>E152</f>
        <v>Rencana Pecah Feeder Og Gh Penajam</v>
      </c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  <c r="AA28" s="424"/>
      <c r="AB28" s="424"/>
      <c r="AC28" s="424"/>
      <c r="AD28" s="424"/>
      <c r="AE28" s="424"/>
      <c r="AF28" s="424"/>
      <c r="AG28" s="424"/>
      <c r="AH28" s="424"/>
      <c r="AI28" s="424"/>
      <c r="AJ28" s="424"/>
      <c r="AK28" s="424"/>
      <c r="AL28" s="424"/>
      <c r="AM28" s="424"/>
      <c r="AN28" s="424"/>
      <c r="AO28" s="424"/>
      <c r="AP28" s="424"/>
      <c r="AQ28" s="424"/>
      <c r="AR28" s="424"/>
      <c r="AS28" s="424"/>
      <c r="AT28" s="424"/>
      <c r="AU28" s="424"/>
      <c r="AV28" s="424"/>
      <c r="AW28" s="424"/>
      <c r="AX28" s="424"/>
      <c r="AY28" s="424"/>
      <c r="AZ28" s="424"/>
      <c r="BA28" s="424"/>
      <c r="BB28" s="424"/>
      <c r="BC28" s="424"/>
      <c r="BD28" s="424"/>
      <c r="BE28" s="424"/>
      <c r="BF28" s="424"/>
      <c r="BG28" s="424"/>
      <c r="BH28" s="424"/>
      <c r="BI28" s="424"/>
      <c r="BJ28" s="424"/>
      <c r="BK28" s="424"/>
      <c r="BL28" s="424"/>
      <c r="BM28" s="424"/>
      <c r="BN28" s="424"/>
      <c r="BO28" s="424"/>
      <c r="BP28" s="424"/>
      <c r="BQ28" s="424"/>
      <c r="BR28" s="424"/>
      <c r="BS28" s="424"/>
      <c r="BT28" s="424"/>
      <c r="BU28" s="424"/>
      <c r="BV28" s="424"/>
      <c r="BW28" s="424"/>
      <c r="BX28" s="424"/>
      <c r="BY28" s="424"/>
      <c r="BZ28" s="424"/>
      <c r="CA28" s="424"/>
      <c r="CB28" s="424"/>
      <c r="CC28" s="424"/>
      <c r="CD28" s="424"/>
      <c r="CE28" s="424"/>
      <c r="CF28" s="424"/>
      <c r="CG28" s="424"/>
      <c r="CH28" s="424"/>
      <c r="CI28" s="424"/>
      <c r="CJ28" s="424"/>
      <c r="CK28" s="424"/>
      <c r="CL28" s="424"/>
      <c r="CM28" s="424"/>
      <c r="CN28" s="424"/>
      <c r="CO28" s="424"/>
      <c r="CP28" s="424"/>
      <c r="CQ28" s="424"/>
      <c r="CR28" s="424"/>
      <c r="CS28" s="424"/>
      <c r="CT28" s="424"/>
      <c r="CU28" s="424"/>
      <c r="CV28" s="424"/>
      <c r="CW28" s="424"/>
      <c r="CX28" s="424"/>
      <c r="CY28" s="424"/>
      <c r="CZ28" s="424"/>
      <c r="DA28" s="433"/>
      <c r="DB28" s="431"/>
      <c r="DC28" s="425"/>
      <c r="DD28" s="425"/>
      <c r="DE28" s="424"/>
      <c r="DF28" s="424"/>
      <c r="DG28" s="424"/>
      <c r="DH28" s="424"/>
      <c r="DI28" s="424"/>
      <c r="DJ28" s="424"/>
      <c r="DK28" s="424"/>
      <c r="DL28" s="424"/>
      <c r="DM28" s="424"/>
      <c r="DN28" s="424"/>
      <c r="DO28" s="424"/>
      <c r="DP28" s="424"/>
      <c r="DQ28" s="424"/>
      <c r="DR28" s="424"/>
      <c r="DS28" s="424"/>
    </row>
    <row r="29" spans="1:123" s="36" customFormat="1" hidden="1">
      <c r="A29" s="432" t="s">
        <v>134</v>
      </c>
      <c r="B29" s="423"/>
      <c r="C29" s="424"/>
      <c r="D29" s="424"/>
      <c r="E29" s="369"/>
      <c r="F29" s="380" t="str">
        <f>E153</f>
        <v>Rencana Pembangunan Jaringan  Konstruksi Khusus</v>
      </c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  <c r="AA29" s="424"/>
      <c r="AB29" s="424"/>
      <c r="AC29" s="424"/>
      <c r="AD29" s="424"/>
      <c r="AE29" s="424"/>
      <c r="AF29" s="424"/>
      <c r="AG29" s="424"/>
      <c r="AH29" s="424"/>
      <c r="AI29" s="424"/>
      <c r="AJ29" s="424"/>
      <c r="AK29" s="424"/>
      <c r="AL29" s="424"/>
      <c r="AM29" s="424"/>
      <c r="AN29" s="424"/>
      <c r="AO29" s="424"/>
      <c r="AP29" s="424"/>
      <c r="AQ29" s="424"/>
      <c r="AR29" s="424"/>
      <c r="AS29" s="424"/>
      <c r="AT29" s="424"/>
      <c r="AU29" s="424"/>
      <c r="AV29" s="424"/>
      <c r="AW29" s="424"/>
      <c r="AX29" s="424"/>
      <c r="AY29" s="424"/>
      <c r="AZ29" s="424"/>
      <c r="BA29" s="424"/>
      <c r="BB29" s="424"/>
      <c r="BC29" s="424"/>
      <c r="BD29" s="424"/>
      <c r="BE29" s="424"/>
      <c r="BF29" s="424"/>
      <c r="BG29" s="424"/>
      <c r="BH29" s="424"/>
      <c r="BI29" s="424"/>
      <c r="BJ29" s="424"/>
      <c r="BK29" s="424"/>
      <c r="BL29" s="424"/>
      <c r="BM29" s="424"/>
      <c r="BN29" s="424"/>
      <c r="BO29" s="424"/>
      <c r="BP29" s="424"/>
      <c r="BQ29" s="424"/>
      <c r="BR29" s="424"/>
      <c r="BS29" s="424"/>
      <c r="BT29" s="424"/>
      <c r="BU29" s="424"/>
      <c r="BV29" s="424"/>
      <c r="BW29" s="424"/>
      <c r="BX29" s="424"/>
      <c r="BY29" s="424"/>
      <c r="BZ29" s="424"/>
      <c r="CA29" s="424"/>
      <c r="CB29" s="424"/>
      <c r="CC29" s="424"/>
      <c r="CD29" s="424"/>
      <c r="CE29" s="424"/>
      <c r="CF29" s="424"/>
      <c r="CG29" s="424"/>
      <c r="CH29" s="424"/>
      <c r="CI29" s="424"/>
      <c r="CJ29" s="424"/>
      <c r="CK29" s="424"/>
      <c r="CL29" s="424"/>
      <c r="CM29" s="424"/>
      <c r="CN29" s="424"/>
      <c r="CO29" s="424"/>
      <c r="CP29" s="424"/>
      <c r="CQ29" s="424"/>
      <c r="CR29" s="424"/>
      <c r="CS29" s="424"/>
      <c r="CT29" s="424"/>
      <c r="CU29" s="424"/>
      <c r="CV29" s="424"/>
      <c r="CW29" s="424"/>
      <c r="CX29" s="424"/>
      <c r="CY29" s="424"/>
      <c r="CZ29" s="424"/>
      <c r="DA29" s="433"/>
      <c r="DB29" s="431"/>
      <c r="DC29" s="425"/>
      <c r="DD29" s="425"/>
      <c r="DE29" s="424"/>
      <c r="DF29" s="424"/>
      <c r="DG29" s="424"/>
      <c r="DH29" s="424"/>
      <c r="DI29" s="424"/>
      <c r="DJ29" s="424"/>
      <c r="DK29" s="424"/>
      <c r="DL29" s="424"/>
      <c r="DM29" s="424"/>
      <c r="DN29" s="424"/>
      <c r="DO29" s="424"/>
      <c r="DP29" s="424"/>
      <c r="DQ29" s="424"/>
      <c r="DR29" s="424"/>
      <c r="DS29" s="424"/>
    </row>
    <row r="30" spans="1:123" s="36" customFormat="1" hidden="1">
      <c r="A30" s="432" t="s">
        <v>134</v>
      </c>
      <c r="B30" s="423"/>
      <c r="C30" s="424"/>
      <c r="D30" s="424"/>
      <c r="E30" s="369"/>
      <c r="F30" s="380" t="str">
        <f>E154</f>
        <v>Pemasangan Repeater Link Radio Komunikasi Area Balikpapan</v>
      </c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  <c r="AA30" s="424"/>
      <c r="AB30" s="424"/>
      <c r="AC30" s="424"/>
      <c r="AD30" s="424"/>
      <c r="AE30" s="424"/>
      <c r="AF30" s="424"/>
      <c r="AG30" s="424"/>
      <c r="AH30" s="424"/>
      <c r="AI30" s="424"/>
      <c r="AJ30" s="424"/>
      <c r="AK30" s="424"/>
      <c r="AL30" s="424"/>
      <c r="AM30" s="424"/>
      <c r="AN30" s="424"/>
      <c r="AO30" s="424"/>
      <c r="AP30" s="424"/>
      <c r="AQ30" s="424"/>
      <c r="AR30" s="424"/>
      <c r="AS30" s="424"/>
      <c r="AT30" s="424"/>
      <c r="AU30" s="424"/>
      <c r="AV30" s="424"/>
      <c r="AW30" s="424"/>
      <c r="AX30" s="424"/>
      <c r="AY30" s="424"/>
      <c r="AZ30" s="424"/>
      <c r="BA30" s="424"/>
      <c r="BB30" s="424"/>
      <c r="BC30" s="424"/>
      <c r="BD30" s="424"/>
      <c r="BE30" s="424"/>
      <c r="BF30" s="424"/>
      <c r="BG30" s="424"/>
      <c r="BH30" s="424"/>
      <c r="BI30" s="424"/>
      <c r="BJ30" s="424"/>
      <c r="BK30" s="424"/>
      <c r="BL30" s="424"/>
      <c r="BM30" s="424"/>
      <c r="BN30" s="424"/>
      <c r="BO30" s="424"/>
      <c r="BP30" s="424"/>
      <c r="BQ30" s="424"/>
      <c r="BR30" s="424"/>
      <c r="BS30" s="424"/>
      <c r="BT30" s="424"/>
      <c r="BU30" s="424"/>
      <c r="BV30" s="424"/>
      <c r="BW30" s="424"/>
      <c r="BX30" s="424"/>
      <c r="BY30" s="424"/>
      <c r="BZ30" s="424"/>
      <c r="CA30" s="424"/>
      <c r="CB30" s="424"/>
      <c r="CC30" s="424"/>
      <c r="CD30" s="424"/>
      <c r="CE30" s="424"/>
      <c r="CF30" s="424"/>
      <c r="CG30" s="424"/>
      <c r="CH30" s="424"/>
      <c r="CI30" s="424"/>
      <c r="CJ30" s="424"/>
      <c r="CK30" s="424"/>
      <c r="CL30" s="424"/>
      <c r="CM30" s="424"/>
      <c r="CN30" s="424"/>
      <c r="CO30" s="424"/>
      <c r="CP30" s="424"/>
      <c r="CQ30" s="424"/>
      <c r="CR30" s="424"/>
      <c r="CS30" s="424"/>
      <c r="CT30" s="424"/>
      <c r="CU30" s="424"/>
      <c r="CV30" s="424"/>
      <c r="CW30" s="424"/>
      <c r="CX30" s="424"/>
      <c r="CY30" s="424"/>
      <c r="CZ30" s="424"/>
      <c r="DA30" s="433"/>
      <c r="DB30" s="431"/>
      <c r="DC30" s="425"/>
      <c r="DD30" s="425"/>
      <c r="DE30" s="424"/>
      <c r="DF30" s="424"/>
      <c r="DG30" s="424"/>
      <c r="DH30" s="424"/>
      <c r="DI30" s="424"/>
      <c r="DJ30" s="424"/>
      <c r="DK30" s="424"/>
      <c r="DL30" s="424"/>
      <c r="DM30" s="424"/>
      <c r="DN30" s="424"/>
      <c r="DO30" s="424"/>
      <c r="DP30" s="424"/>
      <c r="DQ30" s="424"/>
      <c r="DR30" s="424"/>
      <c r="DS30" s="424"/>
    </row>
    <row r="31" spans="1:123" s="36" customFormat="1" hidden="1">
      <c r="A31" s="432" t="s">
        <v>134</v>
      </c>
      <c r="B31" s="423"/>
      <c r="C31" s="424"/>
      <c r="D31" s="424"/>
      <c r="E31" s="369"/>
      <c r="F31" s="380" t="str">
        <f>E155</f>
        <v>Pemasangan Lbs Motorized Area Balikpapan</v>
      </c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  <c r="AA31" s="424"/>
      <c r="AB31" s="424"/>
      <c r="AC31" s="424"/>
      <c r="AD31" s="424"/>
      <c r="AE31" s="424"/>
      <c r="AF31" s="424"/>
      <c r="AG31" s="424"/>
      <c r="AH31" s="424"/>
      <c r="AI31" s="424"/>
      <c r="AJ31" s="424"/>
      <c r="AK31" s="424"/>
      <c r="AL31" s="424"/>
      <c r="AM31" s="424"/>
      <c r="AN31" s="424"/>
      <c r="AO31" s="424"/>
      <c r="AP31" s="424"/>
      <c r="AQ31" s="424"/>
      <c r="AR31" s="424"/>
      <c r="AS31" s="424"/>
      <c r="AT31" s="424"/>
      <c r="AU31" s="424"/>
      <c r="AV31" s="424"/>
      <c r="AW31" s="424"/>
      <c r="AX31" s="424"/>
      <c r="AY31" s="424"/>
      <c r="AZ31" s="424"/>
      <c r="BA31" s="424"/>
      <c r="BB31" s="424"/>
      <c r="BC31" s="424"/>
      <c r="BD31" s="424"/>
      <c r="BE31" s="424"/>
      <c r="BF31" s="424"/>
      <c r="BG31" s="424"/>
      <c r="BH31" s="424"/>
      <c r="BI31" s="424"/>
      <c r="BJ31" s="424"/>
      <c r="BK31" s="424"/>
      <c r="BL31" s="424"/>
      <c r="BM31" s="424"/>
      <c r="BN31" s="424"/>
      <c r="BO31" s="424"/>
      <c r="BP31" s="424"/>
      <c r="BQ31" s="424"/>
      <c r="BR31" s="424"/>
      <c r="BS31" s="424"/>
      <c r="BT31" s="424"/>
      <c r="BU31" s="424"/>
      <c r="BV31" s="424"/>
      <c r="BW31" s="424"/>
      <c r="BX31" s="424"/>
      <c r="BY31" s="424"/>
      <c r="BZ31" s="424"/>
      <c r="CA31" s="424"/>
      <c r="CB31" s="424"/>
      <c r="CC31" s="424"/>
      <c r="CD31" s="424"/>
      <c r="CE31" s="424"/>
      <c r="CF31" s="424"/>
      <c r="CG31" s="424"/>
      <c r="CH31" s="424"/>
      <c r="CI31" s="424"/>
      <c r="CJ31" s="424"/>
      <c r="CK31" s="424"/>
      <c r="CL31" s="424"/>
      <c r="CM31" s="424"/>
      <c r="CN31" s="424"/>
      <c r="CO31" s="424"/>
      <c r="CP31" s="424"/>
      <c r="CQ31" s="424"/>
      <c r="CR31" s="424"/>
      <c r="CS31" s="424"/>
      <c r="CT31" s="424"/>
      <c r="CU31" s="424"/>
      <c r="CV31" s="424"/>
      <c r="CW31" s="424"/>
      <c r="CX31" s="424"/>
      <c r="CY31" s="424"/>
      <c r="CZ31" s="424"/>
      <c r="DA31" s="433"/>
      <c r="DB31" s="431"/>
      <c r="DC31" s="425"/>
      <c r="DD31" s="425"/>
      <c r="DE31" s="424"/>
      <c r="DF31" s="424"/>
      <c r="DG31" s="424"/>
      <c r="DH31" s="424"/>
      <c r="DI31" s="424"/>
      <c r="DJ31" s="424"/>
      <c r="DK31" s="424"/>
      <c r="DL31" s="424"/>
      <c r="DM31" s="424"/>
      <c r="DN31" s="424"/>
      <c r="DO31" s="424"/>
      <c r="DP31" s="424"/>
      <c r="DQ31" s="424"/>
      <c r="DR31" s="424"/>
      <c r="DS31" s="424"/>
    </row>
    <row r="32" spans="1:123" s="36" customFormat="1" hidden="1">
      <c r="A32" s="432" t="s">
        <v>134</v>
      </c>
      <c r="B32" s="423"/>
      <c r="C32" s="424"/>
      <c r="D32" s="424"/>
      <c r="E32" s="369"/>
      <c r="F32" s="380" t="str">
        <f>E161</f>
        <v>Pemasangan Recloser Area Balikpapan</v>
      </c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  <c r="AA32" s="424"/>
      <c r="AB32" s="424"/>
      <c r="AC32" s="424"/>
      <c r="AD32" s="424"/>
      <c r="AE32" s="424"/>
      <c r="AF32" s="424"/>
      <c r="AG32" s="424"/>
      <c r="AH32" s="424"/>
      <c r="AI32" s="424"/>
      <c r="AJ32" s="424"/>
      <c r="AK32" s="424"/>
      <c r="AL32" s="424"/>
      <c r="AM32" s="424"/>
      <c r="AN32" s="424"/>
      <c r="AO32" s="424"/>
      <c r="AP32" s="424"/>
      <c r="AQ32" s="424"/>
      <c r="AR32" s="424"/>
      <c r="AS32" s="424"/>
      <c r="AT32" s="424"/>
      <c r="AU32" s="424"/>
      <c r="AV32" s="424"/>
      <c r="AW32" s="424"/>
      <c r="AX32" s="424"/>
      <c r="AY32" s="424"/>
      <c r="AZ32" s="424"/>
      <c r="BA32" s="424"/>
      <c r="BB32" s="424"/>
      <c r="BC32" s="424"/>
      <c r="BD32" s="424"/>
      <c r="BE32" s="424"/>
      <c r="BF32" s="424"/>
      <c r="BG32" s="424"/>
      <c r="BH32" s="424"/>
      <c r="BI32" s="424"/>
      <c r="BJ32" s="424"/>
      <c r="BK32" s="424"/>
      <c r="BL32" s="424"/>
      <c r="BM32" s="424"/>
      <c r="BN32" s="424"/>
      <c r="BO32" s="424"/>
      <c r="BP32" s="424"/>
      <c r="BQ32" s="424"/>
      <c r="BR32" s="424"/>
      <c r="BS32" s="424"/>
      <c r="BT32" s="424"/>
      <c r="BU32" s="424"/>
      <c r="BV32" s="424"/>
      <c r="BW32" s="424"/>
      <c r="BX32" s="424"/>
      <c r="BY32" s="424"/>
      <c r="BZ32" s="424"/>
      <c r="CA32" s="424"/>
      <c r="CB32" s="424"/>
      <c r="CC32" s="424"/>
      <c r="CD32" s="424"/>
      <c r="CE32" s="424"/>
      <c r="CF32" s="424"/>
      <c r="CG32" s="424"/>
      <c r="CH32" s="424"/>
      <c r="CI32" s="424"/>
      <c r="CJ32" s="424"/>
      <c r="CK32" s="424"/>
      <c r="CL32" s="424"/>
      <c r="CM32" s="424"/>
      <c r="CN32" s="424"/>
      <c r="CO32" s="424"/>
      <c r="CP32" s="424"/>
      <c r="CQ32" s="424"/>
      <c r="CR32" s="424"/>
      <c r="CS32" s="424"/>
      <c r="CT32" s="424"/>
      <c r="CU32" s="424"/>
      <c r="CV32" s="424"/>
      <c r="CW32" s="424"/>
      <c r="CX32" s="424"/>
      <c r="CY32" s="424"/>
      <c r="CZ32" s="424"/>
      <c r="DA32" s="433"/>
      <c r="DB32" s="431"/>
      <c r="DC32" s="425"/>
      <c r="DD32" s="425"/>
      <c r="DE32" s="424"/>
      <c r="DF32" s="424"/>
      <c r="DG32" s="424"/>
      <c r="DH32" s="424"/>
      <c r="DI32" s="424"/>
      <c r="DJ32" s="424"/>
      <c r="DK32" s="424"/>
      <c r="DL32" s="424"/>
      <c r="DM32" s="424"/>
      <c r="DN32" s="424"/>
      <c r="DO32" s="424"/>
      <c r="DP32" s="424"/>
      <c r="DQ32" s="424"/>
      <c r="DR32" s="424"/>
      <c r="DS32" s="424"/>
    </row>
    <row r="33" spans="1:123" s="36" customFormat="1" hidden="1">
      <c r="A33" s="422" t="s">
        <v>134</v>
      </c>
      <c r="B33" s="423"/>
      <c r="C33" s="424"/>
      <c r="D33" s="424"/>
      <c r="E33" s="369"/>
      <c r="F33" s="380" t="str">
        <f>E167</f>
        <v>Rencana Perluasan JTR Di Area Balikpapan</v>
      </c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  <c r="AA33" s="424"/>
      <c r="AB33" s="424"/>
      <c r="AC33" s="424"/>
      <c r="AD33" s="424"/>
      <c r="AE33" s="424"/>
      <c r="AF33" s="424"/>
      <c r="AG33" s="424"/>
      <c r="AH33" s="424"/>
      <c r="AI33" s="424"/>
      <c r="AJ33" s="424"/>
      <c r="AK33" s="424"/>
      <c r="AL33" s="424"/>
      <c r="AM33" s="424"/>
      <c r="AN33" s="424"/>
      <c r="AO33" s="424"/>
      <c r="AP33" s="424"/>
      <c r="AQ33" s="424"/>
      <c r="AR33" s="424"/>
      <c r="AS33" s="424"/>
      <c r="AT33" s="424"/>
      <c r="AU33" s="424"/>
      <c r="AV33" s="424"/>
      <c r="AW33" s="424"/>
      <c r="AX33" s="424"/>
      <c r="AY33" s="424"/>
      <c r="AZ33" s="424"/>
      <c r="BA33" s="424"/>
      <c r="BB33" s="424"/>
      <c r="BC33" s="424"/>
      <c r="BD33" s="424"/>
      <c r="BE33" s="424"/>
      <c r="BF33" s="424"/>
      <c r="BG33" s="424"/>
      <c r="BH33" s="424"/>
      <c r="BI33" s="424"/>
      <c r="BJ33" s="424"/>
      <c r="BK33" s="424"/>
      <c r="BL33" s="424"/>
      <c r="BM33" s="424"/>
      <c r="BN33" s="424"/>
      <c r="BO33" s="424"/>
      <c r="BP33" s="424"/>
      <c r="BQ33" s="424"/>
      <c r="BR33" s="424"/>
      <c r="BS33" s="424"/>
      <c r="BT33" s="424"/>
      <c r="BU33" s="424"/>
      <c r="BV33" s="424"/>
      <c r="BW33" s="424"/>
      <c r="BX33" s="424"/>
      <c r="BY33" s="424"/>
      <c r="BZ33" s="424"/>
      <c r="CA33" s="424"/>
      <c r="CB33" s="424"/>
      <c r="CC33" s="424"/>
      <c r="CD33" s="424"/>
      <c r="CE33" s="424"/>
      <c r="CF33" s="424"/>
      <c r="CG33" s="424"/>
      <c r="CH33" s="424"/>
      <c r="CI33" s="424"/>
      <c r="CJ33" s="424"/>
      <c r="CK33" s="424"/>
      <c r="CL33" s="424"/>
      <c r="CM33" s="424"/>
      <c r="CN33" s="424"/>
      <c r="CO33" s="424"/>
      <c r="CP33" s="424"/>
      <c r="CQ33" s="424"/>
      <c r="CR33" s="424"/>
      <c r="CS33" s="424"/>
      <c r="CT33" s="424"/>
      <c r="CU33" s="424"/>
      <c r="CV33" s="424"/>
      <c r="CW33" s="424"/>
      <c r="CX33" s="424"/>
      <c r="CY33" s="424"/>
      <c r="CZ33" s="424"/>
      <c r="DA33" s="433"/>
      <c r="DB33" s="431"/>
      <c r="DC33" s="425"/>
      <c r="DD33" s="425"/>
      <c r="DE33" s="424"/>
      <c r="DF33" s="424"/>
      <c r="DG33" s="424"/>
      <c r="DH33" s="424"/>
      <c r="DI33" s="424"/>
      <c r="DJ33" s="424"/>
      <c r="DK33" s="424"/>
      <c r="DL33" s="424"/>
      <c r="DM33" s="424"/>
      <c r="DN33" s="424"/>
      <c r="DO33" s="424"/>
      <c r="DP33" s="424"/>
      <c r="DQ33" s="424"/>
      <c r="DR33" s="424"/>
      <c r="DS33" s="424"/>
    </row>
    <row r="34" spans="1:123" s="36" customFormat="1" hidden="1">
      <c r="A34" s="422" t="s">
        <v>248</v>
      </c>
      <c r="B34" s="423"/>
      <c r="C34" s="424"/>
      <c r="D34" s="424"/>
      <c r="E34" s="369"/>
      <c r="F34" s="380" t="str">
        <f>E173</f>
        <v>Pembangunan GH dan Relokasi JTM  Penyulang CB 31 :</v>
      </c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  <c r="AA34" s="424"/>
      <c r="AB34" s="424"/>
      <c r="AC34" s="424"/>
      <c r="AD34" s="424"/>
      <c r="AE34" s="424"/>
      <c r="AF34" s="424"/>
      <c r="AG34" s="424"/>
      <c r="AH34" s="424"/>
      <c r="AI34" s="424"/>
      <c r="AJ34" s="424"/>
      <c r="AK34" s="424"/>
      <c r="AL34" s="424"/>
      <c r="AM34" s="424"/>
      <c r="AN34" s="424"/>
      <c r="AO34" s="424"/>
      <c r="AP34" s="424"/>
      <c r="AQ34" s="424"/>
      <c r="AR34" s="424"/>
      <c r="AS34" s="424"/>
      <c r="AT34" s="424"/>
      <c r="AU34" s="424"/>
      <c r="AV34" s="424"/>
      <c r="AW34" s="424"/>
      <c r="AX34" s="424"/>
      <c r="AY34" s="424"/>
      <c r="AZ34" s="424"/>
      <c r="BA34" s="424"/>
      <c r="BB34" s="424"/>
      <c r="BC34" s="424"/>
      <c r="BD34" s="424"/>
      <c r="BE34" s="424"/>
      <c r="BF34" s="424"/>
      <c r="BG34" s="424"/>
      <c r="BH34" s="424"/>
      <c r="BI34" s="424"/>
      <c r="BJ34" s="424"/>
      <c r="BK34" s="424"/>
      <c r="BL34" s="424"/>
      <c r="BM34" s="424"/>
      <c r="BN34" s="424"/>
      <c r="BO34" s="424"/>
      <c r="BP34" s="424"/>
      <c r="BQ34" s="424"/>
      <c r="BR34" s="424"/>
      <c r="BS34" s="424"/>
      <c r="BT34" s="424"/>
      <c r="BU34" s="424"/>
      <c r="BV34" s="424"/>
      <c r="BW34" s="424"/>
      <c r="BX34" s="424"/>
      <c r="BY34" s="424"/>
      <c r="BZ34" s="424"/>
      <c r="CA34" s="424"/>
      <c r="CB34" s="424"/>
      <c r="CC34" s="424"/>
      <c r="CD34" s="424"/>
      <c r="CE34" s="424"/>
      <c r="CF34" s="424"/>
      <c r="CG34" s="424"/>
      <c r="CH34" s="424"/>
      <c r="CI34" s="424"/>
      <c r="CJ34" s="424"/>
      <c r="CK34" s="424"/>
      <c r="CL34" s="424"/>
      <c r="CM34" s="424"/>
      <c r="CN34" s="424"/>
      <c r="CO34" s="424"/>
      <c r="CP34" s="424"/>
      <c r="CQ34" s="424"/>
      <c r="CR34" s="424"/>
      <c r="CS34" s="424"/>
      <c r="CT34" s="424"/>
      <c r="CU34" s="424"/>
      <c r="CV34" s="424"/>
      <c r="CW34" s="424"/>
      <c r="CX34" s="424"/>
      <c r="CY34" s="424"/>
      <c r="CZ34" s="424"/>
      <c r="DA34" s="433"/>
      <c r="DB34" s="431"/>
      <c r="DC34" s="425"/>
      <c r="DD34" s="425"/>
      <c r="DE34" s="424"/>
      <c r="DF34" s="424"/>
      <c r="DG34" s="424"/>
      <c r="DH34" s="424"/>
      <c r="DI34" s="424"/>
      <c r="DJ34" s="424"/>
      <c r="DK34" s="424"/>
      <c r="DL34" s="424"/>
      <c r="DM34" s="424"/>
      <c r="DN34" s="424"/>
      <c r="DO34" s="424"/>
      <c r="DP34" s="424"/>
      <c r="DQ34" s="424"/>
      <c r="DR34" s="424"/>
      <c r="DS34" s="424"/>
    </row>
    <row r="35" spans="1:123" s="36" customFormat="1" hidden="1">
      <c r="A35" s="422" t="s">
        <v>248</v>
      </c>
      <c r="B35" s="423"/>
      <c r="C35" s="424"/>
      <c r="D35" s="424"/>
      <c r="E35" s="369"/>
      <c r="F35" s="380" t="str">
        <f t="shared" ref="F35:F66" si="3">E176</f>
        <v>Rekonstruksi Penyulang F1 Malinau</v>
      </c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  <c r="AA35" s="424"/>
      <c r="AB35" s="424"/>
      <c r="AC35" s="424"/>
      <c r="AD35" s="424"/>
      <c r="AE35" s="424"/>
      <c r="AF35" s="424"/>
      <c r="AG35" s="424"/>
      <c r="AH35" s="424"/>
      <c r="AI35" s="424"/>
      <c r="AJ35" s="424"/>
      <c r="AK35" s="424"/>
      <c r="AL35" s="424"/>
      <c r="AM35" s="424"/>
      <c r="AN35" s="424"/>
      <c r="AO35" s="424"/>
      <c r="AP35" s="424"/>
      <c r="AQ35" s="424"/>
      <c r="AR35" s="424"/>
      <c r="AS35" s="424"/>
      <c r="AT35" s="424"/>
      <c r="AU35" s="424"/>
      <c r="AV35" s="424"/>
      <c r="AW35" s="424"/>
      <c r="AX35" s="424"/>
      <c r="AY35" s="424"/>
      <c r="AZ35" s="424"/>
      <c r="BA35" s="424"/>
      <c r="BB35" s="424"/>
      <c r="BC35" s="424"/>
      <c r="BD35" s="424"/>
      <c r="BE35" s="424"/>
      <c r="BF35" s="424"/>
      <c r="BG35" s="424"/>
      <c r="BH35" s="424"/>
      <c r="BI35" s="424"/>
      <c r="BJ35" s="424"/>
      <c r="BK35" s="424"/>
      <c r="BL35" s="424"/>
      <c r="BM35" s="424"/>
      <c r="BN35" s="424"/>
      <c r="BO35" s="424"/>
      <c r="BP35" s="424"/>
      <c r="BQ35" s="424"/>
      <c r="BR35" s="424"/>
      <c r="BS35" s="424"/>
      <c r="BT35" s="424"/>
      <c r="BU35" s="424"/>
      <c r="BV35" s="424"/>
      <c r="BW35" s="424"/>
      <c r="BX35" s="424"/>
      <c r="BY35" s="424"/>
      <c r="BZ35" s="424"/>
      <c r="CA35" s="424"/>
      <c r="CB35" s="424"/>
      <c r="CC35" s="424"/>
      <c r="CD35" s="424"/>
      <c r="CE35" s="424"/>
      <c r="CF35" s="424"/>
      <c r="CG35" s="424"/>
      <c r="CH35" s="424"/>
      <c r="CI35" s="424"/>
      <c r="CJ35" s="424"/>
      <c r="CK35" s="424"/>
      <c r="CL35" s="424"/>
      <c r="CM35" s="424"/>
      <c r="CN35" s="424"/>
      <c r="CO35" s="424"/>
      <c r="CP35" s="424"/>
      <c r="CQ35" s="424"/>
      <c r="CR35" s="424"/>
      <c r="CS35" s="424"/>
      <c r="CT35" s="424"/>
      <c r="CU35" s="424"/>
      <c r="CV35" s="424"/>
      <c r="CW35" s="424"/>
      <c r="CX35" s="424"/>
      <c r="CY35" s="424"/>
      <c r="CZ35" s="424"/>
      <c r="DA35" s="433"/>
      <c r="DB35" s="431"/>
      <c r="DC35" s="425"/>
      <c r="DD35" s="425"/>
      <c r="DE35" s="424"/>
      <c r="DF35" s="424"/>
      <c r="DG35" s="424"/>
      <c r="DH35" s="424"/>
      <c r="DI35" s="424"/>
      <c r="DJ35" s="424"/>
      <c r="DK35" s="424"/>
      <c r="DL35" s="424"/>
      <c r="DM35" s="424"/>
      <c r="DN35" s="424"/>
      <c r="DO35" s="424"/>
      <c r="DP35" s="424"/>
      <c r="DQ35" s="424"/>
      <c r="DR35" s="424"/>
      <c r="DS35" s="424"/>
    </row>
    <row r="36" spans="1:123" s="36" customFormat="1" hidden="1">
      <c r="A36" s="422" t="s">
        <v>248</v>
      </c>
      <c r="B36" s="423"/>
      <c r="C36" s="424"/>
      <c r="D36" s="424"/>
      <c r="E36" s="369"/>
      <c r="F36" s="380" t="str">
        <f t="shared" si="3"/>
        <v>Rekonstruksi Penyulang F2 Malinau</v>
      </c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  <c r="AA36" s="424"/>
      <c r="AB36" s="424"/>
      <c r="AC36" s="424"/>
      <c r="AD36" s="424"/>
      <c r="AE36" s="424"/>
      <c r="AF36" s="424"/>
      <c r="AG36" s="424"/>
      <c r="AH36" s="424"/>
      <c r="AI36" s="424"/>
      <c r="AJ36" s="424"/>
      <c r="AK36" s="424"/>
      <c r="AL36" s="424"/>
      <c r="AM36" s="424"/>
      <c r="AN36" s="424"/>
      <c r="AO36" s="424"/>
      <c r="AP36" s="424"/>
      <c r="AQ36" s="424"/>
      <c r="AR36" s="424"/>
      <c r="AS36" s="424"/>
      <c r="AT36" s="424"/>
      <c r="AU36" s="424"/>
      <c r="AV36" s="424"/>
      <c r="AW36" s="424"/>
      <c r="AX36" s="424"/>
      <c r="AY36" s="424"/>
      <c r="AZ36" s="424"/>
      <c r="BA36" s="424"/>
      <c r="BB36" s="424"/>
      <c r="BC36" s="424"/>
      <c r="BD36" s="424"/>
      <c r="BE36" s="424"/>
      <c r="BF36" s="424"/>
      <c r="BG36" s="424"/>
      <c r="BH36" s="424"/>
      <c r="BI36" s="424"/>
      <c r="BJ36" s="424"/>
      <c r="BK36" s="424"/>
      <c r="BL36" s="424"/>
      <c r="BM36" s="424"/>
      <c r="BN36" s="424"/>
      <c r="BO36" s="424"/>
      <c r="BP36" s="424"/>
      <c r="BQ36" s="424"/>
      <c r="BR36" s="424"/>
      <c r="BS36" s="424"/>
      <c r="BT36" s="424"/>
      <c r="BU36" s="424"/>
      <c r="BV36" s="424"/>
      <c r="BW36" s="424"/>
      <c r="BX36" s="424"/>
      <c r="BY36" s="424"/>
      <c r="BZ36" s="424"/>
      <c r="CA36" s="424"/>
      <c r="CB36" s="424"/>
      <c r="CC36" s="424"/>
      <c r="CD36" s="424"/>
      <c r="CE36" s="424"/>
      <c r="CF36" s="424"/>
      <c r="CG36" s="424"/>
      <c r="CH36" s="424"/>
      <c r="CI36" s="424"/>
      <c r="CJ36" s="424"/>
      <c r="CK36" s="424"/>
      <c r="CL36" s="424"/>
      <c r="CM36" s="424"/>
      <c r="CN36" s="424"/>
      <c r="CO36" s="424"/>
      <c r="CP36" s="424"/>
      <c r="CQ36" s="424"/>
      <c r="CR36" s="424"/>
      <c r="CS36" s="424"/>
      <c r="CT36" s="424"/>
      <c r="CU36" s="424"/>
      <c r="CV36" s="424"/>
      <c r="CW36" s="424"/>
      <c r="CX36" s="424"/>
      <c r="CY36" s="424"/>
      <c r="CZ36" s="424"/>
      <c r="DA36" s="433"/>
      <c r="DB36" s="431"/>
      <c r="DC36" s="425"/>
      <c r="DD36" s="425"/>
      <c r="DE36" s="424"/>
      <c r="DF36" s="424"/>
      <c r="DG36" s="424"/>
      <c r="DH36" s="424"/>
      <c r="DI36" s="424"/>
      <c r="DJ36" s="424"/>
      <c r="DK36" s="424"/>
      <c r="DL36" s="424"/>
      <c r="DM36" s="424"/>
      <c r="DN36" s="424"/>
      <c r="DO36" s="424"/>
      <c r="DP36" s="424"/>
      <c r="DQ36" s="424"/>
      <c r="DR36" s="424"/>
      <c r="DS36" s="424"/>
    </row>
    <row r="37" spans="1:123" s="36" customFormat="1" hidden="1">
      <c r="A37" s="422" t="s">
        <v>248</v>
      </c>
      <c r="B37" s="423"/>
      <c r="C37" s="424"/>
      <c r="D37" s="424"/>
      <c r="E37" s="369"/>
      <c r="F37" s="380" t="str">
        <f t="shared" si="3"/>
        <v>Rekonstruksi Penyulang F3 Malinau</v>
      </c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  <c r="AA37" s="424"/>
      <c r="AB37" s="424"/>
      <c r="AC37" s="424"/>
      <c r="AD37" s="424"/>
      <c r="AE37" s="424"/>
      <c r="AF37" s="424"/>
      <c r="AG37" s="424"/>
      <c r="AH37" s="424"/>
      <c r="AI37" s="424"/>
      <c r="AJ37" s="424"/>
      <c r="AK37" s="424"/>
      <c r="AL37" s="424"/>
      <c r="AM37" s="424"/>
      <c r="AN37" s="424"/>
      <c r="AO37" s="424"/>
      <c r="AP37" s="424"/>
      <c r="AQ37" s="424"/>
      <c r="AR37" s="424"/>
      <c r="AS37" s="424"/>
      <c r="AT37" s="424"/>
      <c r="AU37" s="424"/>
      <c r="AV37" s="424"/>
      <c r="AW37" s="424"/>
      <c r="AX37" s="424"/>
      <c r="AY37" s="424"/>
      <c r="AZ37" s="424"/>
      <c r="BA37" s="424"/>
      <c r="BB37" s="424"/>
      <c r="BC37" s="424"/>
      <c r="BD37" s="424"/>
      <c r="BE37" s="424"/>
      <c r="BF37" s="424"/>
      <c r="BG37" s="424"/>
      <c r="BH37" s="424"/>
      <c r="BI37" s="424"/>
      <c r="BJ37" s="424"/>
      <c r="BK37" s="424"/>
      <c r="BL37" s="424"/>
      <c r="BM37" s="424"/>
      <c r="BN37" s="424"/>
      <c r="BO37" s="424"/>
      <c r="BP37" s="424"/>
      <c r="BQ37" s="424"/>
      <c r="BR37" s="424"/>
      <c r="BS37" s="424"/>
      <c r="BT37" s="424"/>
      <c r="BU37" s="424"/>
      <c r="BV37" s="424"/>
      <c r="BW37" s="424"/>
      <c r="BX37" s="424"/>
      <c r="BY37" s="424"/>
      <c r="BZ37" s="424"/>
      <c r="CA37" s="424"/>
      <c r="CB37" s="424"/>
      <c r="CC37" s="424"/>
      <c r="CD37" s="424"/>
      <c r="CE37" s="424"/>
      <c r="CF37" s="424"/>
      <c r="CG37" s="424"/>
      <c r="CH37" s="424"/>
      <c r="CI37" s="424"/>
      <c r="CJ37" s="424"/>
      <c r="CK37" s="424"/>
      <c r="CL37" s="424"/>
      <c r="CM37" s="424"/>
      <c r="CN37" s="424"/>
      <c r="CO37" s="424"/>
      <c r="CP37" s="424"/>
      <c r="CQ37" s="424"/>
      <c r="CR37" s="424"/>
      <c r="CS37" s="424"/>
      <c r="CT37" s="424"/>
      <c r="CU37" s="424"/>
      <c r="CV37" s="424"/>
      <c r="CW37" s="424"/>
      <c r="CX37" s="424"/>
      <c r="CY37" s="424"/>
      <c r="CZ37" s="424"/>
      <c r="DA37" s="433"/>
      <c r="DB37" s="431"/>
      <c r="DC37" s="425"/>
      <c r="DD37" s="425"/>
      <c r="DE37" s="424"/>
      <c r="DF37" s="424"/>
      <c r="DG37" s="424"/>
      <c r="DH37" s="424"/>
      <c r="DI37" s="424"/>
      <c r="DJ37" s="424"/>
      <c r="DK37" s="424"/>
      <c r="DL37" s="424"/>
      <c r="DM37" s="424"/>
      <c r="DN37" s="424"/>
      <c r="DO37" s="424"/>
      <c r="DP37" s="424"/>
      <c r="DQ37" s="424"/>
      <c r="DR37" s="424"/>
      <c r="DS37" s="424"/>
    </row>
    <row r="38" spans="1:123" s="36" customFormat="1" hidden="1">
      <c r="A38" s="422" t="s">
        <v>248</v>
      </c>
      <c r="B38" s="423"/>
      <c r="C38" s="424"/>
      <c r="D38" s="424"/>
      <c r="E38" s="369"/>
      <c r="F38" s="380" t="str">
        <f t="shared" si="3"/>
        <v>Rekonstruksi Penyulang F1 Selor</v>
      </c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  <c r="AA38" s="424"/>
      <c r="AB38" s="424"/>
      <c r="AC38" s="424"/>
      <c r="AD38" s="424"/>
      <c r="AE38" s="424"/>
      <c r="AF38" s="424"/>
      <c r="AG38" s="424"/>
      <c r="AH38" s="424"/>
      <c r="AI38" s="424"/>
      <c r="AJ38" s="424"/>
      <c r="AK38" s="424"/>
      <c r="AL38" s="424"/>
      <c r="AM38" s="424"/>
      <c r="AN38" s="424"/>
      <c r="AO38" s="424"/>
      <c r="AP38" s="424"/>
      <c r="AQ38" s="424"/>
      <c r="AR38" s="424"/>
      <c r="AS38" s="424"/>
      <c r="AT38" s="424"/>
      <c r="AU38" s="424"/>
      <c r="AV38" s="424"/>
      <c r="AW38" s="424"/>
      <c r="AX38" s="424"/>
      <c r="AY38" s="424"/>
      <c r="AZ38" s="424"/>
      <c r="BA38" s="424"/>
      <c r="BB38" s="424"/>
      <c r="BC38" s="424"/>
      <c r="BD38" s="424"/>
      <c r="BE38" s="424"/>
      <c r="BF38" s="424"/>
      <c r="BG38" s="424"/>
      <c r="BH38" s="424"/>
      <c r="BI38" s="424"/>
      <c r="BJ38" s="424"/>
      <c r="BK38" s="424"/>
      <c r="BL38" s="424"/>
      <c r="BM38" s="424"/>
      <c r="BN38" s="424"/>
      <c r="BO38" s="424"/>
      <c r="BP38" s="424"/>
      <c r="BQ38" s="424"/>
      <c r="BR38" s="424"/>
      <c r="BS38" s="424"/>
      <c r="BT38" s="424"/>
      <c r="BU38" s="424"/>
      <c r="BV38" s="424"/>
      <c r="BW38" s="424"/>
      <c r="BX38" s="424"/>
      <c r="BY38" s="424"/>
      <c r="BZ38" s="424"/>
      <c r="CA38" s="424"/>
      <c r="CB38" s="424"/>
      <c r="CC38" s="424"/>
      <c r="CD38" s="424"/>
      <c r="CE38" s="424"/>
      <c r="CF38" s="424"/>
      <c r="CG38" s="424"/>
      <c r="CH38" s="424"/>
      <c r="CI38" s="424"/>
      <c r="CJ38" s="424"/>
      <c r="CK38" s="424"/>
      <c r="CL38" s="424"/>
      <c r="CM38" s="424"/>
      <c r="CN38" s="424"/>
      <c r="CO38" s="424"/>
      <c r="CP38" s="424"/>
      <c r="CQ38" s="424"/>
      <c r="CR38" s="424"/>
      <c r="CS38" s="424"/>
      <c r="CT38" s="424"/>
      <c r="CU38" s="424"/>
      <c r="CV38" s="424"/>
      <c r="CW38" s="424"/>
      <c r="CX38" s="424"/>
      <c r="CY38" s="424"/>
      <c r="CZ38" s="424"/>
      <c r="DA38" s="433"/>
      <c r="DB38" s="431"/>
      <c r="DC38" s="425"/>
      <c r="DD38" s="425"/>
      <c r="DE38" s="424"/>
      <c r="DF38" s="424"/>
      <c r="DG38" s="424"/>
      <c r="DH38" s="424"/>
      <c r="DI38" s="424"/>
      <c r="DJ38" s="424"/>
      <c r="DK38" s="424"/>
      <c r="DL38" s="424"/>
      <c r="DM38" s="424"/>
      <c r="DN38" s="424"/>
      <c r="DO38" s="424"/>
      <c r="DP38" s="424"/>
      <c r="DQ38" s="424"/>
      <c r="DR38" s="424"/>
      <c r="DS38" s="424"/>
    </row>
    <row r="39" spans="1:123" s="36" customFormat="1" hidden="1">
      <c r="A39" s="422" t="s">
        <v>248</v>
      </c>
      <c r="B39" s="423"/>
      <c r="C39" s="424"/>
      <c r="D39" s="424"/>
      <c r="E39" s="369"/>
      <c r="F39" s="380" t="str">
        <f t="shared" si="3"/>
        <v>Rekonstruksi Penyulang F2 Selor</v>
      </c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  <c r="AA39" s="424"/>
      <c r="AB39" s="424"/>
      <c r="AC39" s="424"/>
      <c r="AD39" s="424"/>
      <c r="AE39" s="424"/>
      <c r="AF39" s="424"/>
      <c r="AG39" s="424"/>
      <c r="AH39" s="424"/>
      <c r="AI39" s="424"/>
      <c r="AJ39" s="424"/>
      <c r="AK39" s="424"/>
      <c r="AL39" s="424"/>
      <c r="AM39" s="424"/>
      <c r="AN39" s="424"/>
      <c r="AO39" s="424"/>
      <c r="AP39" s="424"/>
      <c r="AQ39" s="424"/>
      <c r="AR39" s="424"/>
      <c r="AS39" s="424"/>
      <c r="AT39" s="424"/>
      <c r="AU39" s="424"/>
      <c r="AV39" s="424"/>
      <c r="AW39" s="424"/>
      <c r="AX39" s="424"/>
      <c r="AY39" s="424"/>
      <c r="AZ39" s="424"/>
      <c r="BA39" s="424"/>
      <c r="BB39" s="424"/>
      <c r="BC39" s="424"/>
      <c r="BD39" s="424"/>
      <c r="BE39" s="424"/>
      <c r="BF39" s="424"/>
      <c r="BG39" s="424"/>
      <c r="BH39" s="424"/>
      <c r="BI39" s="424"/>
      <c r="BJ39" s="424"/>
      <c r="BK39" s="424"/>
      <c r="BL39" s="424"/>
      <c r="BM39" s="424"/>
      <c r="BN39" s="424"/>
      <c r="BO39" s="424"/>
      <c r="BP39" s="424"/>
      <c r="BQ39" s="424"/>
      <c r="BR39" s="424"/>
      <c r="BS39" s="424"/>
      <c r="BT39" s="424"/>
      <c r="BU39" s="424"/>
      <c r="BV39" s="424"/>
      <c r="BW39" s="424"/>
      <c r="BX39" s="424"/>
      <c r="BY39" s="424"/>
      <c r="BZ39" s="424"/>
      <c r="CA39" s="424"/>
      <c r="CB39" s="424"/>
      <c r="CC39" s="424"/>
      <c r="CD39" s="424"/>
      <c r="CE39" s="424"/>
      <c r="CF39" s="424"/>
      <c r="CG39" s="424"/>
      <c r="CH39" s="424"/>
      <c r="CI39" s="424"/>
      <c r="CJ39" s="424"/>
      <c r="CK39" s="424"/>
      <c r="CL39" s="424"/>
      <c r="CM39" s="424"/>
      <c r="CN39" s="424"/>
      <c r="CO39" s="424"/>
      <c r="CP39" s="424"/>
      <c r="CQ39" s="424"/>
      <c r="CR39" s="424"/>
      <c r="CS39" s="424"/>
      <c r="CT39" s="424"/>
      <c r="CU39" s="424"/>
      <c r="CV39" s="424"/>
      <c r="CW39" s="424"/>
      <c r="CX39" s="424"/>
      <c r="CY39" s="424"/>
      <c r="CZ39" s="424"/>
      <c r="DA39" s="433"/>
      <c r="DB39" s="431"/>
      <c r="DC39" s="425"/>
      <c r="DD39" s="425"/>
      <c r="DE39" s="424"/>
      <c r="DF39" s="424"/>
      <c r="DG39" s="424"/>
      <c r="DH39" s="424"/>
      <c r="DI39" s="424"/>
      <c r="DJ39" s="424"/>
      <c r="DK39" s="424"/>
      <c r="DL39" s="424"/>
      <c r="DM39" s="424"/>
      <c r="DN39" s="424"/>
      <c r="DO39" s="424"/>
      <c r="DP39" s="424"/>
      <c r="DQ39" s="424"/>
      <c r="DR39" s="424"/>
      <c r="DS39" s="424"/>
    </row>
    <row r="40" spans="1:123" s="36" customFormat="1" hidden="1">
      <c r="A40" s="422" t="s">
        <v>248</v>
      </c>
      <c r="B40" s="423"/>
      <c r="C40" s="424"/>
      <c r="D40" s="424"/>
      <c r="E40" s="369"/>
      <c r="F40" s="380" t="str">
        <f t="shared" si="3"/>
        <v>Pengadaan dan Pemasangan MVTIC Penyulang F1 Malinau</v>
      </c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  <c r="AA40" s="424"/>
      <c r="AB40" s="424"/>
      <c r="AC40" s="424"/>
      <c r="AD40" s="424"/>
      <c r="AE40" s="424"/>
      <c r="AF40" s="424"/>
      <c r="AG40" s="424"/>
      <c r="AH40" s="424"/>
      <c r="AI40" s="424"/>
      <c r="AJ40" s="424"/>
      <c r="AK40" s="424"/>
      <c r="AL40" s="424"/>
      <c r="AM40" s="424"/>
      <c r="AN40" s="424"/>
      <c r="AO40" s="424"/>
      <c r="AP40" s="424"/>
      <c r="AQ40" s="424"/>
      <c r="AR40" s="424"/>
      <c r="AS40" s="424"/>
      <c r="AT40" s="424"/>
      <c r="AU40" s="424"/>
      <c r="AV40" s="424"/>
      <c r="AW40" s="424"/>
      <c r="AX40" s="424"/>
      <c r="AY40" s="424"/>
      <c r="AZ40" s="424"/>
      <c r="BA40" s="424"/>
      <c r="BB40" s="424"/>
      <c r="BC40" s="424"/>
      <c r="BD40" s="424"/>
      <c r="BE40" s="424"/>
      <c r="BF40" s="424"/>
      <c r="BG40" s="424"/>
      <c r="BH40" s="424"/>
      <c r="BI40" s="424"/>
      <c r="BJ40" s="424"/>
      <c r="BK40" s="424"/>
      <c r="BL40" s="424"/>
      <c r="BM40" s="424"/>
      <c r="BN40" s="424"/>
      <c r="BO40" s="424"/>
      <c r="BP40" s="424"/>
      <c r="BQ40" s="424"/>
      <c r="BR40" s="424"/>
      <c r="BS40" s="424"/>
      <c r="BT40" s="424"/>
      <c r="BU40" s="424"/>
      <c r="BV40" s="424"/>
      <c r="BW40" s="424"/>
      <c r="BX40" s="424"/>
      <c r="BY40" s="424"/>
      <c r="BZ40" s="424"/>
      <c r="CA40" s="424"/>
      <c r="CB40" s="424"/>
      <c r="CC40" s="424"/>
      <c r="CD40" s="424"/>
      <c r="CE40" s="424"/>
      <c r="CF40" s="424"/>
      <c r="CG40" s="424"/>
      <c r="CH40" s="424"/>
      <c r="CI40" s="424"/>
      <c r="CJ40" s="424"/>
      <c r="CK40" s="424"/>
      <c r="CL40" s="424"/>
      <c r="CM40" s="424"/>
      <c r="CN40" s="424"/>
      <c r="CO40" s="424"/>
      <c r="CP40" s="424"/>
      <c r="CQ40" s="424"/>
      <c r="CR40" s="424"/>
      <c r="CS40" s="424"/>
      <c r="CT40" s="424"/>
      <c r="CU40" s="424"/>
      <c r="CV40" s="424"/>
      <c r="CW40" s="424"/>
      <c r="CX40" s="424"/>
      <c r="CY40" s="424"/>
      <c r="CZ40" s="424"/>
      <c r="DA40" s="433"/>
      <c r="DB40" s="431"/>
      <c r="DC40" s="425"/>
      <c r="DD40" s="425"/>
      <c r="DE40" s="424"/>
      <c r="DF40" s="424"/>
      <c r="DG40" s="424"/>
      <c r="DH40" s="424"/>
      <c r="DI40" s="424"/>
      <c r="DJ40" s="424"/>
      <c r="DK40" s="424"/>
      <c r="DL40" s="424"/>
      <c r="DM40" s="424"/>
      <c r="DN40" s="424"/>
      <c r="DO40" s="424"/>
      <c r="DP40" s="424"/>
      <c r="DQ40" s="424"/>
      <c r="DR40" s="424"/>
      <c r="DS40" s="424"/>
    </row>
    <row r="41" spans="1:123" s="36" customFormat="1" hidden="1">
      <c r="A41" s="422" t="s">
        <v>248</v>
      </c>
      <c r="B41" s="423"/>
      <c r="C41" s="424"/>
      <c r="D41" s="424"/>
      <c r="E41" s="369"/>
      <c r="F41" s="380" t="str">
        <f t="shared" si="3"/>
        <v>Pengadaan dan Pemasangan MVTIC Penyulang CB 31 Tanjung Redeb</v>
      </c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  <c r="AA41" s="424"/>
      <c r="AB41" s="424"/>
      <c r="AC41" s="424"/>
      <c r="AD41" s="424"/>
      <c r="AE41" s="424"/>
      <c r="AF41" s="424"/>
      <c r="AG41" s="424"/>
      <c r="AH41" s="424"/>
      <c r="AI41" s="424"/>
      <c r="AJ41" s="424"/>
      <c r="AK41" s="424"/>
      <c r="AL41" s="424"/>
      <c r="AM41" s="424"/>
      <c r="AN41" s="424"/>
      <c r="AO41" s="424"/>
      <c r="AP41" s="424"/>
      <c r="AQ41" s="424"/>
      <c r="AR41" s="424"/>
      <c r="AS41" s="424"/>
      <c r="AT41" s="424"/>
      <c r="AU41" s="424"/>
      <c r="AV41" s="424"/>
      <c r="AW41" s="424"/>
      <c r="AX41" s="424"/>
      <c r="AY41" s="424"/>
      <c r="AZ41" s="424"/>
      <c r="BA41" s="424"/>
      <c r="BB41" s="424"/>
      <c r="BC41" s="424"/>
      <c r="BD41" s="424"/>
      <c r="BE41" s="424"/>
      <c r="BF41" s="424"/>
      <c r="BG41" s="424"/>
      <c r="BH41" s="424"/>
      <c r="BI41" s="424"/>
      <c r="BJ41" s="424"/>
      <c r="BK41" s="424"/>
      <c r="BL41" s="424"/>
      <c r="BM41" s="424"/>
      <c r="BN41" s="424"/>
      <c r="BO41" s="424"/>
      <c r="BP41" s="424"/>
      <c r="BQ41" s="424"/>
      <c r="BR41" s="424"/>
      <c r="BS41" s="424"/>
      <c r="BT41" s="424"/>
      <c r="BU41" s="424"/>
      <c r="BV41" s="424"/>
      <c r="BW41" s="424"/>
      <c r="BX41" s="424"/>
      <c r="BY41" s="424"/>
      <c r="BZ41" s="424"/>
      <c r="CA41" s="424"/>
      <c r="CB41" s="424"/>
      <c r="CC41" s="424"/>
      <c r="CD41" s="424"/>
      <c r="CE41" s="424"/>
      <c r="CF41" s="424"/>
      <c r="CG41" s="424"/>
      <c r="CH41" s="424"/>
      <c r="CI41" s="424"/>
      <c r="CJ41" s="424"/>
      <c r="CK41" s="424"/>
      <c r="CL41" s="424"/>
      <c r="CM41" s="424"/>
      <c r="CN41" s="424"/>
      <c r="CO41" s="424"/>
      <c r="CP41" s="424"/>
      <c r="CQ41" s="424"/>
      <c r="CR41" s="424"/>
      <c r="CS41" s="424"/>
      <c r="CT41" s="424"/>
      <c r="CU41" s="424"/>
      <c r="CV41" s="424"/>
      <c r="CW41" s="424"/>
      <c r="CX41" s="424"/>
      <c r="CY41" s="424"/>
      <c r="CZ41" s="424"/>
      <c r="DA41" s="433"/>
      <c r="DB41" s="431"/>
      <c r="DC41" s="425"/>
      <c r="DD41" s="425"/>
      <c r="DE41" s="424"/>
      <c r="DF41" s="424"/>
      <c r="DG41" s="424"/>
      <c r="DH41" s="424"/>
      <c r="DI41" s="424"/>
      <c r="DJ41" s="424"/>
      <c r="DK41" s="424"/>
      <c r="DL41" s="424"/>
      <c r="DM41" s="424"/>
      <c r="DN41" s="424"/>
      <c r="DO41" s="424"/>
      <c r="DP41" s="424"/>
      <c r="DQ41" s="424"/>
      <c r="DR41" s="424"/>
      <c r="DS41" s="424"/>
    </row>
    <row r="42" spans="1:123" s="36" customFormat="1" ht="30" hidden="1">
      <c r="A42" s="422" t="s">
        <v>248</v>
      </c>
      <c r="B42" s="423"/>
      <c r="C42" s="424"/>
      <c r="D42" s="424"/>
      <c r="E42" s="369"/>
      <c r="F42" s="380" t="str">
        <f t="shared" si="3"/>
        <v>Pengadaan dan Pemasangan LBS Manual di Penyulang CB 31 Tanjung Redeb</v>
      </c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  <c r="AA42" s="424"/>
      <c r="AB42" s="424"/>
      <c r="AC42" s="424"/>
      <c r="AD42" s="424"/>
      <c r="AE42" s="424"/>
      <c r="AF42" s="424"/>
      <c r="AG42" s="424"/>
      <c r="AH42" s="424"/>
      <c r="AI42" s="424"/>
      <c r="AJ42" s="424"/>
      <c r="AK42" s="424"/>
      <c r="AL42" s="424"/>
      <c r="AM42" s="424"/>
      <c r="AN42" s="424"/>
      <c r="AO42" s="424"/>
      <c r="AP42" s="424"/>
      <c r="AQ42" s="424"/>
      <c r="AR42" s="424"/>
      <c r="AS42" s="424"/>
      <c r="AT42" s="424"/>
      <c r="AU42" s="424"/>
      <c r="AV42" s="424"/>
      <c r="AW42" s="424"/>
      <c r="AX42" s="424"/>
      <c r="AY42" s="424"/>
      <c r="AZ42" s="424"/>
      <c r="BA42" s="424"/>
      <c r="BB42" s="424"/>
      <c r="BC42" s="424"/>
      <c r="BD42" s="424"/>
      <c r="BE42" s="424"/>
      <c r="BF42" s="424"/>
      <c r="BG42" s="424"/>
      <c r="BH42" s="424"/>
      <c r="BI42" s="424"/>
      <c r="BJ42" s="424"/>
      <c r="BK42" s="424"/>
      <c r="BL42" s="424"/>
      <c r="BM42" s="424"/>
      <c r="BN42" s="424"/>
      <c r="BO42" s="424"/>
      <c r="BP42" s="424"/>
      <c r="BQ42" s="424"/>
      <c r="BR42" s="424"/>
      <c r="BS42" s="424"/>
      <c r="BT42" s="424"/>
      <c r="BU42" s="424"/>
      <c r="BV42" s="424"/>
      <c r="BW42" s="424"/>
      <c r="BX42" s="424"/>
      <c r="BY42" s="424"/>
      <c r="BZ42" s="424"/>
      <c r="CA42" s="424"/>
      <c r="CB42" s="424"/>
      <c r="CC42" s="424"/>
      <c r="CD42" s="424"/>
      <c r="CE42" s="424"/>
      <c r="CF42" s="424"/>
      <c r="CG42" s="424"/>
      <c r="CH42" s="424"/>
      <c r="CI42" s="424"/>
      <c r="CJ42" s="424"/>
      <c r="CK42" s="424"/>
      <c r="CL42" s="424"/>
      <c r="CM42" s="424"/>
      <c r="CN42" s="424"/>
      <c r="CO42" s="424"/>
      <c r="CP42" s="424"/>
      <c r="CQ42" s="424"/>
      <c r="CR42" s="424"/>
      <c r="CS42" s="424"/>
      <c r="CT42" s="424"/>
      <c r="CU42" s="424"/>
      <c r="CV42" s="424"/>
      <c r="CW42" s="424"/>
      <c r="CX42" s="424"/>
      <c r="CY42" s="424"/>
      <c r="CZ42" s="424"/>
      <c r="DA42" s="433"/>
      <c r="DB42" s="431"/>
      <c r="DC42" s="425"/>
      <c r="DD42" s="425"/>
      <c r="DE42" s="424"/>
      <c r="DF42" s="424"/>
      <c r="DG42" s="424"/>
      <c r="DH42" s="424"/>
      <c r="DI42" s="424"/>
      <c r="DJ42" s="424"/>
      <c r="DK42" s="424"/>
      <c r="DL42" s="424"/>
      <c r="DM42" s="424"/>
      <c r="DN42" s="424"/>
      <c r="DO42" s="424"/>
      <c r="DP42" s="424"/>
      <c r="DQ42" s="424"/>
      <c r="DR42" s="424"/>
      <c r="DS42" s="424"/>
    </row>
    <row r="43" spans="1:123" s="36" customFormat="1" hidden="1">
      <c r="A43" s="422" t="s">
        <v>248</v>
      </c>
      <c r="B43" s="423"/>
      <c r="C43" s="424"/>
      <c r="D43" s="424"/>
      <c r="E43" s="369"/>
      <c r="F43" s="380" t="str">
        <f t="shared" si="3"/>
        <v>Pengadaan dan Pemasangan LBS Motorized Penyulang F1 Nunukan</v>
      </c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  <c r="AA43" s="424"/>
      <c r="AB43" s="424"/>
      <c r="AC43" s="424"/>
      <c r="AD43" s="424"/>
      <c r="AE43" s="424"/>
      <c r="AF43" s="424"/>
      <c r="AG43" s="424"/>
      <c r="AH43" s="424"/>
      <c r="AI43" s="424"/>
      <c r="AJ43" s="424"/>
      <c r="AK43" s="424"/>
      <c r="AL43" s="424"/>
      <c r="AM43" s="424"/>
      <c r="AN43" s="424"/>
      <c r="AO43" s="424"/>
      <c r="AP43" s="424"/>
      <c r="AQ43" s="424"/>
      <c r="AR43" s="424"/>
      <c r="AS43" s="424"/>
      <c r="AT43" s="424"/>
      <c r="AU43" s="424"/>
      <c r="AV43" s="424"/>
      <c r="AW43" s="424"/>
      <c r="AX43" s="424"/>
      <c r="AY43" s="424"/>
      <c r="AZ43" s="424"/>
      <c r="BA43" s="424"/>
      <c r="BB43" s="424"/>
      <c r="BC43" s="424"/>
      <c r="BD43" s="424"/>
      <c r="BE43" s="424"/>
      <c r="BF43" s="424"/>
      <c r="BG43" s="424"/>
      <c r="BH43" s="424"/>
      <c r="BI43" s="424"/>
      <c r="BJ43" s="424"/>
      <c r="BK43" s="424"/>
      <c r="BL43" s="424"/>
      <c r="BM43" s="424"/>
      <c r="BN43" s="424"/>
      <c r="BO43" s="424"/>
      <c r="BP43" s="424"/>
      <c r="BQ43" s="424"/>
      <c r="BR43" s="424"/>
      <c r="BS43" s="424"/>
      <c r="BT43" s="424"/>
      <c r="BU43" s="424"/>
      <c r="BV43" s="424"/>
      <c r="BW43" s="424"/>
      <c r="BX43" s="424"/>
      <c r="BY43" s="424"/>
      <c r="BZ43" s="424"/>
      <c r="CA43" s="424"/>
      <c r="CB43" s="424"/>
      <c r="CC43" s="424"/>
      <c r="CD43" s="424"/>
      <c r="CE43" s="424"/>
      <c r="CF43" s="424"/>
      <c r="CG43" s="424"/>
      <c r="CH43" s="424"/>
      <c r="CI43" s="424"/>
      <c r="CJ43" s="424"/>
      <c r="CK43" s="424"/>
      <c r="CL43" s="424"/>
      <c r="CM43" s="424"/>
      <c r="CN43" s="424"/>
      <c r="CO43" s="424"/>
      <c r="CP43" s="424"/>
      <c r="CQ43" s="424"/>
      <c r="CR43" s="424"/>
      <c r="CS43" s="424"/>
      <c r="CT43" s="424"/>
      <c r="CU43" s="424"/>
      <c r="CV43" s="424"/>
      <c r="CW43" s="424"/>
      <c r="CX43" s="424"/>
      <c r="CY43" s="424"/>
      <c r="CZ43" s="424"/>
      <c r="DA43" s="433"/>
      <c r="DB43" s="431"/>
      <c r="DC43" s="425"/>
      <c r="DD43" s="425"/>
      <c r="DE43" s="424"/>
      <c r="DF43" s="424"/>
      <c r="DG43" s="424"/>
      <c r="DH43" s="424"/>
      <c r="DI43" s="424"/>
      <c r="DJ43" s="424"/>
      <c r="DK43" s="424"/>
      <c r="DL43" s="424"/>
      <c r="DM43" s="424"/>
      <c r="DN43" s="424"/>
      <c r="DO43" s="424"/>
      <c r="DP43" s="424"/>
      <c r="DQ43" s="424"/>
      <c r="DR43" s="424"/>
      <c r="DS43" s="424"/>
    </row>
    <row r="44" spans="1:123" s="36" customFormat="1" hidden="1">
      <c r="A44" s="422" t="s">
        <v>248</v>
      </c>
      <c r="B44" s="423"/>
      <c r="C44" s="424"/>
      <c r="D44" s="424"/>
      <c r="E44" s="369"/>
      <c r="F44" s="380" t="str">
        <f t="shared" si="3"/>
        <v>Pengadaan dan Pemasangan LBS Motorized Penyulang F4 Nunukan</v>
      </c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  <c r="AA44" s="424"/>
      <c r="AB44" s="424"/>
      <c r="AC44" s="424"/>
      <c r="AD44" s="424"/>
      <c r="AE44" s="424"/>
      <c r="AF44" s="424"/>
      <c r="AG44" s="424"/>
      <c r="AH44" s="424"/>
      <c r="AI44" s="424"/>
      <c r="AJ44" s="424"/>
      <c r="AK44" s="424"/>
      <c r="AL44" s="424"/>
      <c r="AM44" s="424"/>
      <c r="AN44" s="424"/>
      <c r="AO44" s="424"/>
      <c r="AP44" s="424"/>
      <c r="AQ44" s="424"/>
      <c r="AR44" s="424"/>
      <c r="AS44" s="424"/>
      <c r="AT44" s="424"/>
      <c r="AU44" s="424"/>
      <c r="AV44" s="424"/>
      <c r="AW44" s="424"/>
      <c r="AX44" s="424"/>
      <c r="AY44" s="424"/>
      <c r="AZ44" s="424"/>
      <c r="BA44" s="424"/>
      <c r="BB44" s="424"/>
      <c r="BC44" s="424"/>
      <c r="BD44" s="424"/>
      <c r="BE44" s="424"/>
      <c r="BF44" s="424"/>
      <c r="BG44" s="424"/>
      <c r="BH44" s="424"/>
      <c r="BI44" s="424"/>
      <c r="BJ44" s="424"/>
      <c r="BK44" s="424"/>
      <c r="BL44" s="424"/>
      <c r="BM44" s="424"/>
      <c r="BN44" s="424"/>
      <c r="BO44" s="424"/>
      <c r="BP44" s="424"/>
      <c r="BQ44" s="424"/>
      <c r="BR44" s="424"/>
      <c r="BS44" s="424"/>
      <c r="BT44" s="424"/>
      <c r="BU44" s="424"/>
      <c r="BV44" s="424"/>
      <c r="BW44" s="424"/>
      <c r="BX44" s="424"/>
      <c r="BY44" s="424"/>
      <c r="BZ44" s="424"/>
      <c r="CA44" s="424"/>
      <c r="CB44" s="424"/>
      <c r="CC44" s="424"/>
      <c r="CD44" s="424"/>
      <c r="CE44" s="424"/>
      <c r="CF44" s="424"/>
      <c r="CG44" s="424"/>
      <c r="CH44" s="424"/>
      <c r="CI44" s="424"/>
      <c r="CJ44" s="424"/>
      <c r="CK44" s="424"/>
      <c r="CL44" s="424"/>
      <c r="CM44" s="424"/>
      <c r="CN44" s="424"/>
      <c r="CO44" s="424"/>
      <c r="CP44" s="424"/>
      <c r="CQ44" s="424"/>
      <c r="CR44" s="424"/>
      <c r="CS44" s="424"/>
      <c r="CT44" s="424"/>
      <c r="CU44" s="424"/>
      <c r="CV44" s="424"/>
      <c r="CW44" s="424"/>
      <c r="CX44" s="424"/>
      <c r="CY44" s="424"/>
      <c r="CZ44" s="424"/>
      <c r="DA44" s="433"/>
      <c r="DB44" s="431"/>
      <c r="DC44" s="425"/>
      <c r="DD44" s="425"/>
      <c r="DE44" s="424"/>
      <c r="DF44" s="424"/>
      <c r="DG44" s="424"/>
      <c r="DH44" s="424"/>
      <c r="DI44" s="424"/>
      <c r="DJ44" s="424"/>
      <c r="DK44" s="424"/>
      <c r="DL44" s="424"/>
      <c r="DM44" s="424"/>
      <c r="DN44" s="424"/>
      <c r="DO44" s="424"/>
      <c r="DP44" s="424"/>
      <c r="DQ44" s="424"/>
      <c r="DR44" s="424"/>
      <c r="DS44" s="424"/>
    </row>
    <row r="45" spans="1:123" s="36" customFormat="1" ht="30" hidden="1">
      <c r="A45" s="422" t="s">
        <v>248</v>
      </c>
      <c r="B45" s="423"/>
      <c r="C45" s="424"/>
      <c r="D45" s="424"/>
      <c r="E45" s="369"/>
      <c r="F45" s="380" t="str">
        <f t="shared" si="3"/>
        <v>Pengadaan dan Pemasangan LBS Motorized Penyulang CB 31 Tanjung Redeb</v>
      </c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  <c r="AA45" s="424"/>
      <c r="AB45" s="424"/>
      <c r="AC45" s="424"/>
      <c r="AD45" s="424"/>
      <c r="AE45" s="424"/>
      <c r="AF45" s="424"/>
      <c r="AG45" s="424"/>
      <c r="AH45" s="424"/>
      <c r="AI45" s="424"/>
      <c r="AJ45" s="424"/>
      <c r="AK45" s="424"/>
      <c r="AL45" s="424"/>
      <c r="AM45" s="424"/>
      <c r="AN45" s="424"/>
      <c r="AO45" s="424"/>
      <c r="AP45" s="424"/>
      <c r="AQ45" s="424"/>
      <c r="AR45" s="424"/>
      <c r="AS45" s="424"/>
      <c r="AT45" s="424"/>
      <c r="AU45" s="424"/>
      <c r="AV45" s="424"/>
      <c r="AW45" s="424"/>
      <c r="AX45" s="424"/>
      <c r="AY45" s="424"/>
      <c r="AZ45" s="424"/>
      <c r="BA45" s="424"/>
      <c r="BB45" s="424"/>
      <c r="BC45" s="424"/>
      <c r="BD45" s="424"/>
      <c r="BE45" s="424"/>
      <c r="BF45" s="424"/>
      <c r="BG45" s="424"/>
      <c r="BH45" s="424"/>
      <c r="BI45" s="424"/>
      <c r="BJ45" s="424"/>
      <c r="BK45" s="424"/>
      <c r="BL45" s="424"/>
      <c r="BM45" s="424"/>
      <c r="BN45" s="424"/>
      <c r="BO45" s="424"/>
      <c r="BP45" s="424"/>
      <c r="BQ45" s="424"/>
      <c r="BR45" s="424"/>
      <c r="BS45" s="424"/>
      <c r="BT45" s="424"/>
      <c r="BU45" s="424"/>
      <c r="BV45" s="424"/>
      <c r="BW45" s="424"/>
      <c r="BX45" s="424"/>
      <c r="BY45" s="424"/>
      <c r="BZ45" s="424"/>
      <c r="CA45" s="424"/>
      <c r="CB45" s="424"/>
      <c r="CC45" s="424"/>
      <c r="CD45" s="424"/>
      <c r="CE45" s="424"/>
      <c r="CF45" s="424"/>
      <c r="CG45" s="424"/>
      <c r="CH45" s="424"/>
      <c r="CI45" s="424"/>
      <c r="CJ45" s="424"/>
      <c r="CK45" s="424"/>
      <c r="CL45" s="424"/>
      <c r="CM45" s="424"/>
      <c r="CN45" s="424"/>
      <c r="CO45" s="424"/>
      <c r="CP45" s="424"/>
      <c r="CQ45" s="424"/>
      <c r="CR45" s="424"/>
      <c r="CS45" s="424"/>
      <c r="CT45" s="424"/>
      <c r="CU45" s="424"/>
      <c r="CV45" s="424"/>
      <c r="CW45" s="424"/>
      <c r="CX45" s="424"/>
      <c r="CY45" s="424"/>
      <c r="CZ45" s="424"/>
      <c r="DA45" s="433"/>
      <c r="DB45" s="431"/>
      <c r="DC45" s="425"/>
      <c r="DD45" s="425"/>
      <c r="DE45" s="424"/>
      <c r="DF45" s="424"/>
      <c r="DG45" s="424"/>
      <c r="DH45" s="424"/>
      <c r="DI45" s="424"/>
      <c r="DJ45" s="424"/>
      <c r="DK45" s="424"/>
      <c r="DL45" s="424"/>
      <c r="DM45" s="424"/>
      <c r="DN45" s="424"/>
      <c r="DO45" s="424"/>
      <c r="DP45" s="424"/>
      <c r="DQ45" s="424"/>
      <c r="DR45" s="424"/>
      <c r="DS45" s="424"/>
    </row>
    <row r="46" spans="1:123" s="36" customFormat="1" ht="30" hidden="1">
      <c r="A46" s="422" t="s">
        <v>248</v>
      </c>
      <c r="B46" s="423"/>
      <c r="C46" s="424"/>
      <c r="D46" s="424"/>
      <c r="E46" s="369"/>
      <c r="F46" s="380" t="str">
        <f t="shared" si="3"/>
        <v>Pengadaan dan Pemasangan LBS Motorized Penyulang F1 Tanjung Selor</v>
      </c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  <c r="AA46" s="424"/>
      <c r="AB46" s="424"/>
      <c r="AC46" s="424"/>
      <c r="AD46" s="424"/>
      <c r="AE46" s="424"/>
      <c r="AF46" s="424"/>
      <c r="AG46" s="424"/>
      <c r="AH46" s="424"/>
      <c r="AI46" s="424"/>
      <c r="AJ46" s="424"/>
      <c r="AK46" s="424"/>
      <c r="AL46" s="424"/>
      <c r="AM46" s="424"/>
      <c r="AN46" s="424"/>
      <c r="AO46" s="424"/>
      <c r="AP46" s="424"/>
      <c r="AQ46" s="424"/>
      <c r="AR46" s="424"/>
      <c r="AS46" s="424"/>
      <c r="AT46" s="424"/>
      <c r="AU46" s="424"/>
      <c r="AV46" s="424"/>
      <c r="AW46" s="424"/>
      <c r="AX46" s="424"/>
      <c r="AY46" s="424"/>
      <c r="AZ46" s="424"/>
      <c r="BA46" s="424"/>
      <c r="BB46" s="424"/>
      <c r="BC46" s="424"/>
      <c r="BD46" s="424"/>
      <c r="BE46" s="424"/>
      <c r="BF46" s="424"/>
      <c r="BG46" s="424"/>
      <c r="BH46" s="424"/>
      <c r="BI46" s="424"/>
      <c r="BJ46" s="424"/>
      <c r="BK46" s="424"/>
      <c r="BL46" s="424"/>
      <c r="BM46" s="424"/>
      <c r="BN46" s="424"/>
      <c r="BO46" s="424"/>
      <c r="BP46" s="424"/>
      <c r="BQ46" s="424"/>
      <c r="BR46" s="424"/>
      <c r="BS46" s="424"/>
      <c r="BT46" s="424"/>
      <c r="BU46" s="424"/>
      <c r="BV46" s="424"/>
      <c r="BW46" s="424"/>
      <c r="BX46" s="424"/>
      <c r="BY46" s="424"/>
      <c r="BZ46" s="424"/>
      <c r="CA46" s="424"/>
      <c r="CB46" s="424"/>
      <c r="CC46" s="424"/>
      <c r="CD46" s="424"/>
      <c r="CE46" s="424"/>
      <c r="CF46" s="424"/>
      <c r="CG46" s="424"/>
      <c r="CH46" s="424"/>
      <c r="CI46" s="424"/>
      <c r="CJ46" s="424"/>
      <c r="CK46" s="424"/>
      <c r="CL46" s="424"/>
      <c r="CM46" s="424"/>
      <c r="CN46" s="424"/>
      <c r="CO46" s="424"/>
      <c r="CP46" s="424"/>
      <c r="CQ46" s="424"/>
      <c r="CR46" s="424"/>
      <c r="CS46" s="424"/>
      <c r="CT46" s="424"/>
      <c r="CU46" s="424"/>
      <c r="CV46" s="424"/>
      <c r="CW46" s="424"/>
      <c r="CX46" s="424"/>
      <c r="CY46" s="424"/>
      <c r="CZ46" s="424"/>
      <c r="DA46" s="433"/>
      <c r="DB46" s="431"/>
      <c r="DC46" s="425"/>
      <c r="DD46" s="425"/>
      <c r="DE46" s="424"/>
      <c r="DF46" s="424"/>
      <c r="DG46" s="424"/>
      <c r="DH46" s="424"/>
      <c r="DI46" s="424"/>
      <c r="DJ46" s="424"/>
      <c r="DK46" s="424"/>
      <c r="DL46" s="424"/>
      <c r="DM46" s="424"/>
      <c r="DN46" s="424"/>
      <c r="DO46" s="424"/>
      <c r="DP46" s="424"/>
      <c r="DQ46" s="424"/>
      <c r="DR46" s="424"/>
      <c r="DS46" s="424"/>
    </row>
    <row r="47" spans="1:123" s="36" customFormat="1" ht="30" hidden="1">
      <c r="A47" s="422" t="s">
        <v>248</v>
      </c>
      <c r="B47" s="423"/>
      <c r="C47" s="424"/>
      <c r="D47" s="424"/>
      <c r="E47" s="369"/>
      <c r="F47" s="380" t="str">
        <f t="shared" si="3"/>
        <v>Pengadaan dan Pemasangan LBS Motorized Penyulang F2 Tanjung Selor</v>
      </c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  <c r="AA47" s="424"/>
      <c r="AB47" s="424"/>
      <c r="AC47" s="424"/>
      <c r="AD47" s="424"/>
      <c r="AE47" s="424"/>
      <c r="AF47" s="424"/>
      <c r="AG47" s="424"/>
      <c r="AH47" s="424"/>
      <c r="AI47" s="424"/>
      <c r="AJ47" s="424"/>
      <c r="AK47" s="424"/>
      <c r="AL47" s="424"/>
      <c r="AM47" s="424"/>
      <c r="AN47" s="424"/>
      <c r="AO47" s="424"/>
      <c r="AP47" s="424"/>
      <c r="AQ47" s="424"/>
      <c r="AR47" s="424"/>
      <c r="AS47" s="424"/>
      <c r="AT47" s="424"/>
      <c r="AU47" s="424"/>
      <c r="AV47" s="424"/>
      <c r="AW47" s="424"/>
      <c r="AX47" s="424"/>
      <c r="AY47" s="424"/>
      <c r="AZ47" s="424"/>
      <c r="BA47" s="424"/>
      <c r="BB47" s="424"/>
      <c r="BC47" s="424"/>
      <c r="BD47" s="424"/>
      <c r="BE47" s="424"/>
      <c r="BF47" s="424"/>
      <c r="BG47" s="424"/>
      <c r="BH47" s="424"/>
      <c r="BI47" s="424"/>
      <c r="BJ47" s="424"/>
      <c r="BK47" s="424"/>
      <c r="BL47" s="424"/>
      <c r="BM47" s="424"/>
      <c r="BN47" s="424"/>
      <c r="BO47" s="424"/>
      <c r="BP47" s="424"/>
      <c r="BQ47" s="424"/>
      <c r="BR47" s="424"/>
      <c r="BS47" s="424"/>
      <c r="BT47" s="424"/>
      <c r="BU47" s="424"/>
      <c r="BV47" s="424"/>
      <c r="BW47" s="424"/>
      <c r="BX47" s="424"/>
      <c r="BY47" s="424"/>
      <c r="BZ47" s="424"/>
      <c r="CA47" s="424"/>
      <c r="CB47" s="424"/>
      <c r="CC47" s="424"/>
      <c r="CD47" s="424"/>
      <c r="CE47" s="424"/>
      <c r="CF47" s="424"/>
      <c r="CG47" s="424"/>
      <c r="CH47" s="424"/>
      <c r="CI47" s="424"/>
      <c r="CJ47" s="424"/>
      <c r="CK47" s="424"/>
      <c r="CL47" s="424"/>
      <c r="CM47" s="424"/>
      <c r="CN47" s="424"/>
      <c r="CO47" s="424"/>
      <c r="CP47" s="424"/>
      <c r="CQ47" s="424"/>
      <c r="CR47" s="424"/>
      <c r="CS47" s="424"/>
      <c r="CT47" s="424"/>
      <c r="CU47" s="424"/>
      <c r="CV47" s="424"/>
      <c r="CW47" s="424"/>
      <c r="CX47" s="424"/>
      <c r="CY47" s="424"/>
      <c r="CZ47" s="424"/>
      <c r="DA47" s="433"/>
      <c r="DB47" s="431"/>
      <c r="DC47" s="425"/>
      <c r="DD47" s="425"/>
      <c r="DE47" s="424"/>
      <c r="DF47" s="424"/>
      <c r="DG47" s="424"/>
      <c r="DH47" s="424"/>
      <c r="DI47" s="424"/>
      <c r="DJ47" s="424"/>
      <c r="DK47" s="424"/>
      <c r="DL47" s="424"/>
      <c r="DM47" s="424"/>
      <c r="DN47" s="424"/>
      <c r="DO47" s="424"/>
      <c r="DP47" s="424"/>
      <c r="DQ47" s="424"/>
      <c r="DR47" s="424"/>
      <c r="DS47" s="424"/>
    </row>
    <row r="48" spans="1:123" s="36" customFormat="1" ht="30" hidden="1">
      <c r="A48" s="422" t="s">
        <v>248</v>
      </c>
      <c r="B48" s="423"/>
      <c r="C48" s="424"/>
      <c r="D48" s="424"/>
      <c r="E48" s="369"/>
      <c r="F48" s="380" t="str">
        <f t="shared" si="3"/>
        <v>Pengadaan dan Pemasangan LBS Motorized Penyulang F3 Tanjung Selor</v>
      </c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  <c r="AA48" s="424"/>
      <c r="AB48" s="424"/>
      <c r="AC48" s="424"/>
      <c r="AD48" s="424"/>
      <c r="AE48" s="424"/>
      <c r="AF48" s="424"/>
      <c r="AG48" s="424"/>
      <c r="AH48" s="424"/>
      <c r="AI48" s="424"/>
      <c r="AJ48" s="424"/>
      <c r="AK48" s="424"/>
      <c r="AL48" s="424"/>
      <c r="AM48" s="424"/>
      <c r="AN48" s="424"/>
      <c r="AO48" s="424"/>
      <c r="AP48" s="424"/>
      <c r="AQ48" s="424"/>
      <c r="AR48" s="424"/>
      <c r="AS48" s="424"/>
      <c r="AT48" s="424"/>
      <c r="AU48" s="424"/>
      <c r="AV48" s="424"/>
      <c r="AW48" s="424"/>
      <c r="AX48" s="424"/>
      <c r="AY48" s="424"/>
      <c r="AZ48" s="424"/>
      <c r="BA48" s="424"/>
      <c r="BB48" s="424"/>
      <c r="BC48" s="424"/>
      <c r="BD48" s="424"/>
      <c r="BE48" s="424"/>
      <c r="BF48" s="424"/>
      <c r="BG48" s="424"/>
      <c r="BH48" s="424"/>
      <c r="BI48" s="424"/>
      <c r="BJ48" s="424"/>
      <c r="BK48" s="424"/>
      <c r="BL48" s="424"/>
      <c r="BM48" s="424"/>
      <c r="BN48" s="424"/>
      <c r="BO48" s="424"/>
      <c r="BP48" s="424"/>
      <c r="BQ48" s="424"/>
      <c r="BR48" s="424"/>
      <c r="BS48" s="424"/>
      <c r="BT48" s="424"/>
      <c r="BU48" s="424"/>
      <c r="BV48" s="424"/>
      <c r="BW48" s="424"/>
      <c r="BX48" s="424"/>
      <c r="BY48" s="424"/>
      <c r="BZ48" s="424"/>
      <c r="CA48" s="424"/>
      <c r="CB48" s="424"/>
      <c r="CC48" s="424"/>
      <c r="CD48" s="424"/>
      <c r="CE48" s="424"/>
      <c r="CF48" s="424"/>
      <c r="CG48" s="424"/>
      <c r="CH48" s="424"/>
      <c r="CI48" s="424"/>
      <c r="CJ48" s="424"/>
      <c r="CK48" s="424"/>
      <c r="CL48" s="424"/>
      <c r="CM48" s="424"/>
      <c r="CN48" s="424"/>
      <c r="CO48" s="424"/>
      <c r="CP48" s="424"/>
      <c r="CQ48" s="424"/>
      <c r="CR48" s="424"/>
      <c r="CS48" s="424"/>
      <c r="CT48" s="424"/>
      <c r="CU48" s="424"/>
      <c r="CV48" s="424"/>
      <c r="CW48" s="424"/>
      <c r="CX48" s="424"/>
      <c r="CY48" s="424"/>
      <c r="CZ48" s="424"/>
      <c r="DA48" s="433"/>
      <c r="DB48" s="431"/>
      <c r="DC48" s="425"/>
      <c r="DD48" s="425"/>
      <c r="DE48" s="424"/>
      <c r="DF48" s="424"/>
      <c r="DG48" s="424"/>
      <c r="DH48" s="424"/>
      <c r="DI48" s="424"/>
      <c r="DJ48" s="424"/>
      <c r="DK48" s="424"/>
      <c r="DL48" s="424"/>
      <c r="DM48" s="424"/>
      <c r="DN48" s="424"/>
      <c r="DO48" s="424"/>
      <c r="DP48" s="424"/>
      <c r="DQ48" s="424"/>
      <c r="DR48" s="424"/>
      <c r="DS48" s="424"/>
    </row>
    <row r="49" spans="1:123" s="36" customFormat="1" ht="30" hidden="1">
      <c r="A49" s="422" t="s">
        <v>248</v>
      </c>
      <c r="B49" s="423"/>
      <c r="C49" s="424"/>
      <c r="D49" s="424"/>
      <c r="E49" s="369"/>
      <c r="F49" s="380" t="str">
        <f t="shared" si="3"/>
        <v>Pengadaan dan Pemasangan LBS Motorized Penyulang F4 Tanjung Selor</v>
      </c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  <c r="AA49" s="424"/>
      <c r="AB49" s="424"/>
      <c r="AC49" s="424"/>
      <c r="AD49" s="424"/>
      <c r="AE49" s="424"/>
      <c r="AF49" s="424"/>
      <c r="AG49" s="424"/>
      <c r="AH49" s="424"/>
      <c r="AI49" s="424"/>
      <c r="AJ49" s="424"/>
      <c r="AK49" s="424"/>
      <c r="AL49" s="424"/>
      <c r="AM49" s="424"/>
      <c r="AN49" s="424"/>
      <c r="AO49" s="424"/>
      <c r="AP49" s="424"/>
      <c r="AQ49" s="424"/>
      <c r="AR49" s="424"/>
      <c r="AS49" s="424"/>
      <c r="AT49" s="424"/>
      <c r="AU49" s="424"/>
      <c r="AV49" s="424"/>
      <c r="AW49" s="424"/>
      <c r="AX49" s="424"/>
      <c r="AY49" s="424"/>
      <c r="AZ49" s="424"/>
      <c r="BA49" s="424"/>
      <c r="BB49" s="424"/>
      <c r="BC49" s="424"/>
      <c r="BD49" s="424"/>
      <c r="BE49" s="424"/>
      <c r="BF49" s="424"/>
      <c r="BG49" s="424"/>
      <c r="BH49" s="424"/>
      <c r="BI49" s="424"/>
      <c r="BJ49" s="424"/>
      <c r="BK49" s="424"/>
      <c r="BL49" s="424"/>
      <c r="BM49" s="424"/>
      <c r="BN49" s="424"/>
      <c r="BO49" s="424"/>
      <c r="BP49" s="424"/>
      <c r="BQ49" s="424"/>
      <c r="BR49" s="424"/>
      <c r="BS49" s="424"/>
      <c r="BT49" s="424"/>
      <c r="BU49" s="424"/>
      <c r="BV49" s="424"/>
      <c r="BW49" s="424"/>
      <c r="BX49" s="424"/>
      <c r="BY49" s="424"/>
      <c r="BZ49" s="424"/>
      <c r="CA49" s="424"/>
      <c r="CB49" s="424"/>
      <c r="CC49" s="424"/>
      <c r="CD49" s="424"/>
      <c r="CE49" s="424"/>
      <c r="CF49" s="424"/>
      <c r="CG49" s="424"/>
      <c r="CH49" s="424"/>
      <c r="CI49" s="424"/>
      <c r="CJ49" s="424"/>
      <c r="CK49" s="424"/>
      <c r="CL49" s="424"/>
      <c r="CM49" s="424"/>
      <c r="CN49" s="424"/>
      <c r="CO49" s="424"/>
      <c r="CP49" s="424"/>
      <c r="CQ49" s="424"/>
      <c r="CR49" s="424"/>
      <c r="CS49" s="424"/>
      <c r="CT49" s="424"/>
      <c r="CU49" s="424"/>
      <c r="CV49" s="424"/>
      <c r="CW49" s="424"/>
      <c r="CX49" s="424"/>
      <c r="CY49" s="424"/>
      <c r="CZ49" s="424"/>
      <c r="DA49" s="433"/>
      <c r="DB49" s="431"/>
      <c r="DC49" s="425"/>
      <c r="DD49" s="425"/>
      <c r="DE49" s="424"/>
      <c r="DF49" s="424"/>
      <c r="DG49" s="424"/>
      <c r="DH49" s="424"/>
      <c r="DI49" s="424"/>
      <c r="DJ49" s="424"/>
      <c r="DK49" s="424"/>
      <c r="DL49" s="424"/>
      <c r="DM49" s="424"/>
      <c r="DN49" s="424"/>
      <c r="DO49" s="424"/>
      <c r="DP49" s="424"/>
      <c r="DQ49" s="424"/>
      <c r="DR49" s="424"/>
      <c r="DS49" s="424"/>
    </row>
    <row r="50" spans="1:123" s="36" customFormat="1" hidden="1">
      <c r="A50" s="422" t="s">
        <v>248</v>
      </c>
      <c r="B50" s="423"/>
      <c r="C50" s="424"/>
      <c r="D50" s="424"/>
      <c r="E50" s="369"/>
      <c r="F50" s="380" t="str">
        <f t="shared" si="3"/>
        <v>Pengadaan dan Pemasangan Recloser Penyulang F2 Tanjung Redeb</v>
      </c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  <c r="AA50" s="424"/>
      <c r="AB50" s="424"/>
      <c r="AC50" s="424"/>
      <c r="AD50" s="424"/>
      <c r="AE50" s="424"/>
      <c r="AF50" s="424"/>
      <c r="AG50" s="424"/>
      <c r="AH50" s="424"/>
      <c r="AI50" s="424"/>
      <c r="AJ50" s="424"/>
      <c r="AK50" s="424"/>
      <c r="AL50" s="424"/>
      <c r="AM50" s="424"/>
      <c r="AN50" s="424"/>
      <c r="AO50" s="424"/>
      <c r="AP50" s="424"/>
      <c r="AQ50" s="424"/>
      <c r="AR50" s="424"/>
      <c r="AS50" s="424"/>
      <c r="AT50" s="424"/>
      <c r="AU50" s="424"/>
      <c r="AV50" s="424"/>
      <c r="AW50" s="424"/>
      <c r="AX50" s="424"/>
      <c r="AY50" s="424"/>
      <c r="AZ50" s="424"/>
      <c r="BA50" s="424"/>
      <c r="BB50" s="424"/>
      <c r="BC50" s="424"/>
      <c r="BD50" s="424"/>
      <c r="BE50" s="424"/>
      <c r="BF50" s="424"/>
      <c r="BG50" s="424"/>
      <c r="BH50" s="424"/>
      <c r="BI50" s="424"/>
      <c r="BJ50" s="424"/>
      <c r="BK50" s="424"/>
      <c r="BL50" s="424"/>
      <c r="BM50" s="424"/>
      <c r="BN50" s="424"/>
      <c r="BO50" s="424"/>
      <c r="BP50" s="424"/>
      <c r="BQ50" s="424"/>
      <c r="BR50" s="424"/>
      <c r="BS50" s="424"/>
      <c r="BT50" s="424"/>
      <c r="BU50" s="424"/>
      <c r="BV50" s="424"/>
      <c r="BW50" s="424"/>
      <c r="BX50" s="424"/>
      <c r="BY50" s="424"/>
      <c r="BZ50" s="424"/>
      <c r="CA50" s="424"/>
      <c r="CB50" s="424"/>
      <c r="CC50" s="424"/>
      <c r="CD50" s="424"/>
      <c r="CE50" s="424"/>
      <c r="CF50" s="424"/>
      <c r="CG50" s="424"/>
      <c r="CH50" s="424"/>
      <c r="CI50" s="424"/>
      <c r="CJ50" s="424"/>
      <c r="CK50" s="424"/>
      <c r="CL50" s="424"/>
      <c r="CM50" s="424"/>
      <c r="CN50" s="424"/>
      <c r="CO50" s="424"/>
      <c r="CP50" s="424"/>
      <c r="CQ50" s="424"/>
      <c r="CR50" s="424"/>
      <c r="CS50" s="424"/>
      <c r="CT50" s="424"/>
      <c r="CU50" s="424"/>
      <c r="CV50" s="424"/>
      <c r="CW50" s="424"/>
      <c r="CX50" s="424"/>
      <c r="CY50" s="424"/>
      <c r="CZ50" s="424"/>
      <c r="DA50" s="433"/>
      <c r="DB50" s="431"/>
      <c r="DC50" s="425"/>
      <c r="DD50" s="425"/>
      <c r="DE50" s="424"/>
      <c r="DF50" s="424"/>
      <c r="DG50" s="424"/>
      <c r="DH50" s="424"/>
      <c r="DI50" s="424"/>
      <c r="DJ50" s="424"/>
      <c r="DK50" s="424"/>
      <c r="DL50" s="424"/>
      <c r="DM50" s="424"/>
      <c r="DN50" s="424"/>
      <c r="DO50" s="424"/>
      <c r="DP50" s="424"/>
      <c r="DQ50" s="424"/>
      <c r="DR50" s="424"/>
      <c r="DS50" s="424"/>
    </row>
    <row r="51" spans="1:123" s="36" customFormat="1" ht="30" hidden="1">
      <c r="A51" s="422" t="s">
        <v>248</v>
      </c>
      <c r="B51" s="423"/>
      <c r="C51" s="424"/>
      <c r="D51" s="424"/>
      <c r="E51" s="369"/>
      <c r="F51" s="380" t="str">
        <f t="shared" si="3"/>
        <v>Pengadaan dan Pemasangan Recloser Penyulang CB 31 Tanjung Redeb</v>
      </c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  <c r="AA51" s="424"/>
      <c r="AB51" s="424"/>
      <c r="AC51" s="424"/>
      <c r="AD51" s="424"/>
      <c r="AE51" s="424"/>
      <c r="AF51" s="424"/>
      <c r="AG51" s="424"/>
      <c r="AH51" s="424"/>
      <c r="AI51" s="424"/>
      <c r="AJ51" s="424"/>
      <c r="AK51" s="424"/>
      <c r="AL51" s="424"/>
      <c r="AM51" s="424"/>
      <c r="AN51" s="424"/>
      <c r="AO51" s="424"/>
      <c r="AP51" s="424"/>
      <c r="AQ51" s="424"/>
      <c r="AR51" s="424"/>
      <c r="AS51" s="424"/>
      <c r="AT51" s="424"/>
      <c r="AU51" s="424"/>
      <c r="AV51" s="424"/>
      <c r="AW51" s="424"/>
      <c r="AX51" s="424"/>
      <c r="AY51" s="424"/>
      <c r="AZ51" s="424"/>
      <c r="BA51" s="424"/>
      <c r="BB51" s="424"/>
      <c r="BC51" s="424"/>
      <c r="BD51" s="424"/>
      <c r="BE51" s="424"/>
      <c r="BF51" s="424"/>
      <c r="BG51" s="424"/>
      <c r="BH51" s="424"/>
      <c r="BI51" s="424"/>
      <c r="BJ51" s="424"/>
      <c r="BK51" s="424"/>
      <c r="BL51" s="424"/>
      <c r="BM51" s="424"/>
      <c r="BN51" s="424"/>
      <c r="BO51" s="424"/>
      <c r="BP51" s="424"/>
      <c r="BQ51" s="424"/>
      <c r="BR51" s="424"/>
      <c r="BS51" s="424"/>
      <c r="BT51" s="424"/>
      <c r="BU51" s="424"/>
      <c r="BV51" s="424"/>
      <c r="BW51" s="424"/>
      <c r="BX51" s="424"/>
      <c r="BY51" s="424"/>
      <c r="BZ51" s="424"/>
      <c r="CA51" s="424"/>
      <c r="CB51" s="424"/>
      <c r="CC51" s="424"/>
      <c r="CD51" s="424"/>
      <c r="CE51" s="424"/>
      <c r="CF51" s="424"/>
      <c r="CG51" s="424"/>
      <c r="CH51" s="424"/>
      <c r="CI51" s="424"/>
      <c r="CJ51" s="424"/>
      <c r="CK51" s="424"/>
      <c r="CL51" s="424"/>
      <c r="CM51" s="424"/>
      <c r="CN51" s="424"/>
      <c r="CO51" s="424"/>
      <c r="CP51" s="424"/>
      <c r="CQ51" s="424"/>
      <c r="CR51" s="424"/>
      <c r="CS51" s="424"/>
      <c r="CT51" s="424"/>
      <c r="CU51" s="424"/>
      <c r="CV51" s="424"/>
      <c r="CW51" s="424"/>
      <c r="CX51" s="424"/>
      <c r="CY51" s="424"/>
      <c r="CZ51" s="424"/>
      <c r="DA51" s="433"/>
      <c r="DB51" s="431"/>
      <c r="DC51" s="425"/>
      <c r="DD51" s="425"/>
      <c r="DE51" s="424"/>
      <c r="DF51" s="424"/>
      <c r="DG51" s="424"/>
      <c r="DH51" s="424"/>
      <c r="DI51" s="424"/>
      <c r="DJ51" s="424"/>
      <c r="DK51" s="424"/>
      <c r="DL51" s="424"/>
      <c r="DM51" s="424"/>
      <c r="DN51" s="424"/>
      <c r="DO51" s="424"/>
      <c r="DP51" s="424"/>
      <c r="DQ51" s="424"/>
      <c r="DR51" s="424"/>
      <c r="DS51" s="424"/>
    </row>
    <row r="52" spans="1:123" s="36" customFormat="1" ht="30" hidden="1">
      <c r="A52" s="422" t="s">
        <v>248</v>
      </c>
      <c r="B52" s="423"/>
      <c r="C52" s="424"/>
      <c r="D52" s="424"/>
      <c r="E52" s="369"/>
      <c r="F52" s="380" t="str">
        <f t="shared" si="3"/>
        <v>Pengadaan dan Pemasangan DS endpol di Rayon Malinau (Penyulang F1 - F4)</v>
      </c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  <c r="AA52" s="424"/>
      <c r="AB52" s="424"/>
      <c r="AC52" s="424"/>
      <c r="AD52" s="424"/>
      <c r="AE52" s="424"/>
      <c r="AF52" s="424"/>
      <c r="AG52" s="424"/>
      <c r="AH52" s="424"/>
      <c r="AI52" s="424"/>
      <c r="AJ52" s="424"/>
      <c r="AK52" s="424"/>
      <c r="AL52" s="424"/>
      <c r="AM52" s="424"/>
      <c r="AN52" s="424"/>
      <c r="AO52" s="424"/>
      <c r="AP52" s="424"/>
      <c r="AQ52" s="424"/>
      <c r="AR52" s="424"/>
      <c r="AS52" s="424"/>
      <c r="AT52" s="424"/>
      <c r="AU52" s="424"/>
      <c r="AV52" s="424"/>
      <c r="AW52" s="424"/>
      <c r="AX52" s="424"/>
      <c r="AY52" s="424"/>
      <c r="AZ52" s="424"/>
      <c r="BA52" s="424"/>
      <c r="BB52" s="424"/>
      <c r="BC52" s="424"/>
      <c r="BD52" s="424"/>
      <c r="BE52" s="424"/>
      <c r="BF52" s="424"/>
      <c r="BG52" s="424"/>
      <c r="BH52" s="424"/>
      <c r="BI52" s="424"/>
      <c r="BJ52" s="424"/>
      <c r="BK52" s="424"/>
      <c r="BL52" s="424"/>
      <c r="BM52" s="424"/>
      <c r="BN52" s="424"/>
      <c r="BO52" s="424"/>
      <c r="BP52" s="424"/>
      <c r="BQ52" s="424"/>
      <c r="BR52" s="424"/>
      <c r="BS52" s="424"/>
      <c r="BT52" s="424"/>
      <c r="BU52" s="424"/>
      <c r="BV52" s="424"/>
      <c r="BW52" s="424"/>
      <c r="BX52" s="424"/>
      <c r="BY52" s="424"/>
      <c r="BZ52" s="424"/>
      <c r="CA52" s="424"/>
      <c r="CB52" s="424"/>
      <c r="CC52" s="424"/>
      <c r="CD52" s="424"/>
      <c r="CE52" s="424"/>
      <c r="CF52" s="424"/>
      <c r="CG52" s="424"/>
      <c r="CH52" s="424"/>
      <c r="CI52" s="424"/>
      <c r="CJ52" s="424"/>
      <c r="CK52" s="424"/>
      <c r="CL52" s="424"/>
      <c r="CM52" s="424"/>
      <c r="CN52" s="424"/>
      <c r="CO52" s="424"/>
      <c r="CP52" s="424"/>
      <c r="CQ52" s="424"/>
      <c r="CR52" s="424"/>
      <c r="CS52" s="424"/>
      <c r="CT52" s="424"/>
      <c r="CU52" s="424"/>
      <c r="CV52" s="424"/>
      <c r="CW52" s="424"/>
      <c r="CX52" s="424"/>
      <c r="CY52" s="424"/>
      <c r="CZ52" s="424"/>
      <c r="DA52" s="433"/>
      <c r="DB52" s="431"/>
      <c r="DC52" s="425"/>
      <c r="DD52" s="425"/>
      <c r="DE52" s="424"/>
      <c r="DF52" s="424"/>
      <c r="DG52" s="424"/>
      <c r="DH52" s="424"/>
      <c r="DI52" s="424"/>
      <c r="DJ52" s="424"/>
      <c r="DK52" s="424"/>
      <c r="DL52" s="424"/>
      <c r="DM52" s="424"/>
      <c r="DN52" s="424"/>
      <c r="DO52" s="424"/>
      <c r="DP52" s="424"/>
      <c r="DQ52" s="424"/>
      <c r="DR52" s="424"/>
      <c r="DS52" s="424"/>
    </row>
    <row r="53" spans="1:123" s="36" customFormat="1" ht="30" hidden="1">
      <c r="A53" s="422" t="s">
        <v>248</v>
      </c>
      <c r="B53" s="423"/>
      <c r="C53" s="424"/>
      <c r="D53" s="424"/>
      <c r="E53" s="369"/>
      <c r="F53" s="380" t="str">
        <f t="shared" si="3"/>
        <v>Pengadaan dan Pemasangan DS endpol di Rayon Nunukan (Penyulang F1 - F8)</v>
      </c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  <c r="AA53" s="424"/>
      <c r="AB53" s="424"/>
      <c r="AC53" s="424"/>
      <c r="AD53" s="424"/>
      <c r="AE53" s="424"/>
      <c r="AF53" s="424"/>
      <c r="AG53" s="424"/>
      <c r="AH53" s="424"/>
      <c r="AI53" s="424"/>
      <c r="AJ53" s="424"/>
      <c r="AK53" s="424"/>
      <c r="AL53" s="424"/>
      <c r="AM53" s="424"/>
      <c r="AN53" s="424"/>
      <c r="AO53" s="424"/>
      <c r="AP53" s="424"/>
      <c r="AQ53" s="424"/>
      <c r="AR53" s="424"/>
      <c r="AS53" s="424"/>
      <c r="AT53" s="424"/>
      <c r="AU53" s="424"/>
      <c r="AV53" s="424"/>
      <c r="AW53" s="424"/>
      <c r="AX53" s="424"/>
      <c r="AY53" s="424"/>
      <c r="AZ53" s="424"/>
      <c r="BA53" s="424"/>
      <c r="BB53" s="424"/>
      <c r="BC53" s="424"/>
      <c r="BD53" s="424"/>
      <c r="BE53" s="424"/>
      <c r="BF53" s="424"/>
      <c r="BG53" s="424"/>
      <c r="BH53" s="424"/>
      <c r="BI53" s="424"/>
      <c r="BJ53" s="424"/>
      <c r="BK53" s="424"/>
      <c r="BL53" s="424"/>
      <c r="BM53" s="424"/>
      <c r="BN53" s="424"/>
      <c r="BO53" s="424"/>
      <c r="BP53" s="424"/>
      <c r="BQ53" s="424"/>
      <c r="BR53" s="424"/>
      <c r="BS53" s="424"/>
      <c r="BT53" s="424"/>
      <c r="BU53" s="424"/>
      <c r="BV53" s="424"/>
      <c r="BW53" s="424"/>
      <c r="BX53" s="424"/>
      <c r="BY53" s="424"/>
      <c r="BZ53" s="424"/>
      <c r="CA53" s="424"/>
      <c r="CB53" s="424"/>
      <c r="CC53" s="424"/>
      <c r="CD53" s="424"/>
      <c r="CE53" s="424"/>
      <c r="CF53" s="424"/>
      <c r="CG53" s="424"/>
      <c r="CH53" s="424"/>
      <c r="CI53" s="424"/>
      <c r="CJ53" s="424"/>
      <c r="CK53" s="424"/>
      <c r="CL53" s="424"/>
      <c r="CM53" s="424"/>
      <c r="CN53" s="424"/>
      <c r="CO53" s="424"/>
      <c r="CP53" s="424"/>
      <c r="CQ53" s="424"/>
      <c r="CR53" s="424"/>
      <c r="CS53" s="424"/>
      <c r="CT53" s="424"/>
      <c r="CU53" s="424"/>
      <c r="CV53" s="424"/>
      <c r="CW53" s="424"/>
      <c r="CX53" s="424"/>
      <c r="CY53" s="424"/>
      <c r="CZ53" s="424"/>
      <c r="DA53" s="433"/>
      <c r="DB53" s="431"/>
      <c r="DC53" s="425"/>
      <c r="DD53" s="425"/>
      <c r="DE53" s="424"/>
      <c r="DF53" s="424"/>
      <c r="DG53" s="424"/>
      <c r="DH53" s="424"/>
      <c r="DI53" s="424"/>
      <c r="DJ53" s="424"/>
      <c r="DK53" s="424"/>
      <c r="DL53" s="424"/>
      <c r="DM53" s="424"/>
      <c r="DN53" s="424"/>
      <c r="DO53" s="424"/>
      <c r="DP53" s="424"/>
      <c r="DQ53" s="424"/>
      <c r="DR53" s="424"/>
      <c r="DS53" s="424"/>
    </row>
    <row r="54" spans="1:123" s="36" customFormat="1" ht="30" hidden="1">
      <c r="A54" s="422" t="s">
        <v>248</v>
      </c>
      <c r="B54" s="423"/>
      <c r="C54" s="424"/>
      <c r="D54" s="424"/>
      <c r="E54" s="369"/>
      <c r="F54" s="380" t="str">
        <f t="shared" si="3"/>
        <v>Pengadaan dan Pemasangan DS endpol di Rayon Tanjung Selor (Penyulang F1 - F4)</v>
      </c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  <c r="AA54" s="424"/>
      <c r="AB54" s="424"/>
      <c r="AC54" s="424"/>
      <c r="AD54" s="424"/>
      <c r="AE54" s="424"/>
      <c r="AF54" s="424"/>
      <c r="AG54" s="424"/>
      <c r="AH54" s="424"/>
      <c r="AI54" s="424"/>
      <c r="AJ54" s="424"/>
      <c r="AK54" s="424"/>
      <c r="AL54" s="424"/>
      <c r="AM54" s="424"/>
      <c r="AN54" s="424"/>
      <c r="AO54" s="424"/>
      <c r="AP54" s="424"/>
      <c r="AQ54" s="424"/>
      <c r="AR54" s="424"/>
      <c r="AS54" s="424"/>
      <c r="AT54" s="424"/>
      <c r="AU54" s="424"/>
      <c r="AV54" s="424"/>
      <c r="AW54" s="424"/>
      <c r="AX54" s="424"/>
      <c r="AY54" s="424"/>
      <c r="AZ54" s="424"/>
      <c r="BA54" s="424"/>
      <c r="BB54" s="424"/>
      <c r="BC54" s="424"/>
      <c r="BD54" s="424"/>
      <c r="BE54" s="424"/>
      <c r="BF54" s="424"/>
      <c r="BG54" s="424"/>
      <c r="BH54" s="424"/>
      <c r="BI54" s="424"/>
      <c r="BJ54" s="424"/>
      <c r="BK54" s="424"/>
      <c r="BL54" s="424"/>
      <c r="BM54" s="424"/>
      <c r="BN54" s="424"/>
      <c r="BO54" s="424"/>
      <c r="BP54" s="424"/>
      <c r="BQ54" s="424"/>
      <c r="BR54" s="424"/>
      <c r="BS54" s="424"/>
      <c r="BT54" s="424"/>
      <c r="BU54" s="424"/>
      <c r="BV54" s="424"/>
      <c r="BW54" s="424"/>
      <c r="BX54" s="424"/>
      <c r="BY54" s="424"/>
      <c r="BZ54" s="424"/>
      <c r="CA54" s="424"/>
      <c r="CB54" s="424"/>
      <c r="CC54" s="424"/>
      <c r="CD54" s="424"/>
      <c r="CE54" s="424"/>
      <c r="CF54" s="424"/>
      <c r="CG54" s="424"/>
      <c r="CH54" s="424"/>
      <c r="CI54" s="424"/>
      <c r="CJ54" s="424"/>
      <c r="CK54" s="424"/>
      <c r="CL54" s="424"/>
      <c r="CM54" s="424"/>
      <c r="CN54" s="424"/>
      <c r="CO54" s="424"/>
      <c r="CP54" s="424"/>
      <c r="CQ54" s="424"/>
      <c r="CR54" s="424"/>
      <c r="CS54" s="424"/>
      <c r="CT54" s="424"/>
      <c r="CU54" s="424"/>
      <c r="CV54" s="424"/>
      <c r="CW54" s="424"/>
      <c r="CX54" s="424"/>
      <c r="CY54" s="424"/>
      <c r="CZ54" s="424"/>
      <c r="DA54" s="433"/>
      <c r="DB54" s="431"/>
      <c r="DC54" s="425"/>
      <c r="DD54" s="425"/>
      <c r="DE54" s="424"/>
      <c r="DF54" s="424"/>
      <c r="DG54" s="424"/>
      <c r="DH54" s="424"/>
      <c r="DI54" s="424"/>
      <c r="DJ54" s="424"/>
      <c r="DK54" s="424"/>
      <c r="DL54" s="424"/>
      <c r="DM54" s="424"/>
      <c r="DN54" s="424"/>
      <c r="DO54" s="424"/>
      <c r="DP54" s="424"/>
      <c r="DQ54" s="424"/>
      <c r="DR54" s="424"/>
      <c r="DS54" s="424"/>
    </row>
    <row r="55" spans="1:123" s="36" customFormat="1" hidden="1">
      <c r="A55" s="422" t="s">
        <v>248</v>
      </c>
      <c r="B55" s="423"/>
      <c r="C55" s="424"/>
      <c r="D55" s="424"/>
      <c r="E55" s="369"/>
      <c r="F55" s="380" t="str">
        <f t="shared" si="3"/>
        <v>Peralatan Penunjang Sarana PDKB Area Berau</v>
      </c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  <c r="AA55" s="424"/>
      <c r="AB55" s="424"/>
      <c r="AC55" s="424"/>
      <c r="AD55" s="424"/>
      <c r="AE55" s="424"/>
      <c r="AF55" s="424"/>
      <c r="AG55" s="424"/>
      <c r="AH55" s="424"/>
      <c r="AI55" s="424"/>
      <c r="AJ55" s="424"/>
      <c r="AK55" s="424"/>
      <c r="AL55" s="424"/>
      <c r="AM55" s="424"/>
      <c r="AN55" s="424"/>
      <c r="AO55" s="424"/>
      <c r="AP55" s="424"/>
      <c r="AQ55" s="424"/>
      <c r="AR55" s="424"/>
      <c r="AS55" s="424"/>
      <c r="AT55" s="424"/>
      <c r="AU55" s="424"/>
      <c r="AV55" s="424"/>
      <c r="AW55" s="424"/>
      <c r="AX55" s="424"/>
      <c r="AY55" s="424"/>
      <c r="AZ55" s="424"/>
      <c r="BA55" s="424"/>
      <c r="BB55" s="424"/>
      <c r="BC55" s="424"/>
      <c r="BD55" s="424"/>
      <c r="BE55" s="424"/>
      <c r="BF55" s="424"/>
      <c r="BG55" s="424"/>
      <c r="BH55" s="424"/>
      <c r="BI55" s="424"/>
      <c r="BJ55" s="424"/>
      <c r="BK55" s="424"/>
      <c r="BL55" s="424"/>
      <c r="BM55" s="424"/>
      <c r="BN55" s="424"/>
      <c r="BO55" s="424"/>
      <c r="BP55" s="424"/>
      <c r="BQ55" s="424"/>
      <c r="BR55" s="424"/>
      <c r="BS55" s="424"/>
      <c r="BT55" s="424"/>
      <c r="BU55" s="424"/>
      <c r="BV55" s="424"/>
      <c r="BW55" s="424"/>
      <c r="BX55" s="424"/>
      <c r="BY55" s="424"/>
      <c r="BZ55" s="424"/>
      <c r="CA55" s="424"/>
      <c r="CB55" s="424"/>
      <c r="CC55" s="424"/>
      <c r="CD55" s="424"/>
      <c r="CE55" s="424"/>
      <c r="CF55" s="424"/>
      <c r="CG55" s="424"/>
      <c r="CH55" s="424"/>
      <c r="CI55" s="424"/>
      <c r="CJ55" s="424"/>
      <c r="CK55" s="424"/>
      <c r="CL55" s="424"/>
      <c r="CM55" s="424"/>
      <c r="CN55" s="424"/>
      <c r="CO55" s="424"/>
      <c r="CP55" s="424"/>
      <c r="CQ55" s="424"/>
      <c r="CR55" s="424"/>
      <c r="CS55" s="424"/>
      <c r="CT55" s="424"/>
      <c r="CU55" s="424"/>
      <c r="CV55" s="424"/>
      <c r="CW55" s="424"/>
      <c r="CX55" s="424"/>
      <c r="CY55" s="424"/>
      <c r="CZ55" s="424"/>
      <c r="DA55" s="433"/>
      <c r="DB55" s="431"/>
      <c r="DC55" s="425"/>
      <c r="DD55" s="425"/>
      <c r="DE55" s="424"/>
      <c r="DF55" s="424"/>
      <c r="DG55" s="424"/>
      <c r="DH55" s="424"/>
      <c r="DI55" s="424"/>
      <c r="DJ55" s="424"/>
      <c r="DK55" s="424"/>
      <c r="DL55" s="424"/>
      <c r="DM55" s="424"/>
      <c r="DN55" s="424"/>
      <c r="DO55" s="424"/>
      <c r="DP55" s="424"/>
      <c r="DQ55" s="424"/>
      <c r="DR55" s="424"/>
      <c r="DS55" s="424"/>
    </row>
    <row r="56" spans="1:123" s="36" customFormat="1" ht="30" hidden="1">
      <c r="A56" s="422" t="s">
        <v>248</v>
      </c>
      <c r="B56" s="423"/>
      <c r="C56" s="424"/>
      <c r="D56" s="424"/>
      <c r="E56" s="369"/>
      <c r="F56" s="380" t="str">
        <f t="shared" si="3"/>
        <v xml:space="preserve">Pembangunan Backup Express Feeder SKTM PLTMG Sebaung - GH Dermaga </v>
      </c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  <c r="AA56" s="424"/>
      <c r="AB56" s="424"/>
      <c r="AC56" s="424"/>
      <c r="AD56" s="424"/>
      <c r="AE56" s="424"/>
      <c r="AF56" s="424"/>
      <c r="AG56" s="424"/>
      <c r="AH56" s="424"/>
      <c r="AI56" s="424"/>
      <c r="AJ56" s="424"/>
      <c r="AK56" s="424"/>
      <c r="AL56" s="424"/>
      <c r="AM56" s="424"/>
      <c r="AN56" s="424"/>
      <c r="AO56" s="424"/>
      <c r="AP56" s="424"/>
      <c r="AQ56" s="424"/>
      <c r="AR56" s="424"/>
      <c r="AS56" s="424"/>
      <c r="AT56" s="424"/>
      <c r="AU56" s="424"/>
      <c r="AV56" s="424"/>
      <c r="AW56" s="424"/>
      <c r="AX56" s="424"/>
      <c r="AY56" s="424"/>
      <c r="AZ56" s="424"/>
      <c r="BA56" s="424"/>
      <c r="BB56" s="424"/>
      <c r="BC56" s="424"/>
      <c r="BD56" s="424"/>
      <c r="BE56" s="424"/>
      <c r="BF56" s="424"/>
      <c r="BG56" s="424"/>
      <c r="BH56" s="424"/>
      <c r="BI56" s="424"/>
      <c r="BJ56" s="424"/>
      <c r="BK56" s="424"/>
      <c r="BL56" s="424"/>
      <c r="BM56" s="424"/>
      <c r="BN56" s="424"/>
      <c r="BO56" s="424"/>
      <c r="BP56" s="424"/>
      <c r="BQ56" s="424"/>
      <c r="BR56" s="424"/>
      <c r="BS56" s="424"/>
      <c r="BT56" s="424"/>
      <c r="BU56" s="424"/>
      <c r="BV56" s="424"/>
      <c r="BW56" s="424"/>
      <c r="BX56" s="424"/>
      <c r="BY56" s="424"/>
      <c r="BZ56" s="424"/>
      <c r="CA56" s="424"/>
      <c r="CB56" s="424"/>
      <c r="CC56" s="424"/>
      <c r="CD56" s="424"/>
      <c r="CE56" s="424"/>
      <c r="CF56" s="424"/>
      <c r="CG56" s="424"/>
      <c r="CH56" s="424"/>
      <c r="CI56" s="424"/>
      <c r="CJ56" s="424"/>
      <c r="CK56" s="424"/>
      <c r="CL56" s="424"/>
      <c r="CM56" s="424"/>
      <c r="CN56" s="424"/>
      <c r="CO56" s="424"/>
      <c r="CP56" s="424"/>
      <c r="CQ56" s="424"/>
      <c r="CR56" s="424"/>
      <c r="CS56" s="424"/>
      <c r="CT56" s="424"/>
      <c r="CU56" s="424"/>
      <c r="CV56" s="424"/>
      <c r="CW56" s="424"/>
      <c r="CX56" s="424"/>
      <c r="CY56" s="424"/>
      <c r="CZ56" s="424"/>
      <c r="DA56" s="433"/>
      <c r="DB56" s="431"/>
      <c r="DC56" s="425"/>
      <c r="DD56" s="425"/>
      <c r="DE56" s="424"/>
      <c r="DF56" s="424"/>
      <c r="DG56" s="424"/>
      <c r="DH56" s="424"/>
      <c r="DI56" s="424"/>
      <c r="DJ56" s="424"/>
      <c r="DK56" s="424"/>
      <c r="DL56" s="424"/>
      <c r="DM56" s="424"/>
      <c r="DN56" s="424"/>
      <c r="DO56" s="424"/>
      <c r="DP56" s="424"/>
      <c r="DQ56" s="424"/>
      <c r="DR56" s="424"/>
      <c r="DS56" s="424"/>
    </row>
    <row r="57" spans="1:123" s="36" customFormat="1" hidden="1">
      <c r="A57" s="422" t="s">
        <v>248</v>
      </c>
      <c r="B57" s="423"/>
      <c r="C57" s="424"/>
      <c r="D57" s="424"/>
      <c r="E57" s="369"/>
      <c r="F57" s="380" t="str">
        <f t="shared" si="3"/>
        <v>Relokasi JTM Rawan Bencana Penyulang F3 Malinau</v>
      </c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  <c r="AA57" s="424"/>
      <c r="AB57" s="424"/>
      <c r="AC57" s="424"/>
      <c r="AD57" s="424"/>
      <c r="AE57" s="424"/>
      <c r="AF57" s="424"/>
      <c r="AG57" s="424"/>
      <c r="AH57" s="424"/>
      <c r="AI57" s="424"/>
      <c r="AJ57" s="424"/>
      <c r="AK57" s="424"/>
      <c r="AL57" s="424"/>
      <c r="AM57" s="424"/>
      <c r="AN57" s="424"/>
      <c r="AO57" s="424"/>
      <c r="AP57" s="424"/>
      <c r="AQ57" s="424"/>
      <c r="AR57" s="424"/>
      <c r="AS57" s="424"/>
      <c r="AT57" s="424"/>
      <c r="AU57" s="424"/>
      <c r="AV57" s="424"/>
      <c r="AW57" s="424"/>
      <c r="AX57" s="424"/>
      <c r="AY57" s="424"/>
      <c r="AZ57" s="424"/>
      <c r="BA57" s="424"/>
      <c r="BB57" s="424"/>
      <c r="BC57" s="424"/>
      <c r="BD57" s="424"/>
      <c r="BE57" s="424"/>
      <c r="BF57" s="424"/>
      <c r="BG57" s="424"/>
      <c r="BH57" s="424"/>
      <c r="BI57" s="424"/>
      <c r="BJ57" s="424"/>
      <c r="BK57" s="424"/>
      <c r="BL57" s="424"/>
      <c r="BM57" s="424"/>
      <c r="BN57" s="424"/>
      <c r="BO57" s="424"/>
      <c r="BP57" s="424"/>
      <c r="BQ57" s="424"/>
      <c r="BR57" s="424"/>
      <c r="BS57" s="424"/>
      <c r="BT57" s="424"/>
      <c r="BU57" s="424"/>
      <c r="BV57" s="424"/>
      <c r="BW57" s="424"/>
      <c r="BX57" s="424"/>
      <c r="BY57" s="424"/>
      <c r="BZ57" s="424"/>
      <c r="CA57" s="424"/>
      <c r="CB57" s="424"/>
      <c r="CC57" s="424"/>
      <c r="CD57" s="424"/>
      <c r="CE57" s="424"/>
      <c r="CF57" s="424"/>
      <c r="CG57" s="424"/>
      <c r="CH57" s="424"/>
      <c r="CI57" s="424"/>
      <c r="CJ57" s="424"/>
      <c r="CK57" s="424"/>
      <c r="CL57" s="424"/>
      <c r="CM57" s="424"/>
      <c r="CN57" s="424"/>
      <c r="CO57" s="424"/>
      <c r="CP57" s="424"/>
      <c r="CQ57" s="424"/>
      <c r="CR57" s="424"/>
      <c r="CS57" s="424"/>
      <c r="CT57" s="424"/>
      <c r="CU57" s="424"/>
      <c r="CV57" s="424"/>
      <c r="CW57" s="424"/>
      <c r="CX57" s="424"/>
      <c r="CY57" s="424"/>
      <c r="CZ57" s="424"/>
      <c r="DA57" s="433"/>
      <c r="DB57" s="431"/>
      <c r="DC57" s="425"/>
      <c r="DD57" s="425"/>
      <c r="DE57" s="424"/>
      <c r="DF57" s="424"/>
      <c r="DG57" s="424"/>
      <c r="DH57" s="424"/>
      <c r="DI57" s="424"/>
      <c r="DJ57" s="424"/>
      <c r="DK57" s="424"/>
      <c r="DL57" s="424"/>
      <c r="DM57" s="424"/>
      <c r="DN57" s="424"/>
      <c r="DO57" s="424"/>
      <c r="DP57" s="424"/>
      <c r="DQ57" s="424"/>
      <c r="DR57" s="424"/>
      <c r="DS57" s="424"/>
    </row>
    <row r="58" spans="1:123" s="36" customFormat="1" hidden="1">
      <c r="A58" s="422" t="s">
        <v>248</v>
      </c>
      <c r="B58" s="423"/>
      <c r="C58" s="424"/>
      <c r="D58" s="424"/>
      <c r="E58" s="369"/>
      <c r="F58" s="380" t="str">
        <f t="shared" si="3"/>
        <v>Relokasi JTM Rawan Bencana Penyulang F1 Tanjung Selor</v>
      </c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  <c r="AA58" s="424"/>
      <c r="AB58" s="424"/>
      <c r="AC58" s="424"/>
      <c r="AD58" s="424"/>
      <c r="AE58" s="424"/>
      <c r="AF58" s="424"/>
      <c r="AG58" s="424"/>
      <c r="AH58" s="424"/>
      <c r="AI58" s="424"/>
      <c r="AJ58" s="424"/>
      <c r="AK58" s="424"/>
      <c r="AL58" s="424"/>
      <c r="AM58" s="424"/>
      <c r="AN58" s="424"/>
      <c r="AO58" s="424"/>
      <c r="AP58" s="424"/>
      <c r="AQ58" s="424"/>
      <c r="AR58" s="424"/>
      <c r="AS58" s="424"/>
      <c r="AT58" s="424"/>
      <c r="AU58" s="424"/>
      <c r="AV58" s="424"/>
      <c r="AW58" s="424"/>
      <c r="AX58" s="424"/>
      <c r="AY58" s="424"/>
      <c r="AZ58" s="424"/>
      <c r="BA58" s="424"/>
      <c r="BB58" s="424"/>
      <c r="BC58" s="424"/>
      <c r="BD58" s="424"/>
      <c r="BE58" s="424"/>
      <c r="BF58" s="424"/>
      <c r="BG58" s="424"/>
      <c r="BH58" s="424"/>
      <c r="BI58" s="424"/>
      <c r="BJ58" s="424"/>
      <c r="BK58" s="424"/>
      <c r="BL58" s="424"/>
      <c r="BM58" s="424"/>
      <c r="BN58" s="424"/>
      <c r="BO58" s="424"/>
      <c r="BP58" s="424"/>
      <c r="BQ58" s="424"/>
      <c r="BR58" s="424"/>
      <c r="BS58" s="424"/>
      <c r="BT58" s="424"/>
      <c r="BU58" s="424"/>
      <c r="BV58" s="424"/>
      <c r="BW58" s="424"/>
      <c r="BX58" s="424"/>
      <c r="BY58" s="424"/>
      <c r="BZ58" s="424"/>
      <c r="CA58" s="424"/>
      <c r="CB58" s="424"/>
      <c r="CC58" s="424"/>
      <c r="CD58" s="424"/>
      <c r="CE58" s="424"/>
      <c r="CF58" s="424"/>
      <c r="CG58" s="424"/>
      <c r="CH58" s="424"/>
      <c r="CI58" s="424"/>
      <c r="CJ58" s="424"/>
      <c r="CK58" s="424"/>
      <c r="CL58" s="424"/>
      <c r="CM58" s="424"/>
      <c r="CN58" s="424"/>
      <c r="CO58" s="424"/>
      <c r="CP58" s="424"/>
      <c r="CQ58" s="424"/>
      <c r="CR58" s="424"/>
      <c r="CS58" s="424"/>
      <c r="CT58" s="424"/>
      <c r="CU58" s="424"/>
      <c r="CV58" s="424"/>
      <c r="CW58" s="424"/>
      <c r="CX58" s="424"/>
      <c r="CY58" s="424"/>
      <c r="CZ58" s="424"/>
      <c r="DA58" s="433"/>
      <c r="DB58" s="431"/>
      <c r="DC58" s="425"/>
      <c r="DD58" s="425"/>
      <c r="DE58" s="424"/>
      <c r="DF58" s="424"/>
      <c r="DG58" s="424"/>
      <c r="DH58" s="424"/>
      <c r="DI58" s="424"/>
      <c r="DJ58" s="424"/>
      <c r="DK58" s="424"/>
      <c r="DL58" s="424"/>
      <c r="DM58" s="424"/>
      <c r="DN58" s="424"/>
      <c r="DO58" s="424"/>
      <c r="DP58" s="424"/>
      <c r="DQ58" s="424"/>
      <c r="DR58" s="424"/>
      <c r="DS58" s="424"/>
    </row>
    <row r="59" spans="1:123" s="36" customFormat="1" hidden="1">
      <c r="A59" s="422" t="s">
        <v>248</v>
      </c>
      <c r="B59" s="423"/>
      <c r="C59" s="424"/>
      <c r="D59" s="424"/>
      <c r="E59" s="369"/>
      <c r="F59" s="380" t="str">
        <f t="shared" si="3"/>
        <v>Pengadaan Digital Arrester Clamp Tester</v>
      </c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  <c r="AA59" s="424"/>
      <c r="AB59" s="424"/>
      <c r="AC59" s="424"/>
      <c r="AD59" s="424"/>
      <c r="AE59" s="424"/>
      <c r="AF59" s="424"/>
      <c r="AG59" s="424"/>
      <c r="AH59" s="424"/>
      <c r="AI59" s="424"/>
      <c r="AJ59" s="424"/>
      <c r="AK59" s="424"/>
      <c r="AL59" s="424"/>
      <c r="AM59" s="424"/>
      <c r="AN59" s="424"/>
      <c r="AO59" s="424"/>
      <c r="AP59" s="424"/>
      <c r="AQ59" s="424"/>
      <c r="AR59" s="424"/>
      <c r="AS59" s="424"/>
      <c r="AT59" s="424"/>
      <c r="AU59" s="424"/>
      <c r="AV59" s="424"/>
      <c r="AW59" s="424"/>
      <c r="AX59" s="424"/>
      <c r="AY59" s="424"/>
      <c r="AZ59" s="424"/>
      <c r="BA59" s="424"/>
      <c r="BB59" s="424"/>
      <c r="BC59" s="424"/>
      <c r="BD59" s="424"/>
      <c r="BE59" s="424"/>
      <c r="BF59" s="424"/>
      <c r="BG59" s="424"/>
      <c r="BH59" s="424"/>
      <c r="BI59" s="424"/>
      <c r="BJ59" s="424"/>
      <c r="BK59" s="424"/>
      <c r="BL59" s="424"/>
      <c r="BM59" s="424"/>
      <c r="BN59" s="424"/>
      <c r="BO59" s="424"/>
      <c r="BP59" s="424"/>
      <c r="BQ59" s="424"/>
      <c r="BR59" s="424"/>
      <c r="BS59" s="424"/>
      <c r="BT59" s="424"/>
      <c r="BU59" s="424"/>
      <c r="BV59" s="424"/>
      <c r="BW59" s="424"/>
      <c r="BX59" s="424"/>
      <c r="BY59" s="424"/>
      <c r="BZ59" s="424"/>
      <c r="CA59" s="424"/>
      <c r="CB59" s="424"/>
      <c r="CC59" s="424"/>
      <c r="CD59" s="424"/>
      <c r="CE59" s="424"/>
      <c r="CF59" s="424"/>
      <c r="CG59" s="424"/>
      <c r="CH59" s="424"/>
      <c r="CI59" s="424"/>
      <c r="CJ59" s="424"/>
      <c r="CK59" s="424"/>
      <c r="CL59" s="424"/>
      <c r="CM59" s="424"/>
      <c r="CN59" s="424"/>
      <c r="CO59" s="424"/>
      <c r="CP59" s="424"/>
      <c r="CQ59" s="424"/>
      <c r="CR59" s="424"/>
      <c r="CS59" s="424"/>
      <c r="CT59" s="424"/>
      <c r="CU59" s="424"/>
      <c r="CV59" s="424"/>
      <c r="CW59" s="424"/>
      <c r="CX59" s="424"/>
      <c r="CY59" s="424"/>
      <c r="CZ59" s="424"/>
      <c r="DA59" s="433"/>
      <c r="DB59" s="431"/>
      <c r="DC59" s="425"/>
      <c r="DD59" s="425"/>
      <c r="DE59" s="424"/>
      <c r="DF59" s="424"/>
      <c r="DG59" s="424"/>
      <c r="DH59" s="424"/>
      <c r="DI59" s="424"/>
      <c r="DJ59" s="424"/>
      <c r="DK59" s="424"/>
      <c r="DL59" s="424"/>
      <c r="DM59" s="424"/>
      <c r="DN59" s="424"/>
      <c r="DO59" s="424"/>
      <c r="DP59" s="424"/>
      <c r="DQ59" s="424"/>
      <c r="DR59" s="424"/>
      <c r="DS59" s="424"/>
    </row>
    <row r="60" spans="1:123" s="36" customFormat="1" hidden="1">
      <c r="A60" s="422" t="s">
        <v>248</v>
      </c>
      <c r="B60" s="423"/>
      <c r="C60" s="424"/>
      <c r="D60" s="424"/>
      <c r="E60" s="369"/>
      <c r="F60" s="380" t="str">
        <f t="shared" si="3"/>
        <v>Pengadaan Termoview</v>
      </c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  <c r="AA60" s="424"/>
      <c r="AB60" s="424"/>
      <c r="AC60" s="424"/>
      <c r="AD60" s="424"/>
      <c r="AE60" s="424"/>
      <c r="AF60" s="424"/>
      <c r="AG60" s="424"/>
      <c r="AH60" s="424"/>
      <c r="AI60" s="424"/>
      <c r="AJ60" s="424"/>
      <c r="AK60" s="424"/>
      <c r="AL60" s="424"/>
      <c r="AM60" s="424"/>
      <c r="AN60" s="424"/>
      <c r="AO60" s="424"/>
      <c r="AP60" s="424"/>
      <c r="AQ60" s="424"/>
      <c r="AR60" s="424"/>
      <c r="AS60" s="424"/>
      <c r="AT60" s="424"/>
      <c r="AU60" s="424"/>
      <c r="AV60" s="424"/>
      <c r="AW60" s="424"/>
      <c r="AX60" s="424"/>
      <c r="AY60" s="424"/>
      <c r="AZ60" s="424"/>
      <c r="BA60" s="424"/>
      <c r="BB60" s="424"/>
      <c r="BC60" s="424"/>
      <c r="BD60" s="424"/>
      <c r="BE60" s="424"/>
      <c r="BF60" s="424"/>
      <c r="BG60" s="424"/>
      <c r="BH60" s="424"/>
      <c r="BI60" s="424"/>
      <c r="BJ60" s="424"/>
      <c r="BK60" s="424"/>
      <c r="BL60" s="424"/>
      <c r="BM60" s="424"/>
      <c r="BN60" s="424"/>
      <c r="BO60" s="424"/>
      <c r="BP60" s="424"/>
      <c r="BQ60" s="424"/>
      <c r="BR60" s="424"/>
      <c r="BS60" s="424"/>
      <c r="BT60" s="424"/>
      <c r="BU60" s="424"/>
      <c r="BV60" s="424"/>
      <c r="BW60" s="424"/>
      <c r="BX60" s="424"/>
      <c r="BY60" s="424"/>
      <c r="BZ60" s="424"/>
      <c r="CA60" s="424"/>
      <c r="CB60" s="424"/>
      <c r="CC60" s="424"/>
      <c r="CD60" s="424"/>
      <c r="CE60" s="424"/>
      <c r="CF60" s="424"/>
      <c r="CG60" s="424"/>
      <c r="CH60" s="424"/>
      <c r="CI60" s="424"/>
      <c r="CJ60" s="424"/>
      <c r="CK60" s="424"/>
      <c r="CL60" s="424"/>
      <c r="CM60" s="424"/>
      <c r="CN60" s="424"/>
      <c r="CO60" s="424"/>
      <c r="CP60" s="424"/>
      <c r="CQ60" s="424"/>
      <c r="CR60" s="424"/>
      <c r="CS60" s="424"/>
      <c r="CT60" s="424"/>
      <c r="CU60" s="424"/>
      <c r="CV60" s="424"/>
      <c r="CW60" s="424"/>
      <c r="CX60" s="424"/>
      <c r="CY60" s="424"/>
      <c r="CZ60" s="424"/>
      <c r="DA60" s="433"/>
      <c r="DB60" s="431"/>
      <c r="DC60" s="425"/>
      <c r="DD60" s="425"/>
      <c r="DE60" s="424"/>
      <c r="DF60" s="424"/>
      <c r="DG60" s="424"/>
      <c r="DH60" s="424"/>
      <c r="DI60" s="424"/>
      <c r="DJ60" s="424"/>
      <c r="DK60" s="424"/>
      <c r="DL60" s="424"/>
      <c r="DM60" s="424"/>
      <c r="DN60" s="424"/>
      <c r="DO60" s="424"/>
      <c r="DP60" s="424"/>
      <c r="DQ60" s="424"/>
      <c r="DR60" s="424"/>
      <c r="DS60" s="424"/>
    </row>
    <row r="61" spans="1:123" s="36" customFormat="1" hidden="1">
      <c r="A61" s="422" t="s">
        <v>248</v>
      </c>
      <c r="B61" s="423"/>
      <c r="C61" s="424"/>
      <c r="D61" s="424"/>
      <c r="E61" s="369"/>
      <c r="F61" s="380" t="str">
        <f t="shared" si="3"/>
        <v>Pemasangan MVTIC Penyulang F1 Tanjung Selor</v>
      </c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  <c r="AA61" s="424"/>
      <c r="AB61" s="424"/>
      <c r="AC61" s="424"/>
      <c r="AD61" s="424"/>
      <c r="AE61" s="424"/>
      <c r="AF61" s="424"/>
      <c r="AG61" s="424"/>
      <c r="AH61" s="424"/>
      <c r="AI61" s="424"/>
      <c r="AJ61" s="424"/>
      <c r="AK61" s="424"/>
      <c r="AL61" s="424"/>
      <c r="AM61" s="424"/>
      <c r="AN61" s="424"/>
      <c r="AO61" s="424"/>
      <c r="AP61" s="424"/>
      <c r="AQ61" s="424"/>
      <c r="AR61" s="424"/>
      <c r="AS61" s="424"/>
      <c r="AT61" s="424"/>
      <c r="AU61" s="424"/>
      <c r="AV61" s="424"/>
      <c r="AW61" s="424"/>
      <c r="AX61" s="424"/>
      <c r="AY61" s="424"/>
      <c r="AZ61" s="424"/>
      <c r="BA61" s="424"/>
      <c r="BB61" s="424"/>
      <c r="BC61" s="424"/>
      <c r="BD61" s="424"/>
      <c r="BE61" s="424"/>
      <c r="BF61" s="424"/>
      <c r="BG61" s="424"/>
      <c r="BH61" s="424"/>
      <c r="BI61" s="424"/>
      <c r="BJ61" s="424"/>
      <c r="BK61" s="424"/>
      <c r="BL61" s="424"/>
      <c r="BM61" s="424"/>
      <c r="BN61" s="424"/>
      <c r="BO61" s="424"/>
      <c r="BP61" s="424"/>
      <c r="BQ61" s="424"/>
      <c r="BR61" s="424"/>
      <c r="BS61" s="424"/>
      <c r="BT61" s="424"/>
      <c r="BU61" s="424"/>
      <c r="BV61" s="424"/>
      <c r="BW61" s="424"/>
      <c r="BX61" s="424"/>
      <c r="BY61" s="424"/>
      <c r="BZ61" s="424"/>
      <c r="CA61" s="424"/>
      <c r="CB61" s="424"/>
      <c r="CC61" s="424"/>
      <c r="CD61" s="424"/>
      <c r="CE61" s="424"/>
      <c r="CF61" s="424"/>
      <c r="CG61" s="424"/>
      <c r="CH61" s="424"/>
      <c r="CI61" s="424"/>
      <c r="CJ61" s="424"/>
      <c r="CK61" s="424"/>
      <c r="CL61" s="424"/>
      <c r="CM61" s="424"/>
      <c r="CN61" s="424"/>
      <c r="CO61" s="424"/>
      <c r="CP61" s="424"/>
      <c r="CQ61" s="424"/>
      <c r="CR61" s="424"/>
      <c r="CS61" s="424"/>
      <c r="CT61" s="424"/>
      <c r="CU61" s="424"/>
      <c r="CV61" s="424"/>
      <c r="CW61" s="424"/>
      <c r="CX61" s="424"/>
      <c r="CY61" s="424"/>
      <c r="CZ61" s="424"/>
      <c r="DA61" s="433"/>
      <c r="DB61" s="431"/>
      <c r="DC61" s="425"/>
      <c r="DD61" s="425"/>
      <c r="DE61" s="424"/>
      <c r="DF61" s="424"/>
      <c r="DG61" s="424"/>
      <c r="DH61" s="424"/>
      <c r="DI61" s="424"/>
      <c r="DJ61" s="424"/>
      <c r="DK61" s="424"/>
      <c r="DL61" s="424"/>
      <c r="DM61" s="424"/>
      <c r="DN61" s="424"/>
      <c r="DO61" s="424"/>
      <c r="DP61" s="424"/>
      <c r="DQ61" s="424"/>
      <c r="DR61" s="424"/>
      <c r="DS61" s="424"/>
    </row>
    <row r="62" spans="1:123" s="36" customFormat="1" hidden="1">
      <c r="A62" s="422" t="s">
        <v>248</v>
      </c>
      <c r="B62" s="423"/>
      <c r="C62" s="424"/>
      <c r="D62" s="424"/>
      <c r="E62" s="369"/>
      <c r="F62" s="380" t="str">
        <f t="shared" si="3"/>
        <v>Pembangunan Jaringan Untuk Manuver Beban F1 - F2 Tanjung Redeb</v>
      </c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  <c r="AA62" s="424"/>
      <c r="AB62" s="424"/>
      <c r="AC62" s="424"/>
      <c r="AD62" s="424"/>
      <c r="AE62" s="424"/>
      <c r="AF62" s="424"/>
      <c r="AG62" s="424"/>
      <c r="AH62" s="424"/>
      <c r="AI62" s="424"/>
      <c r="AJ62" s="424"/>
      <c r="AK62" s="424"/>
      <c r="AL62" s="424"/>
      <c r="AM62" s="424"/>
      <c r="AN62" s="424"/>
      <c r="AO62" s="424"/>
      <c r="AP62" s="424"/>
      <c r="AQ62" s="424"/>
      <c r="AR62" s="424"/>
      <c r="AS62" s="424"/>
      <c r="AT62" s="424"/>
      <c r="AU62" s="424"/>
      <c r="AV62" s="424"/>
      <c r="AW62" s="424"/>
      <c r="AX62" s="424"/>
      <c r="AY62" s="424"/>
      <c r="AZ62" s="424"/>
      <c r="BA62" s="424"/>
      <c r="BB62" s="424"/>
      <c r="BC62" s="424"/>
      <c r="BD62" s="424"/>
      <c r="BE62" s="424"/>
      <c r="BF62" s="424"/>
      <c r="BG62" s="424"/>
      <c r="BH62" s="424"/>
      <c r="BI62" s="424"/>
      <c r="BJ62" s="424"/>
      <c r="BK62" s="424"/>
      <c r="BL62" s="424"/>
      <c r="BM62" s="424"/>
      <c r="BN62" s="424"/>
      <c r="BO62" s="424"/>
      <c r="BP62" s="424"/>
      <c r="BQ62" s="424"/>
      <c r="BR62" s="424"/>
      <c r="BS62" s="424"/>
      <c r="BT62" s="424"/>
      <c r="BU62" s="424"/>
      <c r="BV62" s="424"/>
      <c r="BW62" s="424"/>
      <c r="BX62" s="424"/>
      <c r="BY62" s="424"/>
      <c r="BZ62" s="424"/>
      <c r="CA62" s="424"/>
      <c r="CB62" s="424"/>
      <c r="CC62" s="424"/>
      <c r="CD62" s="424"/>
      <c r="CE62" s="424"/>
      <c r="CF62" s="424"/>
      <c r="CG62" s="424"/>
      <c r="CH62" s="424"/>
      <c r="CI62" s="424"/>
      <c r="CJ62" s="424"/>
      <c r="CK62" s="424"/>
      <c r="CL62" s="424"/>
      <c r="CM62" s="424"/>
      <c r="CN62" s="424"/>
      <c r="CO62" s="424"/>
      <c r="CP62" s="424"/>
      <c r="CQ62" s="424"/>
      <c r="CR62" s="424"/>
      <c r="CS62" s="424"/>
      <c r="CT62" s="424"/>
      <c r="CU62" s="424"/>
      <c r="CV62" s="424"/>
      <c r="CW62" s="424"/>
      <c r="CX62" s="424"/>
      <c r="CY62" s="424"/>
      <c r="CZ62" s="424"/>
      <c r="DA62" s="433"/>
      <c r="DB62" s="431"/>
      <c r="DC62" s="425"/>
      <c r="DD62" s="425"/>
      <c r="DE62" s="424"/>
      <c r="DF62" s="424"/>
      <c r="DG62" s="424"/>
      <c r="DH62" s="424"/>
      <c r="DI62" s="424"/>
      <c r="DJ62" s="424"/>
      <c r="DK62" s="424"/>
      <c r="DL62" s="424"/>
      <c r="DM62" s="424"/>
      <c r="DN62" s="424"/>
      <c r="DO62" s="424"/>
      <c r="DP62" s="424"/>
      <c r="DQ62" s="424"/>
      <c r="DR62" s="424"/>
      <c r="DS62" s="424"/>
    </row>
    <row r="63" spans="1:123" s="36" customFormat="1" ht="30" hidden="1">
      <c r="A63" s="422" t="s">
        <v>248</v>
      </c>
      <c r="B63" s="423"/>
      <c r="C63" s="424"/>
      <c r="D63" s="424"/>
      <c r="E63" s="369"/>
      <c r="F63" s="380" t="str">
        <f t="shared" si="3"/>
        <v>Pembangunan JTM Untuk Manuver Beban Penyulang F1 dan F2 Sistem Malinau</v>
      </c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  <c r="AS63" s="424"/>
      <c r="AT63" s="424"/>
      <c r="AU63" s="424"/>
      <c r="AV63" s="424"/>
      <c r="AW63" s="424"/>
      <c r="AX63" s="424"/>
      <c r="AY63" s="424"/>
      <c r="AZ63" s="424"/>
      <c r="BA63" s="424"/>
      <c r="BB63" s="424"/>
      <c r="BC63" s="424"/>
      <c r="BD63" s="424"/>
      <c r="BE63" s="424"/>
      <c r="BF63" s="424"/>
      <c r="BG63" s="424"/>
      <c r="BH63" s="424"/>
      <c r="BI63" s="424"/>
      <c r="BJ63" s="424"/>
      <c r="BK63" s="424"/>
      <c r="BL63" s="424"/>
      <c r="BM63" s="424"/>
      <c r="BN63" s="424"/>
      <c r="BO63" s="424"/>
      <c r="BP63" s="424"/>
      <c r="BQ63" s="424"/>
      <c r="BR63" s="424"/>
      <c r="BS63" s="424"/>
      <c r="BT63" s="424"/>
      <c r="BU63" s="424"/>
      <c r="BV63" s="424"/>
      <c r="BW63" s="424"/>
      <c r="BX63" s="424"/>
      <c r="BY63" s="424"/>
      <c r="BZ63" s="424"/>
      <c r="CA63" s="424"/>
      <c r="CB63" s="424"/>
      <c r="CC63" s="424"/>
      <c r="CD63" s="424"/>
      <c r="CE63" s="424"/>
      <c r="CF63" s="424"/>
      <c r="CG63" s="424"/>
      <c r="CH63" s="424"/>
      <c r="CI63" s="424"/>
      <c r="CJ63" s="424"/>
      <c r="CK63" s="424"/>
      <c r="CL63" s="424"/>
      <c r="CM63" s="424"/>
      <c r="CN63" s="424"/>
      <c r="CO63" s="424"/>
      <c r="CP63" s="424"/>
      <c r="CQ63" s="424"/>
      <c r="CR63" s="424"/>
      <c r="CS63" s="424"/>
      <c r="CT63" s="424"/>
      <c r="CU63" s="424"/>
      <c r="CV63" s="424"/>
      <c r="CW63" s="424"/>
      <c r="CX63" s="424"/>
      <c r="CY63" s="424"/>
      <c r="CZ63" s="424"/>
      <c r="DA63" s="433"/>
      <c r="DB63" s="431"/>
      <c r="DC63" s="425"/>
      <c r="DD63" s="425"/>
      <c r="DE63" s="424"/>
      <c r="DF63" s="424"/>
      <c r="DG63" s="424"/>
      <c r="DH63" s="424"/>
      <c r="DI63" s="424"/>
      <c r="DJ63" s="424"/>
      <c r="DK63" s="424"/>
      <c r="DL63" s="424"/>
      <c r="DM63" s="424"/>
      <c r="DN63" s="424"/>
      <c r="DO63" s="424"/>
      <c r="DP63" s="424"/>
      <c r="DQ63" s="424"/>
      <c r="DR63" s="424"/>
      <c r="DS63" s="424"/>
    </row>
    <row r="64" spans="1:123" s="36" customFormat="1" hidden="1">
      <c r="A64" s="422" t="s">
        <v>248</v>
      </c>
      <c r="B64" s="423"/>
      <c r="C64" s="424"/>
      <c r="D64" s="424"/>
      <c r="E64" s="369"/>
      <c r="F64" s="380" t="str">
        <f t="shared" si="3"/>
        <v>Pengadaan Relay Sinkron pada PLN-SAS, PLN-TELUK,PLN-SEBAUNG</v>
      </c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  <c r="AA64" s="424"/>
      <c r="AB64" s="424"/>
      <c r="AC64" s="424"/>
      <c r="AD64" s="424"/>
      <c r="AE64" s="424"/>
      <c r="AF64" s="424"/>
      <c r="AG64" s="424"/>
      <c r="AH64" s="424"/>
      <c r="AI64" s="424"/>
      <c r="AJ64" s="424"/>
      <c r="AK64" s="424"/>
      <c r="AL64" s="424"/>
      <c r="AM64" s="424"/>
      <c r="AN64" s="424"/>
      <c r="AO64" s="424"/>
      <c r="AP64" s="424"/>
      <c r="AQ64" s="424"/>
      <c r="AR64" s="424"/>
      <c r="AS64" s="424"/>
      <c r="AT64" s="424"/>
      <c r="AU64" s="424"/>
      <c r="AV64" s="424"/>
      <c r="AW64" s="424"/>
      <c r="AX64" s="424"/>
      <c r="AY64" s="424"/>
      <c r="AZ64" s="424"/>
      <c r="BA64" s="424"/>
      <c r="BB64" s="424"/>
      <c r="BC64" s="424"/>
      <c r="BD64" s="424"/>
      <c r="BE64" s="424"/>
      <c r="BF64" s="424"/>
      <c r="BG64" s="424"/>
      <c r="BH64" s="424"/>
      <c r="BI64" s="424"/>
      <c r="BJ64" s="424"/>
      <c r="BK64" s="424"/>
      <c r="BL64" s="424"/>
      <c r="BM64" s="424"/>
      <c r="BN64" s="424"/>
      <c r="BO64" s="424"/>
      <c r="BP64" s="424"/>
      <c r="BQ64" s="424"/>
      <c r="BR64" s="424"/>
      <c r="BS64" s="424"/>
      <c r="BT64" s="424"/>
      <c r="BU64" s="424"/>
      <c r="BV64" s="424"/>
      <c r="BW64" s="424"/>
      <c r="BX64" s="424"/>
      <c r="BY64" s="424"/>
      <c r="BZ64" s="424"/>
      <c r="CA64" s="424"/>
      <c r="CB64" s="424"/>
      <c r="CC64" s="424"/>
      <c r="CD64" s="424"/>
      <c r="CE64" s="424"/>
      <c r="CF64" s="424"/>
      <c r="CG64" s="424"/>
      <c r="CH64" s="424"/>
      <c r="CI64" s="424"/>
      <c r="CJ64" s="424"/>
      <c r="CK64" s="424"/>
      <c r="CL64" s="424"/>
      <c r="CM64" s="424"/>
      <c r="CN64" s="424"/>
      <c r="CO64" s="424"/>
      <c r="CP64" s="424"/>
      <c r="CQ64" s="424"/>
      <c r="CR64" s="424"/>
      <c r="CS64" s="424"/>
      <c r="CT64" s="424"/>
      <c r="CU64" s="424"/>
      <c r="CV64" s="424"/>
      <c r="CW64" s="424"/>
      <c r="CX64" s="424"/>
      <c r="CY64" s="424"/>
      <c r="CZ64" s="424"/>
      <c r="DA64" s="433"/>
      <c r="DB64" s="431"/>
      <c r="DC64" s="425"/>
      <c r="DD64" s="425"/>
      <c r="DE64" s="424"/>
      <c r="DF64" s="424"/>
      <c r="DG64" s="424"/>
      <c r="DH64" s="424"/>
      <c r="DI64" s="424"/>
      <c r="DJ64" s="424"/>
      <c r="DK64" s="424"/>
      <c r="DL64" s="424"/>
      <c r="DM64" s="424"/>
      <c r="DN64" s="424"/>
      <c r="DO64" s="424"/>
      <c r="DP64" s="424"/>
      <c r="DQ64" s="424"/>
      <c r="DR64" s="424"/>
      <c r="DS64" s="424"/>
    </row>
    <row r="65" spans="1:123" s="36" customFormat="1" hidden="1">
      <c r="A65" s="422" t="s">
        <v>248</v>
      </c>
      <c r="B65" s="423"/>
      <c r="C65" s="424"/>
      <c r="D65" s="424"/>
      <c r="E65" s="369"/>
      <c r="F65" s="380" t="str">
        <f t="shared" si="3"/>
        <v>Pengadaan Relay OCR GFR pada GH BUJANGGA TJR</v>
      </c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  <c r="AA65" s="424"/>
      <c r="AB65" s="424"/>
      <c r="AC65" s="424"/>
      <c r="AD65" s="424"/>
      <c r="AE65" s="424"/>
      <c r="AF65" s="424"/>
      <c r="AG65" s="424"/>
      <c r="AH65" s="424"/>
      <c r="AI65" s="424"/>
      <c r="AJ65" s="424"/>
      <c r="AK65" s="424"/>
      <c r="AL65" s="424"/>
      <c r="AM65" s="424"/>
      <c r="AN65" s="424"/>
      <c r="AO65" s="424"/>
      <c r="AP65" s="424"/>
      <c r="AQ65" s="424"/>
      <c r="AR65" s="424"/>
      <c r="AS65" s="424"/>
      <c r="AT65" s="424"/>
      <c r="AU65" s="424"/>
      <c r="AV65" s="424"/>
      <c r="AW65" s="424"/>
      <c r="AX65" s="424"/>
      <c r="AY65" s="424"/>
      <c r="AZ65" s="424"/>
      <c r="BA65" s="424"/>
      <c r="BB65" s="424"/>
      <c r="BC65" s="424"/>
      <c r="BD65" s="424"/>
      <c r="BE65" s="424"/>
      <c r="BF65" s="424"/>
      <c r="BG65" s="424"/>
      <c r="BH65" s="424"/>
      <c r="BI65" s="424"/>
      <c r="BJ65" s="424"/>
      <c r="BK65" s="424"/>
      <c r="BL65" s="424"/>
      <c r="BM65" s="424"/>
      <c r="BN65" s="424"/>
      <c r="BO65" s="424"/>
      <c r="BP65" s="424"/>
      <c r="BQ65" s="424"/>
      <c r="BR65" s="424"/>
      <c r="BS65" s="424"/>
      <c r="BT65" s="424"/>
      <c r="BU65" s="424"/>
      <c r="BV65" s="424"/>
      <c r="BW65" s="424"/>
      <c r="BX65" s="424"/>
      <c r="BY65" s="424"/>
      <c r="BZ65" s="424"/>
      <c r="CA65" s="424"/>
      <c r="CB65" s="424"/>
      <c r="CC65" s="424"/>
      <c r="CD65" s="424"/>
      <c r="CE65" s="424"/>
      <c r="CF65" s="424"/>
      <c r="CG65" s="424"/>
      <c r="CH65" s="424"/>
      <c r="CI65" s="424"/>
      <c r="CJ65" s="424"/>
      <c r="CK65" s="424"/>
      <c r="CL65" s="424"/>
      <c r="CM65" s="424"/>
      <c r="CN65" s="424"/>
      <c r="CO65" s="424"/>
      <c r="CP65" s="424"/>
      <c r="CQ65" s="424"/>
      <c r="CR65" s="424"/>
      <c r="CS65" s="424"/>
      <c r="CT65" s="424"/>
      <c r="CU65" s="424"/>
      <c r="CV65" s="424"/>
      <c r="CW65" s="424"/>
      <c r="CX65" s="424"/>
      <c r="CY65" s="424"/>
      <c r="CZ65" s="424"/>
      <c r="DA65" s="433"/>
      <c r="DB65" s="431"/>
      <c r="DC65" s="425"/>
      <c r="DD65" s="425"/>
      <c r="DE65" s="424"/>
      <c r="DF65" s="424"/>
      <c r="DG65" s="424"/>
      <c r="DH65" s="424"/>
      <c r="DI65" s="424"/>
      <c r="DJ65" s="424"/>
      <c r="DK65" s="424"/>
      <c r="DL65" s="424"/>
      <c r="DM65" s="424"/>
      <c r="DN65" s="424"/>
      <c r="DO65" s="424"/>
      <c r="DP65" s="424"/>
      <c r="DQ65" s="424"/>
      <c r="DR65" s="424"/>
      <c r="DS65" s="424"/>
    </row>
    <row r="66" spans="1:123" s="36" customFormat="1" hidden="1">
      <c r="A66" s="422" t="s">
        <v>248</v>
      </c>
      <c r="B66" s="423"/>
      <c r="C66" s="424"/>
      <c r="D66" s="424"/>
      <c r="E66" s="369"/>
      <c r="F66" s="380" t="str">
        <f t="shared" si="3"/>
        <v>Pengadaan Tower Telekomunikasi</v>
      </c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  <c r="AA66" s="424"/>
      <c r="AB66" s="424"/>
      <c r="AC66" s="424"/>
      <c r="AD66" s="424"/>
      <c r="AE66" s="424"/>
      <c r="AF66" s="424"/>
      <c r="AG66" s="424"/>
      <c r="AH66" s="424"/>
      <c r="AI66" s="424"/>
      <c r="AJ66" s="424"/>
      <c r="AK66" s="424"/>
      <c r="AL66" s="424"/>
      <c r="AM66" s="424"/>
      <c r="AN66" s="424"/>
      <c r="AO66" s="424"/>
      <c r="AP66" s="424"/>
      <c r="AQ66" s="424"/>
      <c r="AR66" s="424"/>
      <c r="AS66" s="424"/>
      <c r="AT66" s="424"/>
      <c r="AU66" s="424"/>
      <c r="AV66" s="424"/>
      <c r="AW66" s="424"/>
      <c r="AX66" s="424"/>
      <c r="AY66" s="424"/>
      <c r="AZ66" s="424"/>
      <c r="BA66" s="424"/>
      <c r="BB66" s="424"/>
      <c r="BC66" s="424"/>
      <c r="BD66" s="424"/>
      <c r="BE66" s="424"/>
      <c r="BF66" s="424"/>
      <c r="BG66" s="424"/>
      <c r="BH66" s="424"/>
      <c r="BI66" s="424"/>
      <c r="BJ66" s="424"/>
      <c r="BK66" s="424"/>
      <c r="BL66" s="424"/>
      <c r="BM66" s="424"/>
      <c r="BN66" s="424"/>
      <c r="BO66" s="424"/>
      <c r="BP66" s="424"/>
      <c r="BQ66" s="424"/>
      <c r="BR66" s="424"/>
      <c r="BS66" s="424"/>
      <c r="BT66" s="424"/>
      <c r="BU66" s="424"/>
      <c r="BV66" s="424"/>
      <c r="BW66" s="424"/>
      <c r="BX66" s="424"/>
      <c r="BY66" s="424"/>
      <c r="BZ66" s="424"/>
      <c r="CA66" s="424"/>
      <c r="CB66" s="424"/>
      <c r="CC66" s="424"/>
      <c r="CD66" s="424"/>
      <c r="CE66" s="424"/>
      <c r="CF66" s="424"/>
      <c r="CG66" s="424"/>
      <c r="CH66" s="424"/>
      <c r="CI66" s="424"/>
      <c r="CJ66" s="424"/>
      <c r="CK66" s="424"/>
      <c r="CL66" s="424"/>
      <c r="CM66" s="424"/>
      <c r="CN66" s="424"/>
      <c r="CO66" s="424"/>
      <c r="CP66" s="424"/>
      <c r="CQ66" s="424"/>
      <c r="CR66" s="424"/>
      <c r="CS66" s="424"/>
      <c r="CT66" s="424"/>
      <c r="CU66" s="424"/>
      <c r="CV66" s="424"/>
      <c r="CW66" s="424"/>
      <c r="CX66" s="424"/>
      <c r="CY66" s="424"/>
      <c r="CZ66" s="424"/>
      <c r="DA66" s="433"/>
      <c r="DB66" s="431"/>
      <c r="DC66" s="425"/>
      <c r="DD66" s="425"/>
      <c r="DE66" s="424"/>
      <c r="DF66" s="424"/>
      <c r="DG66" s="424"/>
      <c r="DH66" s="424"/>
      <c r="DI66" s="424"/>
      <c r="DJ66" s="424"/>
      <c r="DK66" s="424"/>
      <c r="DL66" s="424"/>
      <c r="DM66" s="424"/>
      <c r="DN66" s="424"/>
      <c r="DO66" s="424"/>
      <c r="DP66" s="424"/>
      <c r="DQ66" s="424"/>
      <c r="DR66" s="424"/>
      <c r="DS66" s="424"/>
    </row>
    <row r="67" spans="1:123" s="36" customFormat="1" hidden="1">
      <c r="A67" s="422" t="s">
        <v>248</v>
      </c>
      <c r="B67" s="423"/>
      <c r="C67" s="424"/>
      <c r="D67" s="424"/>
      <c r="E67" s="369"/>
      <c r="F67" s="380" t="str">
        <f t="shared" ref="F67:F98" si="4">E208</f>
        <v>Pengadaan dan Pemasangan Kubikel Penyulang F4 Tanjung Redeb</v>
      </c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  <c r="AA67" s="424"/>
      <c r="AB67" s="424"/>
      <c r="AC67" s="424"/>
      <c r="AD67" s="424"/>
      <c r="AE67" s="424"/>
      <c r="AF67" s="424"/>
      <c r="AG67" s="424"/>
      <c r="AH67" s="424"/>
      <c r="AI67" s="424"/>
      <c r="AJ67" s="424"/>
      <c r="AK67" s="424"/>
      <c r="AL67" s="424"/>
      <c r="AM67" s="424"/>
      <c r="AN67" s="424"/>
      <c r="AO67" s="424"/>
      <c r="AP67" s="424"/>
      <c r="AQ67" s="424"/>
      <c r="AR67" s="424"/>
      <c r="AS67" s="424"/>
      <c r="AT67" s="424"/>
      <c r="AU67" s="424"/>
      <c r="AV67" s="424"/>
      <c r="AW67" s="424"/>
      <c r="AX67" s="424"/>
      <c r="AY67" s="424"/>
      <c r="AZ67" s="424"/>
      <c r="BA67" s="424"/>
      <c r="BB67" s="424"/>
      <c r="BC67" s="424"/>
      <c r="BD67" s="424"/>
      <c r="BE67" s="424"/>
      <c r="BF67" s="424"/>
      <c r="BG67" s="424"/>
      <c r="BH67" s="424"/>
      <c r="BI67" s="424"/>
      <c r="BJ67" s="424"/>
      <c r="BK67" s="424"/>
      <c r="BL67" s="424"/>
      <c r="BM67" s="424"/>
      <c r="BN67" s="424"/>
      <c r="BO67" s="424"/>
      <c r="BP67" s="424"/>
      <c r="BQ67" s="424"/>
      <c r="BR67" s="424"/>
      <c r="BS67" s="424"/>
      <c r="BT67" s="424"/>
      <c r="BU67" s="424"/>
      <c r="BV67" s="424"/>
      <c r="BW67" s="424"/>
      <c r="BX67" s="424"/>
      <c r="BY67" s="424"/>
      <c r="BZ67" s="424"/>
      <c r="CA67" s="424"/>
      <c r="CB67" s="424"/>
      <c r="CC67" s="424"/>
      <c r="CD67" s="424"/>
      <c r="CE67" s="424"/>
      <c r="CF67" s="424"/>
      <c r="CG67" s="424"/>
      <c r="CH67" s="424"/>
      <c r="CI67" s="424"/>
      <c r="CJ67" s="424"/>
      <c r="CK67" s="424"/>
      <c r="CL67" s="424"/>
      <c r="CM67" s="424"/>
      <c r="CN67" s="424"/>
      <c r="CO67" s="424"/>
      <c r="CP67" s="424"/>
      <c r="CQ67" s="424"/>
      <c r="CR67" s="424"/>
      <c r="CS67" s="424"/>
      <c r="CT67" s="424"/>
      <c r="CU67" s="424"/>
      <c r="CV67" s="424"/>
      <c r="CW67" s="424"/>
      <c r="CX67" s="424"/>
      <c r="CY67" s="424"/>
      <c r="CZ67" s="424"/>
      <c r="DA67" s="433"/>
      <c r="DB67" s="431"/>
      <c r="DC67" s="425"/>
      <c r="DD67" s="425"/>
      <c r="DE67" s="424"/>
      <c r="DF67" s="424"/>
      <c r="DG67" s="424"/>
      <c r="DH67" s="424"/>
      <c r="DI67" s="424"/>
      <c r="DJ67" s="424"/>
      <c r="DK67" s="424"/>
      <c r="DL67" s="424"/>
      <c r="DM67" s="424"/>
      <c r="DN67" s="424"/>
      <c r="DO67" s="424"/>
      <c r="DP67" s="424"/>
      <c r="DQ67" s="424"/>
      <c r="DR67" s="424"/>
      <c r="DS67" s="424"/>
    </row>
    <row r="68" spans="1:123" s="36" customFormat="1" hidden="1">
      <c r="A68" s="422" t="s">
        <v>248</v>
      </c>
      <c r="B68" s="423"/>
      <c r="C68" s="424"/>
      <c r="D68" s="424"/>
      <c r="E68" s="369"/>
      <c r="F68" s="380" t="str">
        <f t="shared" si="4"/>
        <v>Pemasangan Feeder Express GH KM 12 - PLTD Tanjung Selor</v>
      </c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  <c r="AA68" s="424"/>
      <c r="AB68" s="424"/>
      <c r="AC68" s="424"/>
      <c r="AD68" s="424"/>
      <c r="AE68" s="424"/>
      <c r="AF68" s="424"/>
      <c r="AG68" s="424"/>
      <c r="AH68" s="424"/>
      <c r="AI68" s="424"/>
      <c r="AJ68" s="424"/>
      <c r="AK68" s="424"/>
      <c r="AL68" s="424"/>
      <c r="AM68" s="424"/>
      <c r="AN68" s="424"/>
      <c r="AO68" s="424"/>
      <c r="AP68" s="424"/>
      <c r="AQ68" s="424"/>
      <c r="AR68" s="424"/>
      <c r="AS68" s="424"/>
      <c r="AT68" s="424"/>
      <c r="AU68" s="424"/>
      <c r="AV68" s="424"/>
      <c r="AW68" s="424"/>
      <c r="AX68" s="424"/>
      <c r="AY68" s="424"/>
      <c r="AZ68" s="424"/>
      <c r="BA68" s="424"/>
      <c r="BB68" s="424"/>
      <c r="BC68" s="424"/>
      <c r="BD68" s="424"/>
      <c r="BE68" s="424"/>
      <c r="BF68" s="424"/>
      <c r="BG68" s="424"/>
      <c r="BH68" s="424"/>
      <c r="BI68" s="424"/>
      <c r="BJ68" s="424"/>
      <c r="BK68" s="424"/>
      <c r="BL68" s="424"/>
      <c r="BM68" s="424"/>
      <c r="BN68" s="424"/>
      <c r="BO68" s="424"/>
      <c r="BP68" s="424"/>
      <c r="BQ68" s="424"/>
      <c r="BR68" s="424"/>
      <c r="BS68" s="424"/>
      <c r="BT68" s="424"/>
      <c r="BU68" s="424"/>
      <c r="BV68" s="424"/>
      <c r="BW68" s="424"/>
      <c r="BX68" s="424"/>
      <c r="BY68" s="424"/>
      <c r="BZ68" s="424"/>
      <c r="CA68" s="424"/>
      <c r="CB68" s="424"/>
      <c r="CC68" s="424"/>
      <c r="CD68" s="424"/>
      <c r="CE68" s="424"/>
      <c r="CF68" s="424"/>
      <c r="CG68" s="424"/>
      <c r="CH68" s="424"/>
      <c r="CI68" s="424"/>
      <c r="CJ68" s="424"/>
      <c r="CK68" s="424"/>
      <c r="CL68" s="424"/>
      <c r="CM68" s="424"/>
      <c r="CN68" s="424"/>
      <c r="CO68" s="424"/>
      <c r="CP68" s="424"/>
      <c r="CQ68" s="424"/>
      <c r="CR68" s="424"/>
      <c r="CS68" s="424"/>
      <c r="CT68" s="424"/>
      <c r="CU68" s="424"/>
      <c r="CV68" s="424"/>
      <c r="CW68" s="424"/>
      <c r="CX68" s="424"/>
      <c r="CY68" s="424"/>
      <c r="CZ68" s="424"/>
      <c r="DA68" s="433"/>
      <c r="DB68" s="431"/>
      <c r="DC68" s="425"/>
      <c r="DD68" s="425"/>
      <c r="DE68" s="424"/>
      <c r="DF68" s="424"/>
      <c r="DG68" s="424"/>
      <c r="DH68" s="424"/>
      <c r="DI68" s="424"/>
      <c r="DJ68" s="424"/>
      <c r="DK68" s="424"/>
      <c r="DL68" s="424"/>
      <c r="DM68" s="424"/>
      <c r="DN68" s="424"/>
      <c r="DO68" s="424"/>
      <c r="DP68" s="424"/>
      <c r="DQ68" s="424"/>
      <c r="DR68" s="424"/>
      <c r="DS68" s="424"/>
    </row>
    <row r="69" spans="1:123" s="36" customFormat="1" hidden="1">
      <c r="A69" s="422" t="s">
        <v>248</v>
      </c>
      <c r="B69" s="423"/>
      <c r="C69" s="424"/>
      <c r="D69" s="424"/>
      <c r="E69" s="369"/>
      <c r="F69" s="380" t="str">
        <f t="shared" si="4"/>
        <v>Pembangunan Kubikel ULD Merasa</v>
      </c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  <c r="AA69" s="424"/>
      <c r="AB69" s="424"/>
      <c r="AC69" s="424"/>
      <c r="AD69" s="424"/>
      <c r="AE69" s="424"/>
      <c r="AF69" s="424"/>
      <c r="AG69" s="424"/>
      <c r="AH69" s="424"/>
      <c r="AI69" s="424"/>
      <c r="AJ69" s="424"/>
      <c r="AK69" s="424"/>
      <c r="AL69" s="424"/>
      <c r="AM69" s="424"/>
      <c r="AN69" s="424"/>
      <c r="AO69" s="424"/>
      <c r="AP69" s="424"/>
      <c r="AQ69" s="424"/>
      <c r="AR69" s="424"/>
      <c r="AS69" s="424"/>
      <c r="AT69" s="424"/>
      <c r="AU69" s="424"/>
      <c r="AV69" s="424"/>
      <c r="AW69" s="424"/>
      <c r="AX69" s="424"/>
      <c r="AY69" s="424"/>
      <c r="AZ69" s="424"/>
      <c r="BA69" s="424"/>
      <c r="BB69" s="424"/>
      <c r="BC69" s="424"/>
      <c r="BD69" s="424"/>
      <c r="BE69" s="424"/>
      <c r="BF69" s="424"/>
      <c r="BG69" s="424"/>
      <c r="BH69" s="424"/>
      <c r="BI69" s="424"/>
      <c r="BJ69" s="424"/>
      <c r="BK69" s="424"/>
      <c r="BL69" s="424"/>
      <c r="BM69" s="424"/>
      <c r="BN69" s="424"/>
      <c r="BO69" s="424"/>
      <c r="BP69" s="424"/>
      <c r="BQ69" s="424"/>
      <c r="BR69" s="424"/>
      <c r="BS69" s="424"/>
      <c r="BT69" s="424"/>
      <c r="BU69" s="424"/>
      <c r="BV69" s="424"/>
      <c r="BW69" s="424"/>
      <c r="BX69" s="424"/>
      <c r="BY69" s="424"/>
      <c r="BZ69" s="424"/>
      <c r="CA69" s="424"/>
      <c r="CB69" s="424"/>
      <c r="CC69" s="424"/>
      <c r="CD69" s="424"/>
      <c r="CE69" s="424"/>
      <c r="CF69" s="424"/>
      <c r="CG69" s="424"/>
      <c r="CH69" s="424"/>
      <c r="CI69" s="424"/>
      <c r="CJ69" s="424"/>
      <c r="CK69" s="424"/>
      <c r="CL69" s="424"/>
      <c r="CM69" s="424"/>
      <c r="CN69" s="424"/>
      <c r="CO69" s="424"/>
      <c r="CP69" s="424"/>
      <c r="CQ69" s="424"/>
      <c r="CR69" s="424"/>
      <c r="CS69" s="424"/>
      <c r="CT69" s="424"/>
      <c r="CU69" s="424"/>
      <c r="CV69" s="424"/>
      <c r="CW69" s="424"/>
      <c r="CX69" s="424"/>
      <c r="CY69" s="424"/>
      <c r="CZ69" s="424"/>
      <c r="DA69" s="433"/>
      <c r="DB69" s="431"/>
      <c r="DC69" s="425"/>
      <c r="DD69" s="425"/>
      <c r="DE69" s="424"/>
      <c r="DF69" s="424"/>
      <c r="DG69" s="424"/>
      <c r="DH69" s="424"/>
      <c r="DI69" s="424"/>
      <c r="DJ69" s="424"/>
      <c r="DK69" s="424"/>
      <c r="DL69" s="424"/>
      <c r="DM69" s="424"/>
      <c r="DN69" s="424"/>
      <c r="DO69" s="424"/>
      <c r="DP69" s="424"/>
      <c r="DQ69" s="424"/>
      <c r="DR69" s="424"/>
      <c r="DS69" s="424"/>
    </row>
    <row r="70" spans="1:123" s="36" customFormat="1" hidden="1">
      <c r="A70" s="422" t="s">
        <v>249</v>
      </c>
      <c r="B70" s="423"/>
      <c r="C70" s="424"/>
      <c r="D70" s="424"/>
      <c r="E70" s="369"/>
      <c r="F70" s="380" t="str">
        <f t="shared" si="4"/>
        <v>Evakuasi Daya 30 Mw Dari PLTD-Mg Kanaan Ke GI Teluk Pandan</v>
      </c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  <c r="AA70" s="424"/>
      <c r="AB70" s="424"/>
      <c r="AC70" s="424"/>
      <c r="AD70" s="424"/>
      <c r="AE70" s="424"/>
      <c r="AF70" s="424"/>
      <c r="AG70" s="424"/>
      <c r="AH70" s="424"/>
      <c r="AI70" s="424"/>
      <c r="AJ70" s="424"/>
      <c r="AK70" s="424"/>
      <c r="AL70" s="424"/>
      <c r="AM70" s="424"/>
      <c r="AN70" s="424"/>
      <c r="AO70" s="424"/>
      <c r="AP70" s="424"/>
      <c r="AQ70" s="424"/>
      <c r="AR70" s="424"/>
      <c r="AS70" s="424"/>
      <c r="AT70" s="424"/>
      <c r="AU70" s="424"/>
      <c r="AV70" s="424"/>
      <c r="AW70" s="424"/>
      <c r="AX70" s="424"/>
      <c r="AY70" s="424"/>
      <c r="AZ70" s="424"/>
      <c r="BA70" s="424"/>
      <c r="BB70" s="424"/>
      <c r="BC70" s="424"/>
      <c r="BD70" s="424"/>
      <c r="BE70" s="424"/>
      <c r="BF70" s="424"/>
      <c r="BG70" s="424"/>
      <c r="BH70" s="424"/>
      <c r="BI70" s="424"/>
      <c r="BJ70" s="424"/>
      <c r="BK70" s="424"/>
      <c r="BL70" s="424"/>
      <c r="BM70" s="424"/>
      <c r="BN70" s="424"/>
      <c r="BO70" s="424"/>
      <c r="BP70" s="424"/>
      <c r="BQ70" s="424"/>
      <c r="BR70" s="424"/>
      <c r="BS70" s="424"/>
      <c r="BT70" s="424"/>
      <c r="BU70" s="424"/>
      <c r="BV70" s="424"/>
      <c r="BW70" s="424"/>
      <c r="BX70" s="424"/>
      <c r="BY70" s="424"/>
      <c r="BZ70" s="424"/>
      <c r="CA70" s="424"/>
      <c r="CB70" s="424"/>
      <c r="CC70" s="424"/>
      <c r="CD70" s="424"/>
      <c r="CE70" s="424"/>
      <c r="CF70" s="424"/>
      <c r="CG70" s="424"/>
      <c r="CH70" s="424"/>
      <c r="CI70" s="424"/>
      <c r="CJ70" s="424"/>
      <c r="CK70" s="424"/>
      <c r="CL70" s="424"/>
      <c r="CM70" s="424"/>
      <c r="CN70" s="424"/>
      <c r="CO70" s="424"/>
      <c r="CP70" s="424"/>
      <c r="CQ70" s="424"/>
      <c r="CR70" s="424"/>
      <c r="CS70" s="424"/>
      <c r="CT70" s="424"/>
      <c r="CU70" s="424"/>
      <c r="CV70" s="424"/>
      <c r="CW70" s="424"/>
      <c r="CX70" s="424"/>
      <c r="CY70" s="424"/>
      <c r="CZ70" s="424"/>
      <c r="DA70" s="433"/>
      <c r="DB70" s="431"/>
      <c r="DC70" s="425"/>
      <c r="DD70" s="425"/>
      <c r="DE70" s="424"/>
      <c r="DF70" s="424"/>
      <c r="DG70" s="424"/>
      <c r="DH70" s="424"/>
      <c r="DI70" s="424"/>
      <c r="DJ70" s="424"/>
      <c r="DK70" s="424"/>
      <c r="DL70" s="424"/>
      <c r="DM70" s="424"/>
      <c r="DN70" s="424"/>
      <c r="DO70" s="424"/>
      <c r="DP70" s="424"/>
      <c r="DQ70" s="424"/>
      <c r="DR70" s="424"/>
      <c r="DS70" s="424"/>
    </row>
    <row r="71" spans="1:123" s="36" customFormat="1" ht="30" hidden="1">
      <c r="A71" s="422" t="s">
        <v>249</v>
      </c>
      <c r="B71" s="423"/>
      <c r="C71" s="424"/>
      <c r="D71" s="424"/>
      <c r="E71" s="369"/>
      <c r="F71" s="380" t="str">
        <f t="shared" si="4"/>
        <v xml:space="preserve">Pengadaan Dan Pemasangan 3 LBS Manual Di PT PLN (Persero) Area Bontang </v>
      </c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  <c r="AA71" s="424"/>
      <c r="AB71" s="424"/>
      <c r="AC71" s="424"/>
      <c r="AD71" s="424"/>
      <c r="AE71" s="424"/>
      <c r="AF71" s="424"/>
      <c r="AG71" s="424"/>
      <c r="AH71" s="424"/>
      <c r="AI71" s="424"/>
      <c r="AJ71" s="424"/>
      <c r="AK71" s="424"/>
      <c r="AL71" s="424"/>
      <c r="AM71" s="424"/>
      <c r="AN71" s="424"/>
      <c r="AO71" s="424"/>
      <c r="AP71" s="424"/>
      <c r="AQ71" s="424"/>
      <c r="AR71" s="424"/>
      <c r="AS71" s="424"/>
      <c r="AT71" s="424"/>
      <c r="AU71" s="424"/>
      <c r="AV71" s="424"/>
      <c r="AW71" s="424"/>
      <c r="AX71" s="424"/>
      <c r="AY71" s="424"/>
      <c r="AZ71" s="424"/>
      <c r="BA71" s="424"/>
      <c r="BB71" s="424"/>
      <c r="BC71" s="424"/>
      <c r="BD71" s="424"/>
      <c r="BE71" s="424"/>
      <c r="BF71" s="424"/>
      <c r="BG71" s="424"/>
      <c r="BH71" s="424"/>
      <c r="BI71" s="424"/>
      <c r="BJ71" s="424"/>
      <c r="BK71" s="424"/>
      <c r="BL71" s="424"/>
      <c r="BM71" s="424"/>
      <c r="BN71" s="424"/>
      <c r="BO71" s="424"/>
      <c r="BP71" s="424"/>
      <c r="BQ71" s="424"/>
      <c r="BR71" s="424"/>
      <c r="BS71" s="424"/>
      <c r="BT71" s="424"/>
      <c r="BU71" s="424"/>
      <c r="BV71" s="424"/>
      <c r="BW71" s="424"/>
      <c r="BX71" s="424"/>
      <c r="BY71" s="424"/>
      <c r="BZ71" s="424"/>
      <c r="CA71" s="424"/>
      <c r="CB71" s="424"/>
      <c r="CC71" s="424"/>
      <c r="CD71" s="424"/>
      <c r="CE71" s="424"/>
      <c r="CF71" s="424"/>
      <c r="CG71" s="424"/>
      <c r="CH71" s="424"/>
      <c r="CI71" s="424"/>
      <c r="CJ71" s="424"/>
      <c r="CK71" s="424"/>
      <c r="CL71" s="424"/>
      <c r="CM71" s="424"/>
      <c r="CN71" s="424"/>
      <c r="CO71" s="424"/>
      <c r="CP71" s="424"/>
      <c r="CQ71" s="424"/>
      <c r="CR71" s="424"/>
      <c r="CS71" s="424"/>
      <c r="CT71" s="424"/>
      <c r="CU71" s="424"/>
      <c r="CV71" s="424"/>
      <c r="CW71" s="424"/>
      <c r="CX71" s="424"/>
      <c r="CY71" s="424"/>
      <c r="CZ71" s="424"/>
      <c r="DA71" s="433"/>
      <c r="DB71" s="431"/>
      <c r="DC71" s="425"/>
      <c r="DD71" s="425"/>
      <c r="DE71" s="424"/>
      <c r="DF71" s="424"/>
      <c r="DG71" s="424"/>
      <c r="DH71" s="424"/>
      <c r="DI71" s="424"/>
      <c r="DJ71" s="424"/>
      <c r="DK71" s="424"/>
      <c r="DL71" s="424"/>
      <c r="DM71" s="424"/>
      <c r="DN71" s="424"/>
      <c r="DO71" s="424"/>
      <c r="DP71" s="424"/>
      <c r="DQ71" s="424"/>
      <c r="DR71" s="424"/>
      <c r="DS71" s="424"/>
    </row>
    <row r="72" spans="1:123" s="36" customFormat="1" ht="30" hidden="1">
      <c r="A72" s="422" t="s">
        <v>249</v>
      </c>
      <c r="B72" s="423"/>
      <c r="C72" s="424"/>
      <c r="D72" s="424"/>
      <c r="E72" s="369"/>
      <c r="F72" s="380" t="str">
        <f t="shared" si="4"/>
        <v xml:space="preserve">Pengadaan Dan Pemasangan 8 LBS Motorized Di PT PLN (Persero) Area Bontang </v>
      </c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  <c r="AA72" s="424"/>
      <c r="AB72" s="424"/>
      <c r="AC72" s="424"/>
      <c r="AD72" s="424"/>
      <c r="AE72" s="424"/>
      <c r="AF72" s="424"/>
      <c r="AG72" s="424"/>
      <c r="AH72" s="424"/>
      <c r="AI72" s="424"/>
      <c r="AJ72" s="424"/>
      <c r="AK72" s="424"/>
      <c r="AL72" s="424"/>
      <c r="AM72" s="424"/>
      <c r="AN72" s="424"/>
      <c r="AO72" s="424"/>
      <c r="AP72" s="424"/>
      <c r="AQ72" s="424"/>
      <c r="AR72" s="424"/>
      <c r="AS72" s="424"/>
      <c r="AT72" s="424"/>
      <c r="AU72" s="424"/>
      <c r="AV72" s="424"/>
      <c r="AW72" s="424"/>
      <c r="AX72" s="424"/>
      <c r="AY72" s="424"/>
      <c r="AZ72" s="424"/>
      <c r="BA72" s="424"/>
      <c r="BB72" s="424"/>
      <c r="BC72" s="424"/>
      <c r="BD72" s="424"/>
      <c r="BE72" s="424"/>
      <c r="BF72" s="424"/>
      <c r="BG72" s="424"/>
      <c r="BH72" s="424"/>
      <c r="BI72" s="424"/>
      <c r="BJ72" s="424"/>
      <c r="BK72" s="424"/>
      <c r="BL72" s="424"/>
      <c r="BM72" s="424"/>
      <c r="BN72" s="424"/>
      <c r="BO72" s="424"/>
      <c r="BP72" s="424"/>
      <c r="BQ72" s="424"/>
      <c r="BR72" s="424"/>
      <c r="BS72" s="424"/>
      <c r="BT72" s="424"/>
      <c r="BU72" s="424"/>
      <c r="BV72" s="424"/>
      <c r="BW72" s="424"/>
      <c r="BX72" s="424"/>
      <c r="BY72" s="424"/>
      <c r="BZ72" s="424"/>
      <c r="CA72" s="424"/>
      <c r="CB72" s="424"/>
      <c r="CC72" s="424"/>
      <c r="CD72" s="424"/>
      <c r="CE72" s="424"/>
      <c r="CF72" s="424"/>
      <c r="CG72" s="424"/>
      <c r="CH72" s="424"/>
      <c r="CI72" s="424"/>
      <c r="CJ72" s="424"/>
      <c r="CK72" s="424"/>
      <c r="CL72" s="424"/>
      <c r="CM72" s="424"/>
      <c r="CN72" s="424"/>
      <c r="CO72" s="424"/>
      <c r="CP72" s="424"/>
      <c r="CQ72" s="424"/>
      <c r="CR72" s="424"/>
      <c r="CS72" s="424"/>
      <c r="CT72" s="424"/>
      <c r="CU72" s="424"/>
      <c r="CV72" s="424"/>
      <c r="CW72" s="424"/>
      <c r="CX72" s="424"/>
      <c r="CY72" s="424"/>
      <c r="CZ72" s="424"/>
      <c r="DA72" s="433"/>
      <c r="DB72" s="431"/>
      <c r="DC72" s="425"/>
      <c r="DD72" s="425"/>
      <c r="DE72" s="424"/>
      <c r="DF72" s="424"/>
      <c r="DG72" s="424"/>
      <c r="DH72" s="424"/>
      <c r="DI72" s="424"/>
      <c r="DJ72" s="424"/>
      <c r="DK72" s="424"/>
      <c r="DL72" s="424"/>
      <c r="DM72" s="424"/>
      <c r="DN72" s="424"/>
      <c r="DO72" s="424"/>
      <c r="DP72" s="424"/>
      <c r="DQ72" s="424"/>
      <c r="DR72" s="424"/>
      <c r="DS72" s="424"/>
    </row>
    <row r="73" spans="1:123" s="36" customFormat="1" ht="30" hidden="1">
      <c r="A73" s="422" t="s">
        <v>249</v>
      </c>
      <c r="B73" s="423"/>
      <c r="C73" s="424"/>
      <c r="D73" s="424"/>
      <c r="E73" s="369"/>
      <c r="F73" s="380" t="str">
        <f t="shared" si="4"/>
        <v>Pengadaan Dan Pemasangan 3 Recloser di Rayon Sangatta PT PLN (Persero) Area Bontang</v>
      </c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  <c r="AA73" s="424"/>
      <c r="AB73" s="424"/>
      <c r="AC73" s="424"/>
      <c r="AD73" s="424"/>
      <c r="AE73" s="424"/>
      <c r="AF73" s="424"/>
      <c r="AG73" s="424"/>
      <c r="AH73" s="424"/>
      <c r="AI73" s="424"/>
      <c r="AJ73" s="424"/>
      <c r="AK73" s="424"/>
      <c r="AL73" s="424"/>
      <c r="AM73" s="424"/>
      <c r="AN73" s="424"/>
      <c r="AO73" s="424"/>
      <c r="AP73" s="424"/>
      <c r="AQ73" s="424"/>
      <c r="AR73" s="424"/>
      <c r="AS73" s="424"/>
      <c r="AT73" s="424"/>
      <c r="AU73" s="424"/>
      <c r="AV73" s="424"/>
      <c r="AW73" s="424"/>
      <c r="AX73" s="424"/>
      <c r="AY73" s="424"/>
      <c r="AZ73" s="424"/>
      <c r="BA73" s="424"/>
      <c r="BB73" s="424"/>
      <c r="BC73" s="424"/>
      <c r="BD73" s="424"/>
      <c r="BE73" s="424"/>
      <c r="BF73" s="424"/>
      <c r="BG73" s="424"/>
      <c r="BH73" s="424"/>
      <c r="BI73" s="424"/>
      <c r="BJ73" s="424"/>
      <c r="BK73" s="424"/>
      <c r="BL73" s="424"/>
      <c r="BM73" s="424"/>
      <c r="BN73" s="424"/>
      <c r="BO73" s="424"/>
      <c r="BP73" s="424"/>
      <c r="BQ73" s="424"/>
      <c r="BR73" s="424"/>
      <c r="BS73" s="424"/>
      <c r="BT73" s="424"/>
      <c r="BU73" s="424"/>
      <c r="BV73" s="424"/>
      <c r="BW73" s="424"/>
      <c r="BX73" s="424"/>
      <c r="BY73" s="424"/>
      <c r="BZ73" s="424"/>
      <c r="CA73" s="424"/>
      <c r="CB73" s="424"/>
      <c r="CC73" s="424"/>
      <c r="CD73" s="424"/>
      <c r="CE73" s="424"/>
      <c r="CF73" s="424"/>
      <c r="CG73" s="424"/>
      <c r="CH73" s="424"/>
      <c r="CI73" s="424"/>
      <c r="CJ73" s="424"/>
      <c r="CK73" s="424"/>
      <c r="CL73" s="424"/>
      <c r="CM73" s="424"/>
      <c r="CN73" s="424"/>
      <c r="CO73" s="424"/>
      <c r="CP73" s="424"/>
      <c r="CQ73" s="424"/>
      <c r="CR73" s="424"/>
      <c r="CS73" s="424"/>
      <c r="CT73" s="424"/>
      <c r="CU73" s="424"/>
      <c r="CV73" s="424"/>
      <c r="CW73" s="424"/>
      <c r="CX73" s="424"/>
      <c r="CY73" s="424"/>
      <c r="CZ73" s="424"/>
      <c r="DA73" s="433"/>
      <c r="DB73" s="431"/>
      <c r="DC73" s="425"/>
      <c r="DD73" s="425"/>
      <c r="DE73" s="424"/>
      <c r="DF73" s="424"/>
      <c r="DG73" s="424"/>
      <c r="DH73" s="424"/>
      <c r="DI73" s="424"/>
      <c r="DJ73" s="424"/>
      <c r="DK73" s="424"/>
      <c r="DL73" s="424"/>
      <c r="DM73" s="424"/>
      <c r="DN73" s="424"/>
      <c r="DO73" s="424"/>
      <c r="DP73" s="424"/>
      <c r="DQ73" s="424"/>
      <c r="DR73" s="424"/>
      <c r="DS73" s="424"/>
    </row>
    <row r="74" spans="1:123" s="36" customFormat="1" hidden="1">
      <c r="A74" s="422" t="s">
        <v>249</v>
      </c>
      <c r="B74" s="423"/>
      <c r="C74" s="424"/>
      <c r="D74" s="424"/>
      <c r="E74" s="369"/>
      <c r="F74" s="380" t="str">
        <f t="shared" si="4"/>
        <v>Pembangunan JTM Untuk Kehandalan Sistem Wahau</v>
      </c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  <c r="AA74" s="424"/>
      <c r="AB74" s="424"/>
      <c r="AC74" s="424"/>
      <c r="AD74" s="424"/>
      <c r="AE74" s="424"/>
      <c r="AF74" s="424"/>
      <c r="AG74" s="424"/>
      <c r="AH74" s="424"/>
      <c r="AI74" s="424"/>
      <c r="AJ74" s="424"/>
      <c r="AK74" s="424"/>
      <c r="AL74" s="424"/>
      <c r="AM74" s="424"/>
      <c r="AN74" s="424"/>
      <c r="AO74" s="424"/>
      <c r="AP74" s="424"/>
      <c r="AQ74" s="424"/>
      <c r="AR74" s="424"/>
      <c r="AS74" s="424"/>
      <c r="AT74" s="424"/>
      <c r="AU74" s="424"/>
      <c r="AV74" s="424"/>
      <c r="AW74" s="424"/>
      <c r="AX74" s="424"/>
      <c r="AY74" s="424"/>
      <c r="AZ74" s="424"/>
      <c r="BA74" s="424"/>
      <c r="BB74" s="424"/>
      <c r="BC74" s="424"/>
      <c r="BD74" s="424"/>
      <c r="BE74" s="424"/>
      <c r="BF74" s="424"/>
      <c r="BG74" s="424"/>
      <c r="BH74" s="424"/>
      <c r="BI74" s="424"/>
      <c r="BJ74" s="424"/>
      <c r="BK74" s="424"/>
      <c r="BL74" s="424"/>
      <c r="BM74" s="424"/>
      <c r="BN74" s="424"/>
      <c r="BO74" s="424"/>
      <c r="BP74" s="424"/>
      <c r="BQ74" s="424"/>
      <c r="BR74" s="424"/>
      <c r="BS74" s="424"/>
      <c r="BT74" s="424"/>
      <c r="BU74" s="424"/>
      <c r="BV74" s="424"/>
      <c r="BW74" s="424"/>
      <c r="BX74" s="424"/>
      <c r="BY74" s="424"/>
      <c r="BZ74" s="424"/>
      <c r="CA74" s="424"/>
      <c r="CB74" s="424"/>
      <c r="CC74" s="424"/>
      <c r="CD74" s="424"/>
      <c r="CE74" s="424"/>
      <c r="CF74" s="424"/>
      <c r="CG74" s="424"/>
      <c r="CH74" s="424"/>
      <c r="CI74" s="424"/>
      <c r="CJ74" s="424"/>
      <c r="CK74" s="424"/>
      <c r="CL74" s="424"/>
      <c r="CM74" s="424"/>
      <c r="CN74" s="424"/>
      <c r="CO74" s="424"/>
      <c r="CP74" s="424"/>
      <c r="CQ74" s="424"/>
      <c r="CR74" s="424"/>
      <c r="CS74" s="424"/>
      <c r="CT74" s="424"/>
      <c r="CU74" s="424"/>
      <c r="CV74" s="424"/>
      <c r="CW74" s="424"/>
      <c r="CX74" s="424"/>
      <c r="CY74" s="424"/>
      <c r="CZ74" s="424"/>
      <c r="DA74" s="433"/>
      <c r="DB74" s="431"/>
      <c r="DC74" s="425"/>
      <c r="DD74" s="425"/>
      <c r="DE74" s="424"/>
      <c r="DF74" s="424"/>
      <c r="DG74" s="424"/>
      <c r="DH74" s="424"/>
      <c r="DI74" s="424"/>
      <c r="DJ74" s="424"/>
      <c r="DK74" s="424"/>
      <c r="DL74" s="424"/>
      <c r="DM74" s="424"/>
      <c r="DN74" s="424"/>
      <c r="DO74" s="424"/>
      <c r="DP74" s="424"/>
      <c r="DQ74" s="424"/>
      <c r="DR74" s="424"/>
      <c r="DS74" s="424"/>
    </row>
    <row r="75" spans="1:123" s="36" customFormat="1" hidden="1">
      <c r="A75" s="422" t="s">
        <v>249</v>
      </c>
      <c r="B75" s="423"/>
      <c r="C75" s="424"/>
      <c r="D75" s="424"/>
      <c r="E75" s="369"/>
      <c r="F75" s="380" t="str">
        <f t="shared" si="4"/>
        <v>Pembangunan JTM Untuk Kehandalan Sistem Marangkayu</v>
      </c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  <c r="AA75" s="424"/>
      <c r="AB75" s="424"/>
      <c r="AC75" s="424"/>
      <c r="AD75" s="424"/>
      <c r="AE75" s="424"/>
      <c r="AF75" s="424"/>
      <c r="AG75" s="424"/>
      <c r="AH75" s="424"/>
      <c r="AI75" s="424"/>
      <c r="AJ75" s="424"/>
      <c r="AK75" s="424"/>
      <c r="AL75" s="424"/>
      <c r="AM75" s="424"/>
      <c r="AN75" s="424"/>
      <c r="AO75" s="424"/>
      <c r="AP75" s="424"/>
      <c r="AQ75" s="424"/>
      <c r="AR75" s="424"/>
      <c r="AS75" s="424"/>
      <c r="AT75" s="424"/>
      <c r="AU75" s="424"/>
      <c r="AV75" s="424"/>
      <c r="AW75" s="424"/>
      <c r="AX75" s="424"/>
      <c r="AY75" s="424"/>
      <c r="AZ75" s="424"/>
      <c r="BA75" s="424"/>
      <c r="BB75" s="424"/>
      <c r="BC75" s="424"/>
      <c r="BD75" s="424"/>
      <c r="BE75" s="424"/>
      <c r="BF75" s="424"/>
      <c r="BG75" s="424"/>
      <c r="BH75" s="424"/>
      <c r="BI75" s="424"/>
      <c r="BJ75" s="424"/>
      <c r="BK75" s="424"/>
      <c r="BL75" s="424"/>
      <c r="BM75" s="424"/>
      <c r="BN75" s="424"/>
      <c r="BO75" s="424"/>
      <c r="BP75" s="424"/>
      <c r="BQ75" s="424"/>
      <c r="BR75" s="424"/>
      <c r="BS75" s="424"/>
      <c r="BT75" s="424"/>
      <c r="BU75" s="424"/>
      <c r="BV75" s="424"/>
      <c r="BW75" s="424"/>
      <c r="BX75" s="424"/>
      <c r="BY75" s="424"/>
      <c r="BZ75" s="424"/>
      <c r="CA75" s="424"/>
      <c r="CB75" s="424"/>
      <c r="CC75" s="424"/>
      <c r="CD75" s="424"/>
      <c r="CE75" s="424"/>
      <c r="CF75" s="424"/>
      <c r="CG75" s="424"/>
      <c r="CH75" s="424"/>
      <c r="CI75" s="424"/>
      <c r="CJ75" s="424"/>
      <c r="CK75" s="424"/>
      <c r="CL75" s="424"/>
      <c r="CM75" s="424"/>
      <c r="CN75" s="424"/>
      <c r="CO75" s="424"/>
      <c r="CP75" s="424"/>
      <c r="CQ75" s="424"/>
      <c r="CR75" s="424"/>
      <c r="CS75" s="424"/>
      <c r="CT75" s="424"/>
      <c r="CU75" s="424"/>
      <c r="CV75" s="424"/>
      <c r="CW75" s="424"/>
      <c r="CX75" s="424"/>
      <c r="CY75" s="424"/>
      <c r="CZ75" s="424"/>
      <c r="DA75" s="433"/>
      <c r="DB75" s="431"/>
      <c r="DC75" s="425"/>
      <c r="DD75" s="425"/>
      <c r="DE75" s="424"/>
      <c r="DF75" s="424"/>
      <c r="DG75" s="424"/>
      <c r="DH75" s="424"/>
      <c r="DI75" s="424"/>
      <c r="DJ75" s="424"/>
      <c r="DK75" s="424"/>
      <c r="DL75" s="424"/>
      <c r="DM75" s="424"/>
      <c r="DN75" s="424"/>
      <c r="DO75" s="424"/>
      <c r="DP75" s="424"/>
      <c r="DQ75" s="424"/>
      <c r="DR75" s="424"/>
      <c r="DS75" s="424"/>
    </row>
    <row r="76" spans="1:123" s="36" customFormat="1" hidden="1">
      <c r="A76" s="422" t="s">
        <v>249</v>
      </c>
      <c r="B76" s="423"/>
      <c r="C76" s="424"/>
      <c r="D76" s="424"/>
      <c r="E76" s="369"/>
      <c r="F76" s="380" t="str">
        <f t="shared" si="4"/>
        <v>Pembangunan JTM Untuk Kehandalan Sistem TLP 2</v>
      </c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  <c r="AA76" s="424"/>
      <c r="AB76" s="424"/>
      <c r="AC76" s="424"/>
      <c r="AD76" s="424"/>
      <c r="AE76" s="424"/>
      <c r="AF76" s="424"/>
      <c r="AG76" s="424"/>
      <c r="AH76" s="424"/>
      <c r="AI76" s="424"/>
      <c r="AJ76" s="424"/>
      <c r="AK76" s="424"/>
      <c r="AL76" s="424"/>
      <c r="AM76" s="424"/>
      <c r="AN76" s="424"/>
      <c r="AO76" s="424"/>
      <c r="AP76" s="424"/>
      <c r="AQ76" s="424"/>
      <c r="AR76" s="424"/>
      <c r="AS76" s="424"/>
      <c r="AT76" s="424"/>
      <c r="AU76" s="424"/>
      <c r="AV76" s="424"/>
      <c r="AW76" s="424"/>
      <c r="AX76" s="424"/>
      <c r="AY76" s="424"/>
      <c r="AZ76" s="424"/>
      <c r="BA76" s="424"/>
      <c r="BB76" s="424"/>
      <c r="BC76" s="424"/>
      <c r="BD76" s="424"/>
      <c r="BE76" s="424"/>
      <c r="BF76" s="424"/>
      <c r="BG76" s="424"/>
      <c r="BH76" s="424"/>
      <c r="BI76" s="424"/>
      <c r="BJ76" s="424"/>
      <c r="BK76" s="424"/>
      <c r="BL76" s="424"/>
      <c r="BM76" s="424"/>
      <c r="BN76" s="424"/>
      <c r="BO76" s="424"/>
      <c r="BP76" s="424"/>
      <c r="BQ76" s="424"/>
      <c r="BR76" s="424"/>
      <c r="BS76" s="424"/>
      <c r="BT76" s="424"/>
      <c r="BU76" s="424"/>
      <c r="BV76" s="424"/>
      <c r="BW76" s="424"/>
      <c r="BX76" s="424"/>
      <c r="BY76" s="424"/>
      <c r="BZ76" s="424"/>
      <c r="CA76" s="424"/>
      <c r="CB76" s="424"/>
      <c r="CC76" s="424"/>
      <c r="CD76" s="424"/>
      <c r="CE76" s="424"/>
      <c r="CF76" s="424"/>
      <c r="CG76" s="424"/>
      <c r="CH76" s="424"/>
      <c r="CI76" s="424"/>
      <c r="CJ76" s="424"/>
      <c r="CK76" s="424"/>
      <c r="CL76" s="424"/>
      <c r="CM76" s="424"/>
      <c r="CN76" s="424"/>
      <c r="CO76" s="424"/>
      <c r="CP76" s="424"/>
      <c r="CQ76" s="424"/>
      <c r="CR76" s="424"/>
      <c r="CS76" s="424"/>
      <c r="CT76" s="424"/>
      <c r="CU76" s="424"/>
      <c r="CV76" s="424"/>
      <c r="CW76" s="424"/>
      <c r="CX76" s="424"/>
      <c r="CY76" s="424"/>
      <c r="CZ76" s="424"/>
      <c r="DA76" s="433"/>
      <c r="DB76" s="431"/>
      <c r="DC76" s="425"/>
      <c r="DD76" s="425"/>
      <c r="DE76" s="424"/>
      <c r="DF76" s="424"/>
      <c r="DG76" s="424"/>
      <c r="DH76" s="424"/>
      <c r="DI76" s="424"/>
      <c r="DJ76" s="424"/>
      <c r="DK76" s="424"/>
      <c r="DL76" s="424"/>
      <c r="DM76" s="424"/>
      <c r="DN76" s="424"/>
      <c r="DO76" s="424"/>
      <c r="DP76" s="424"/>
      <c r="DQ76" s="424"/>
      <c r="DR76" s="424"/>
      <c r="DS76" s="424"/>
    </row>
    <row r="77" spans="1:123" s="36" customFormat="1" hidden="1">
      <c r="A77" s="422" t="s">
        <v>249</v>
      </c>
      <c r="B77" s="423"/>
      <c r="C77" s="424"/>
      <c r="D77" s="424"/>
      <c r="E77" s="369"/>
      <c r="F77" s="380" t="str">
        <f t="shared" si="4"/>
        <v>Rekonstruksi JTM Tiang Besi Menjadi Tiang Beton Di Rayon Sangatta</v>
      </c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  <c r="AA77" s="424"/>
      <c r="AB77" s="424"/>
      <c r="AC77" s="424"/>
      <c r="AD77" s="424"/>
      <c r="AE77" s="424"/>
      <c r="AF77" s="424"/>
      <c r="AG77" s="424"/>
      <c r="AH77" s="424"/>
      <c r="AI77" s="424"/>
      <c r="AJ77" s="424"/>
      <c r="AK77" s="424"/>
      <c r="AL77" s="424"/>
      <c r="AM77" s="424"/>
      <c r="AN77" s="424"/>
      <c r="AO77" s="424"/>
      <c r="AP77" s="424"/>
      <c r="AQ77" s="424"/>
      <c r="AR77" s="424"/>
      <c r="AS77" s="424"/>
      <c r="AT77" s="424"/>
      <c r="AU77" s="424"/>
      <c r="AV77" s="424"/>
      <c r="AW77" s="424"/>
      <c r="AX77" s="424"/>
      <c r="AY77" s="424"/>
      <c r="AZ77" s="424"/>
      <c r="BA77" s="424"/>
      <c r="BB77" s="424"/>
      <c r="BC77" s="424"/>
      <c r="BD77" s="424"/>
      <c r="BE77" s="424"/>
      <c r="BF77" s="424"/>
      <c r="BG77" s="424"/>
      <c r="BH77" s="424"/>
      <c r="BI77" s="424"/>
      <c r="BJ77" s="424"/>
      <c r="BK77" s="424"/>
      <c r="BL77" s="424"/>
      <c r="BM77" s="424"/>
      <c r="BN77" s="424"/>
      <c r="BO77" s="424"/>
      <c r="BP77" s="424"/>
      <c r="BQ77" s="424"/>
      <c r="BR77" s="424"/>
      <c r="BS77" s="424"/>
      <c r="BT77" s="424"/>
      <c r="BU77" s="424"/>
      <c r="BV77" s="424"/>
      <c r="BW77" s="424"/>
      <c r="BX77" s="424"/>
      <c r="BY77" s="424"/>
      <c r="BZ77" s="424"/>
      <c r="CA77" s="424"/>
      <c r="CB77" s="424"/>
      <c r="CC77" s="424"/>
      <c r="CD77" s="424"/>
      <c r="CE77" s="424"/>
      <c r="CF77" s="424"/>
      <c r="CG77" s="424"/>
      <c r="CH77" s="424"/>
      <c r="CI77" s="424"/>
      <c r="CJ77" s="424"/>
      <c r="CK77" s="424"/>
      <c r="CL77" s="424"/>
      <c r="CM77" s="424"/>
      <c r="CN77" s="424"/>
      <c r="CO77" s="424"/>
      <c r="CP77" s="424"/>
      <c r="CQ77" s="424"/>
      <c r="CR77" s="424"/>
      <c r="CS77" s="424"/>
      <c r="CT77" s="424"/>
      <c r="CU77" s="424"/>
      <c r="CV77" s="424"/>
      <c r="CW77" s="424"/>
      <c r="CX77" s="424"/>
      <c r="CY77" s="424"/>
      <c r="CZ77" s="424"/>
      <c r="DA77" s="433"/>
      <c r="DB77" s="431"/>
      <c r="DC77" s="425"/>
      <c r="DD77" s="425"/>
      <c r="DE77" s="424"/>
      <c r="DF77" s="424"/>
      <c r="DG77" s="424"/>
      <c r="DH77" s="424"/>
      <c r="DI77" s="424"/>
      <c r="DJ77" s="424"/>
      <c r="DK77" s="424"/>
      <c r="DL77" s="424"/>
      <c r="DM77" s="424"/>
      <c r="DN77" s="424"/>
      <c r="DO77" s="424"/>
      <c r="DP77" s="424"/>
      <c r="DQ77" s="424"/>
      <c r="DR77" s="424"/>
      <c r="DS77" s="424"/>
    </row>
    <row r="78" spans="1:123" s="36" customFormat="1" hidden="1">
      <c r="A78" s="422" t="s">
        <v>249</v>
      </c>
      <c r="B78" s="423"/>
      <c r="C78" s="424"/>
      <c r="D78" s="424"/>
      <c r="E78" s="369"/>
      <c r="F78" s="380" t="str">
        <f t="shared" si="4"/>
        <v>Relokasi JTM Muara Wahau</v>
      </c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  <c r="AA78" s="424"/>
      <c r="AB78" s="424"/>
      <c r="AC78" s="424"/>
      <c r="AD78" s="424"/>
      <c r="AE78" s="424"/>
      <c r="AF78" s="424"/>
      <c r="AG78" s="424"/>
      <c r="AH78" s="424"/>
      <c r="AI78" s="424"/>
      <c r="AJ78" s="424"/>
      <c r="AK78" s="424"/>
      <c r="AL78" s="424"/>
      <c r="AM78" s="424"/>
      <c r="AN78" s="424"/>
      <c r="AO78" s="424"/>
      <c r="AP78" s="424"/>
      <c r="AQ78" s="424"/>
      <c r="AR78" s="424"/>
      <c r="AS78" s="424"/>
      <c r="AT78" s="424"/>
      <c r="AU78" s="424"/>
      <c r="AV78" s="424"/>
      <c r="AW78" s="424"/>
      <c r="AX78" s="424"/>
      <c r="AY78" s="424"/>
      <c r="AZ78" s="424"/>
      <c r="BA78" s="424"/>
      <c r="BB78" s="424"/>
      <c r="BC78" s="424"/>
      <c r="BD78" s="424"/>
      <c r="BE78" s="424"/>
      <c r="BF78" s="424"/>
      <c r="BG78" s="424"/>
      <c r="BH78" s="424"/>
      <c r="BI78" s="424"/>
      <c r="BJ78" s="424"/>
      <c r="BK78" s="424"/>
      <c r="BL78" s="424"/>
      <c r="BM78" s="424"/>
      <c r="BN78" s="424"/>
      <c r="BO78" s="424"/>
      <c r="BP78" s="424"/>
      <c r="BQ78" s="424"/>
      <c r="BR78" s="424"/>
      <c r="BS78" s="424"/>
      <c r="BT78" s="424"/>
      <c r="BU78" s="424"/>
      <c r="BV78" s="424"/>
      <c r="BW78" s="424"/>
      <c r="BX78" s="424"/>
      <c r="BY78" s="424"/>
      <c r="BZ78" s="424"/>
      <c r="CA78" s="424"/>
      <c r="CB78" s="424"/>
      <c r="CC78" s="424"/>
      <c r="CD78" s="424"/>
      <c r="CE78" s="424"/>
      <c r="CF78" s="424"/>
      <c r="CG78" s="424"/>
      <c r="CH78" s="424"/>
      <c r="CI78" s="424"/>
      <c r="CJ78" s="424"/>
      <c r="CK78" s="424"/>
      <c r="CL78" s="424"/>
      <c r="CM78" s="424"/>
      <c r="CN78" s="424"/>
      <c r="CO78" s="424"/>
      <c r="CP78" s="424"/>
      <c r="CQ78" s="424"/>
      <c r="CR78" s="424"/>
      <c r="CS78" s="424"/>
      <c r="CT78" s="424"/>
      <c r="CU78" s="424"/>
      <c r="CV78" s="424"/>
      <c r="CW78" s="424"/>
      <c r="CX78" s="424"/>
      <c r="CY78" s="424"/>
      <c r="CZ78" s="424"/>
      <c r="DA78" s="433"/>
      <c r="DB78" s="431"/>
      <c r="DC78" s="425"/>
      <c r="DD78" s="425"/>
      <c r="DE78" s="424"/>
      <c r="DF78" s="424"/>
      <c r="DG78" s="424"/>
      <c r="DH78" s="424"/>
      <c r="DI78" s="424"/>
      <c r="DJ78" s="424"/>
      <c r="DK78" s="424"/>
      <c r="DL78" s="424"/>
      <c r="DM78" s="424"/>
      <c r="DN78" s="424"/>
      <c r="DO78" s="424"/>
      <c r="DP78" s="424"/>
      <c r="DQ78" s="424"/>
      <c r="DR78" s="424"/>
      <c r="DS78" s="424"/>
    </row>
    <row r="79" spans="1:123" s="36" customFormat="1" hidden="1">
      <c r="A79" s="422" t="s">
        <v>249</v>
      </c>
      <c r="B79" s="423"/>
      <c r="C79" s="424"/>
      <c r="D79" s="424"/>
      <c r="E79" s="369"/>
      <c r="F79" s="380" t="str">
        <f t="shared" si="4"/>
        <v>Penambahan Feeder Baru di KP Muara Bengkal</v>
      </c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  <c r="AA79" s="424"/>
      <c r="AB79" s="424"/>
      <c r="AC79" s="424"/>
      <c r="AD79" s="424"/>
      <c r="AE79" s="424"/>
      <c r="AF79" s="424"/>
      <c r="AG79" s="424"/>
      <c r="AH79" s="424"/>
      <c r="AI79" s="424"/>
      <c r="AJ79" s="424"/>
      <c r="AK79" s="424"/>
      <c r="AL79" s="424"/>
      <c r="AM79" s="424"/>
      <c r="AN79" s="424"/>
      <c r="AO79" s="424"/>
      <c r="AP79" s="424"/>
      <c r="AQ79" s="424"/>
      <c r="AR79" s="424"/>
      <c r="AS79" s="424"/>
      <c r="AT79" s="424"/>
      <c r="AU79" s="424"/>
      <c r="AV79" s="424"/>
      <c r="AW79" s="424"/>
      <c r="AX79" s="424"/>
      <c r="AY79" s="424"/>
      <c r="AZ79" s="424"/>
      <c r="BA79" s="424"/>
      <c r="BB79" s="424"/>
      <c r="BC79" s="424"/>
      <c r="BD79" s="424"/>
      <c r="BE79" s="424"/>
      <c r="BF79" s="424"/>
      <c r="BG79" s="424"/>
      <c r="BH79" s="424"/>
      <c r="BI79" s="424"/>
      <c r="BJ79" s="424"/>
      <c r="BK79" s="424"/>
      <c r="BL79" s="424"/>
      <c r="BM79" s="424"/>
      <c r="BN79" s="424"/>
      <c r="BO79" s="424"/>
      <c r="BP79" s="424"/>
      <c r="BQ79" s="424"/>
      <c r="BR79" s="424"/>
      <c r="BS79" s="424"/>
      <c r="BT79" s="424"/>
      <c r="BU79" s="424"/>
      <c r="BV79" s="424"/>
      <c r="BW79" s="424"/>
      <c r="BX79" s="424"/>
      <c r="BY79" s="424"/>
      <c r="BZ79" s="424"/>
      <c r="CA79" s="424"/>
      <c r="CB79" s="424"/>
      <c r="CC79" s="424"/>
      <c r="CD79" s="424"/>
      <c r="CE79" s="424"/>
      <c r="CF79" s="424"/>
      <c r="CG79" s="424"/>
      <c r="CH79" s="424"/>
      <c r="CI79" s="424"/>
      <c r="CJ79" s="424"/>
      <c r="CK79" s="424"/>
      <c r="CL79" s="424"/>
      <c r="CM79" s="424"/>
      <c r="CN79" s="424"/>
      <c r="CO79" s="424"/>
      <c r="CP79" s="424"/>
      <c r="CQ79" s="424"/>
      <c r="CR79" s="424"/>
      <c r="CS79" s="424"/>
      <c r="CT79" s="424"/>
      <c r="CU79" s="424"/>
      <c r="CV79" s="424"/>
      <c r="CW79" s="424"/>
      <c r="CX79" s="424"/>
      <c r="CY79" s="424"/>
      <c r="CZ79" s="424"/>
      <c r="DA79" s="433"/>
      <c r="DB79" s="431"/>
      <c r="DC79" s="425"/>
      <c r="DD79" s="425"/>
      <c r="DE79" s="424"/>
      <c r="DF79" s="424"/>
      <c r="DG79" s="424"/>
      <c r="DH79" s="424"/>
      <c r="DI79" s="424"/>
      <c r="DJ79" s="424"/>
      <c r="DK79" s="424"/>
      <c r="DL79" s="424"/>
      <c r="DM79" s="424"/>
      <c r="DN79" s="424"/>
      <c r="DO79" s="424"/>
      <c r="DP79" s="424"/>
      <c r="DQ79" s="424"/>
      <c r="DR79" s="424"/>
      <c r="DS79" s="424"/>
    </row>
    <row r="80" spans="1:123" s="36" customFormat="1" hidden="1">
      <c r="A80" s="422" t="s">
        <v>249</v>
      </c>
      <c r="B80" s="423"/>
      <c r="C80" s="424"/>
      <c r="D80" s="424"/>
      <c r="E80" s="369"/>
      <c r="F80" s="380" t="str">
        <f t="shared" si="4"/>
        <v>Rekonduktor TLP 1 di Jl. Ir Soekarno Hatta</v>
      </c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  <c r="AA80" s="424"/>
      <c r="AB80" s="424"/>
      <c r="AC80" s="424"/>
      <c r="AD80" s="424"/>
      <c r="AE80" s="424"/>
      <c r="AF80" s="424"/>
      <c r="AG80" s="424"/>
      <c r="AH80" s="424"/>
      <c r="AI80" s="424"/>
      <c r="AJ80" s="424"/>
      <c r="AK80" s="424"/>
      <c r="AL80" s="424"/>
      <c r="AM80" s="424"/>
      <c r="AN80" s="424"/>
      <c r="AO80" s="424"/>
      <c r="AP80" s="424"/>
      <c r="AQ80" s="424"/>
      <c r="AR80" s="424"/>
      <c r="AS80" s="424"/>
      <c r="AT80" s="424"/>
      <c r="AU80" s="424"/>
      <c r="AV80" s="424"/>
      <c r="AW80" s="424"/>
      <c r="AX80" s="424"/>
      <c r="AY80" s="424"/>
      <c r="AZ80" s="424"/>
      <c r="BA80" s="424"/>
      <c r="BB80" s="424"/>
      <c r="BC80" s="424"/>
      <c r="BD80" s="424"/>
      <c r="BE80" s="424"/>
      <c r="BF80" s="424"/>
      <c r="BG80" s="424"/>
      <c r="BH80" s="424"/>
      <c r="BI80" s="424"/>
      <c r="BJ80" s="424"/>
      <c r="BK80" s="424"/>
      <c r="BL80" s="424"/>
      <c r="BM80" s="424"/>
      <c r="BN80" s="424"/>
      <c r="BO80" s="424"/>
      <c r="BP80" s="424"/>
      <c r="BQ80" s="424"/>
      <c r="BR80" s="424"/>
      <c r="BS80" s="424"/>
      <c r="BT80" s="424"/>
      <c r="BU80" s="424"/>
      <c r="BV80" s="424"/>
      <c r="BW80" s="424"/>
      <c r="BX80" s="424"/>
      <c r="BY80" s="424"/>
      <c r="BZ80" s="424"/>
      <c r="CA80" s="424"/>
      <c r="CB80" s="424"/>
      <c r="CC80" s="424"/>
      <c r="CD80" s="424"/>
      <c r="CE80" s="424"/>
      <c r="CF80" s="424"/>
      <c r="CG80" s="424"/>
      <c r="CH80" s="424"/>
      <c r="CI80" s="424"/>
      <c r="CJ80" s="424"/>
      <c r="CK80" s="424"/>
      <c r="CL80" s="424"/>
      <c r="CM80" s="424"/>
      <c r="CN80" s="424"/>
      <c r="CO80" s="424"/>
      <c r="CP80" s="424"/>
      <c r="CQ80" s="424"/>
      <c r="CR80" s="424"/>
      <c r="CS80" s="424"/>
      <c r="CT80" s="424"/>
      <c r="CU80" s="424"/>
      <c r="CV80" s="424"/>
      <c r="CW80" s="424"/>
      <c r="CX80" s="424"/>
      <c r="CY80" s="424"/>
      <c r="CZ80" s="424"/>
      <c r="DA80" s="433"/>
      <c r="DB80" s="431"/>
      <c r="DC80" s="425"/>
      <c r="DD80" s="425"/>
      <c r="DE80" s="424"/>
      <c r="DF80" s="424"/>
      <c r="DG80" s="424"/>
      <c r="DH80" s="424"/>
      <c r="DI80" s="424"/>
      <c r="DJ80" s="424"/>
      <c r="DK80" s="424"/>
      <c r="DL80" s="424"/>
      <c r="DM80" s="424"/>
      <c r="DN80" s="424"/>
      <c r="DO80" s="424"/>
      <c r="DP80" s="424"/>
      <c r="DQ80" s="424"/>
      <c r="DR80" s="424"/>
      <c r="DS80" s="424"/>
    </row>
    <row r="81" spans="1:123" s="36" customFormat="1" hidden="1">
      <c r="A81" s="422" t="s">
        <v>249</v>
      </c>
      <c r="B81" s="423"/>
      <c r="C81" s="424"/>
      <c r="D81" s="424"/>
      <c r="E81" s="369"/>
      <c r="F81" s="380" t="str">
        <f t="shared" si="4"/>
        <v>Relokasi Jaringan berada di Bibir Sungai  Muara Ancalong</v>
      </c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  <c r="AA81" s="424"/>
      <c r="AB81" s="424"/>
      <c r="AC81" s="424"/>
      <c r="AD81" s="424"/>
      <c r="AE81" s="424"/>
      <c r="AF81" s="424"/>
      <c r="AG81" s="424"/>
      <c r="AH81" s="424"/>
      <c r="AI81" s="424"/>
      <c r="AJ81" s="424"/>
      <c r="AK81" s="424"/>
      <c r="AL81" s="424"/>
      <c r="AM81" s="424"/>
      <c r="AN81" s="424"/>
      <c r="AO81" s="424"/>
      <c r="AP81" s="424"/>
      <c r="AQ81" s="424"/>
      <c r="AR81" s="424"/>
      <c r="AS81" s="424"/>
      <c r="AT81" s="424"/>
      <c r="AU81" s="424"/>
      <c r="AV81" s="424"/>
      <c r="AW81" s="424"/>
      <c r="AX81" s="424"/>
      <c r="AY81" s="424"/>
      <c r="AZ81" s="424"/>
      <c r="BA81" s="424"/>
      <c r="BB81" s="424"/>
      <c r="BC81" s="424"/>
      <c r="BD81" s="424"/>
      <c r="BE81" s="424"/>
      <c r="BF81" s="424"/>
      <c r="BG81" s="424"/>
      <c r="BH81" s="424"/>
      <c r="BI81" s="424"/>
      <c r="BJ81" s="424"/>
      <c r="BK81" s="424"/>
      <c r="BL81" s="424"/>
      <c r="BM81" s="424"/>
      <c r="BN81" s="424"/>
      <c r="BO81" s="424"/>
      <c r="BP81" s="424"/>
      <c r="BQ81" s="424"/>
      <c r="BR81" s="424"/>
      <c r="BS81" s="424"/>
      <c r="BT81" s="424"/>
      <c r="BU81" s="424"/>
      <c r="BV81" s="424"/>
      <c r="BW81" s="424"/>
      <c r="BX81" s="424"/>
      <c r="BY81" s="424"/>
      <c r="BZ81" s="424"/>
      <c r="CA81" s="424"/>
      <c r="CB81" s="424"/>
      <c r="CC81" s="424"/>
      <c r="CD81" s="424"/>
      <c r="CE81" s="424"/>
      <c r="CF81" s="424"/>
      <c r="CG81" s="424"/>
      <c r="CH81" s="424"/>
      <c r="CI81" s="424"/>
      <c r="CJ81" s="424"/>
      <c r="CK81" s="424"/>
      <c r="CL81" s="424"/>
      <c r="CM81" s="424"/>
      <c r="CN81" s="424"/>
      <c r="CO81" s="424"/>
      <c r="CP81" s="424"/>
      <c r="CQ81" s="424"/>
      <c r="CR81" s="424"/>
      <c r="CS81" s="424"/>
      <c r="CT81" s="424"/>
      <c r="CU81" s="424"/>
      <c r="CV81" s="424"/>
      <c r="CW81" s="424"/>
      <c r="CX81" s="424"/>
      <c r="CY81" s="424"/>
      <c r="CZ81" s="424"/>
      <c r="DA81" s="433"/>
      <c r="DB81" s="431"/>
      <c r="DC81" s="425"/>
      <c r="DD81" s="425"/>
      <c r="DE81" s="424"/>
      <c r="DF81" s="424"/>
      <c r="DG81" s="424"/>
      <c r="DH81" s="424"/>
      <c r="DI81" s="424"/>
      <c r="DJ81" s="424"/>
      <c r="DK81" s="424"/>
      <c r="DL81" s="424"/>
      <c r="DM81" s="424"/>
      <c r="DN81" s="424"/>
      <c r="DO81" s="424"/>
      <c r="DP81" s="424"/>
      <c r="DQ81" s="424"/>
      <c r="DR81" s="424"/>
      <c r="DS81" s="424"/>
    </row>
    <row r="82" spans="1:123" s="36" customFormat="1" hidden="1">
      <c r="A82" s="422" t="s">
        <v>249</v>
      </c>
      <c r="B82" s="423"/>
      <c r="C82" s="424"/>
      <c r="D82" s="424"/>
      <c r="E82" s="369"/>
      <c r="F82" s="380" t="str">
        <f t="shared" si="4"/>
        <v>Pembangunan Jaringan Distribusi di PLN Rayon Bontang</v>
      </c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  <c r="AS82" s="424"/>
      <c r="AT82" s="424"/>
      <c r="AU82" s="424"/>
      <c r="AV82" s="424"/>
      <c r="AW82" s="424"/>
      <c r="AX82" s="424"/>
      <c r="AY82" s="424"/>
      <c r="AZ82" s="424"/>
      <c r="BA82" s="424"/>
      <c r="BB82" s="424"/>
      <c r="BC82" s="424"/>
      <c r="BD82" s="424"/>
      <c r="BE82" s="424"/>
      <c r="BF82" s="424"/>
      <c r="BG82" s="424"/>
      <c r="BH82" s="424"/>
      <c r="BI82" s="424"/>
      <c r="BJ82" s="424"/>
      <c r="BK82" s="424"/>
      <c r="BL82" s="424"/>
      <c r="BM82" s="424"/>
      <c r="BN82" s="424"/>
      <c r="BO82" s="424"/>
      <c r="BP82" s="424"/>
      <c r="BQ82" s="424"/>
      <c r="BR82" s="424"/>
      <c r="BS82" s="424"/>
      <c r="BT82" s="424"/>
      <c r="BU82" s="424"/>
      <c r="BV82" s="424"/>
      <c r="BW82" s="424"/>
      <c r="BX82" s="424"/>
      <c r="BY82" s="424"/>
      <c r="BZ82" s="424"/>
      <c r="CA82" s="424"/>
      <c r="CB82" s="424"/>
      <c r="CC82" s="424"/>
      <c r="CD82" s="424"/>
      <c r="CE82" s="424"/>
      <c r="CF82" s="424"/>
      <c r="CG82" s="424"/>
      <c r="CH82" s="424"/>
      <c r="CI82" s="424"/>
      <c r="CJ82" s="424"/>
      <c r="CK82" s="424"/>
      <c r="CL82" s="424"/>
      <c r="CM82" s="424"/>
      <c r="CN82" s="424"/>
      <c r="CO82" s="424"/>
      <c r="CP82" s="424"/>
      <c r="CQ82" s="424"/>
      <c r="CR82" s="424"/>
      <c r="CS82" s="424"/>
      <c r="CT82" s="424"/>
      <c r="CU82" s="424"/>
      <c r="CV82" s="424"/>
      <c r="CW82" s="424"/>
      <c r="CX82" s="424"/>
      <c r="CY82" s="424"/>
      <c r="CZ82" s="424"/>
      <c r="DA82" s="433"/>
      <c r="DB82" s="431"/>
      <c r="DC82" s="425"/>
      <c r="DD82" s="425"/>
      <c r="DE82" s="424"/>
      <c r="DF82" s="424"/>
      <c r="DG82" s="424"/>
      <c r="DH82" s="424"/>
      <c r="DI82" s="424"/>
      <c r="DJ82" s="424"/>
      <c r="DK82" s="424"/>
      <c r="DL82" s="424"/>
      <c r="DM82" s="424"/>
      <c r="DN82" s="424"/>
      <c r="DO82" s="424"/>
      <c r="DP82" s="424"/>
      <c r="DQ82" s="424"/>
      <c r="DR82" s="424"/>
      <c r="DS82" s="424"/>
    </row>
    <row r="83" spans="1:123" s="36" customFormat="1" ht="30" hidden="1">
      <c r="A83" s="422" t="s">
        <v>249</v>
      </c>
      <c r="B83" s="423"/>
      <c r="C83" s="424"/>
      <c r="D83" s="424"/>
      <c r="E83" s="369"/>
      <c r="F83" s="380" t="str">
        <f t="shared" si="4"/>
        <v>Evakuasi Daya Excess Power PT. CKP Dari GI Suwandi Ke GI Dan PLTD Sangatta</v>
      </c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  <c r="AA83" s="424"/>
      <c r="AB83" s="424"/>
      <c r="AC83" s="424"/>
      <c r="AD83" s="424"/>
      <c r="AE83" s="424"/>
      <c r="AF83" s="424"/>
      <c r="AG83" s="424"/>
      <c r="AH83" s="424"/>
      <c r="AI83" s="424"/>
      <c r="AJ83" s="424"/>
      <c r="AK83" s="424"/>
      <c r="AL83" s="424"/>
      <c r="AM83" s="424"/>
      <c r="AN83" s="424"/>
      <c r="AO83" s="424"/>
      <c r="AP83" s="424"/>
      <c r="AQ83" s="424"/>
      <c r="AR83" s="424"/>
      <c r="AS83" s="424"/>
      <c r="AT83" s="424"/>
      <c r="AU83" s="424"/>
      <c r="AV83" s="424"/>
      <c r="AW83" s="424"/>
      <c r="AX83" s="424"/>
      <c r="AY83" s="424"/>
      <c r="AZ83" s="424"/>
      <c r="BA83" s="424"/>
      <c r="BB83" s="424"/>
      <c r="BC83" s="424"/>
      <c r="BD83" s="424"/>
      <c r="BE83" s="424"/>
      <c r="BF83" s="424"/>
      <c r="BG83" s="424"/>
      <c r="BH83" s="424"/>
      <c r="BI83" s="424"/>
      <c r="BJ83" s="424"/>
      <c r="BK83" s="424"/>
      <c r="BL83" s="424"/>
      <c r="BM83" s="424"/>
      <c r="BN83" s="424"/>
      <c r="BO83" s="424"/>
      <c r="BP83" s="424"/>
      <c r="BQ83" s="424"/>
      <c r="BR83" s="424"/>
      <c r="BS83" s="424"/>
      <c r="BT83" s="424"/>
      <c r="BU83" s="424"/>
      <c r="BV83" s="424"/>
      <c r="BW83" s="424"/>
      <c r="BX83" s="424"/>
      <c r="BY83" s="424"/>
      <c r="BZ83" s="424"/>
      <c r="CA83" s="424"/>
      <c r="CB83" s="424"/>
      <c r="CC83" s="424"/>
      <c r="CD83" s="424"/>
      <c r="CE83" s="424"/>
      <c r="CF83" s="424"/>
      <c r="CG83" s="424"/>
      <c r="CH83" s="424"/>
      <c r="CI83" s="424"/>
      <c r="CJ83" s="424"/>
      <c r="CK83" s="424"/>
      <c r="CL83" s="424"/>
      <c r="CM83" s="424"/>
      <c r="CN83" s="424"/>
      <c r="CO83" s="424"/>
      <c r="CP83" s="424"/>
      <c r="CQ83" s="424"/>
      <c r="CR83" s="424"/>
      <c r="CS83" s="424"/>
      <c r="CT83" s="424"/>
      <c r="CU83" s="424"/>
      <c r="CV83" s="424"/>
      <c r="CW83" s="424"/>
      <c r="CX83" s="424"/>
      <c r="CY83" s="424"/>
      <c r="CZ83" s="424"/>
      <c r="DA83" s="433"/>
      <c r="DB83" s="431"/>
      <c r="DC83" s="425"/>
      <c r="DD83" s="425"/>
      <c r="DE83" s="424"/>
      <c r="DF83" s="424"/>
      <c r="DG83" s="424"/>
      <c r="DH83" s="424"/>
      <c r="DI83" s="424"/>
      <c r="DJ83" s="424"/>
      <c r="DK83" s="424"/>
      <c r="DL83" s="424"/>
      <c r="DM83" s="424"/>
      <c r="DN83" s="424"/>
      <c r="DO83" s="424"/>
      <c r="DP83" s="424"/>
      <c r="DQ83" s="424"/>
      <c r="DR83" s="424"/>
      <c r="DS83" s="424"/>
    </row>
    <row r="84" spans="1:123" s="36" customFormat="1" hidden="1">
      <c r="A84" s="422" t="s">
        <v>249</v>
      </c>
      <c r="B84" s="423"/>
      <c r="C84" s="424"/>
      <c r="D84" s="424"/>
      <c r="E84" s="369"/>
      <c r="F84" s="380" t="str">
        <f t="shared" si="4"/>
        <v>Pembangunan JTM di Senyiur</v>
      </c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  <c r="AA84" s="424"/>
      <c r="AB84" s="424"/>
      <c r="AC84" s="424"/>
      <c r="AD84" s="424"/>
      <c r="AE84" s="424"/>
      <c r="AF84" s="424"/>
      <c r="AG84" s="424"/>
      <c r="AH84" s="424"/>
      <c r="AI84" s="424"/>
      <c r="AJ84" s="424"/>
      <c r="AK84" s="424"/>
      <c r="AL84" s="424"/>
      <c r="AM84" s="424"/>
      <c r="AN84" s="424"/>
      <c r="AO84" s="424"/>
      <c r="AP84" s="424"/>
      <c r="AQ84" s="424"/>
      <c r="AR84" s="424"/>
      <c r="AS84" s="424"/>
      <c r="AT84" s="424"/>
      <c r="AU84" s="424"/>
      <c r="AV84" s="424"/>
      <c r="AW84" s="424"/>
      <c r="AX84" s="424"/>
      <c r="AY84" s="424"/>
      <c r="AZ84" s="424"/>
      <c r="BA84" s="424"/>
      <c r="BB84" s="424"/>
      <c r="BC84" s="424"/>
      <c r="BD84" s="424"/>
      <c r="BE84" s="424"/>
      <c r="BF84" s="424"/>
      <c r="BG84" s="424"/>
      <c r="BH84" s="424"/>
      <c r="BI84" s="424"/>
      <c r="BJ84" s="424"/>
      <c r="BK84" s="424"/>
      <c r="BL84" s="424"/>
      <c r="BM84" s="424"/>
      <c r="BN84" s="424"/>
      <c r="BO84" s="424"/>
      <c r="BP84" s="424"/>
      <c r="BQ84" s="424"/>
      <c r="BR84" s="424"/>
      <c r="BS84" s="424"/>
      <c r="BT84" s="424"/>
      <c r="BU84" s="424"/>
      <c r="BV84" s="424"/>
      <c r="BW84" s="424"/>
      <c r="BX84" s="424"/>
      <c r="BY84" s="424"/>
      <c r="BZ84" s="424"/>
      <c r="CA84" s="424"/>
      <c r="CB84" s="424"/>
      <c r="CC84" s="424"/>
      <c r="CD84" s="424"/>
      <c r="CE84" s="424"/>
      <c r="CF84" s="424"/>
      <c r="CG84" s="424"/>
      <c r="CH84" s="424"/>
      <c r="CI84" s="424"/>
      <c r="CJ84" s="424"/>
      <c r="CK84" s="424"/>
      <c r="CL84" s="424"/>
      <c r="CM84" s="424"/>
      <c r="CN84" s="424"/>
      <c r="CO84" s="424"/>
      <c r="CP84" s="424"/>
      <c r="CQ84" s="424"/>
      <c r="CR84" s="424"/>
      <c r="CS84" s="424"/>
      <c r="CT84" s="424"/>
      <c r="CU84" s="424"/>
      <c r="CV84" s="424"/>
      <c r="CW84" s="424"/>
      <c r="CX84" s="424"/>
      <c r="CY84" s="424"/>
      <c r="CZ84" s="424"/>
      <c r="DA84" s="433"/>
      <c r="DB84" s="431"/>
      <c r="DC84" s="425"/>
      <c r="DD84" s="425"/>
      <c r="DE84" s="424"/>
      <c r="DF84" s="424"/>
      <c r="DG84" s="424"/>
      <c r="DH84" s="424"/>
      <c r="DI84" s="424"/>
      <c r="DJ84" s="424"/>
      <c r="DK84" s="424"/>
      <c r="DL84" s="424"/>
      <c r="DM84" s="424"/>
      <c r="DN84" s="424"/>
      <c r="DO84" s="424"/>
      <c r="DP84" s="424"/>
      <c r="DQ84" s="424"/>
      <c r="DR84" s="424"/>
      <c r="DS84" s="424"/>
    </row>
    <row r="85" spans="1:123" s="36" customFormat="1" hidden="1">
      <c r="A85" s="422" t="s">
        <v>250</v>
      </c>
      <c r="B85" s="423"/>
      <c r="C85" s="424"/>
      <c r="D85" s="424"/>
      <c r="E85" s="369"/>
      <c r="F85" s="380" t="str">
        <f t="shared" si="4"/>
        <v>Pembangunan Master Station</v>
      </c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  <c r="AA85" s="424"/>
      <c r="AB85" s="424"/>
      <c r="AC85" s="424"/>
      <c r="AD85" s="424"/>
      <c r="AE85" s="424"/>
      <c r="AF85" s="424"/>
      <c r="AG85" s="424"/>
      <c r="AH85" s="424"/>
      <c r="AI85" s="424"/>
      <c r="AJ85" s="424"/>
      <c r="AK85" s="424"/>
      <c r="AL85" s="424"/>
      <c r="AM85" s="424"/>
      <c r="AN85" s="424"/>
      <c r="AO85" s="424"/>
      <c r="AP85" s="424"/>
      <c r="AQ85" s="424"/>
      <c r="AR85" s="424"/>
      <c r="AS85" s="424"/>
      <c r="AT85" s="424"/>
      <c r="AU85" s="424"/>
      <c r="AV85" s="424"/>
      <c r="AW85" s="424"/>
      <c r="AX85" s="424"/>
      <c r="AY85" s="424"/>
      <c r="AZ85" s="424"/>
      <c r="BA85" s="424"/>
      <c r="BB85" s="424"/>
      <c r="BC85" s="424"/>
      <c r="BD85" s="424"/>
      <c r="BE85" s="424"/>
      <c r="BF85" s="424"/>
      <c r="BG85" s="424"/>
      <c r="BH85" s="424"/>
      <c r="BI85" s="424"/>
      <c r="BJ85" s="424"/>
      <c r="BK85" s="424"/>
      <c r="BL85" s="424"/>
      <c r="BM85" s="424"/>
      <c r="BN85" s="424"/>
      <c r="BO85" s="424"/>
      <c r="BP85" s="424"/>
      <c r="BQ85" s="424"/>
      <c r="BR85" s="424"/>
      <c r="BS85" s="424"/>
      <c r="BT85" s="424"/>
      <c r="BU85" s="424"/>
      <c r="BV85" s="424"/>
      <c r="BW85" s="424"/>
      <c r="BX85" s="424"/>
      <c r="BY85" s="424"/>
      <c r="BZ85" s="424"/>
      <c r="CA85" s="424"/>
      <c r="CB85" s="424"/>
      <c r="CC85" s="424"/>
      <c r="CD85" s="424"/>
      <c r="CE85" s="424"/>
      <c r="CF85" s="424"/>
      <c r="CG85" s="424"/>
      <c r="CH85" s="424"/>
      <c r="CI85" s="424"/>
      <c r="CJ85" s="424"/>
      <c r="CK85" s="424"/>
      <c r="CL85" s="424"/>
      <c r="CM85" s="424"/>
      <c r="CN85" s="424"/>
      <c r="CO85" s="424"/>
      <c r="CP85" s="424"/>
      <c r="CQ85" s="424"/>
      <c r="CR85" s="424"/>
      <c r="CS85" s="424"/>
      <c r="CT85" s="424"/>
      <c r="CU85" s="424"/>
      <c r="CV85" s="424"/>
      <c r="CW85" s="424"/>
      <c r="CX85" s="424"/>
      <c r="CY85" s="424"/>
      <c r="CZ85" s="424"/>
      <c r="DA85" s="433"/>
      <c r="DB85" s="431"/>
      <c r="DC85" s="425"/>
      <c r="DD85" s="425"/>
      <c r="DE85" s="424"/>
      <c r="DF85" s="424"/>
      <c r="DG85" s="424"/>
      <c r="DH85" s="424"/>
      <c r="DI85" s="424"/>
      <c r="DJ85" s="424"/>
      <c r="DK85" s="424"/>
      <c r="DL85" s="424"/>
      <c r="DM85" s="424"/>
      <c r="DN85" s="424"/>
      <c r="DO85" s="424"/>
      <c r="DP85" s="424"/>
      <c r="DQ85" s="424"/>
      <c r="DR85" s="424"/>
      <c r="DS85" s="424"/>
    </row>
    <row r="86" spans="1:123" s="36" customFormat="1" hidden="1">
      <c r="A86" s="422" t="s">
        <v>250</v>
      </c>
      <c r="B86" s="423"/>
      <c r="C86" s="424"/>
      <c r="D86" s="424"/>
      <c r="E86" s="369"/>
      <c r="F86" s="380" t="str">
        <f t="shared" si="4"/>
        <v>Pembangunan Gedung APD</v>
      </c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  <c r="AA86" s="424"/>
      <c r="AB86" s="424"/>
      <c r="AC86" s="424"/>
      <c r="AD86" s="424"/>
      <c r="AE86" s="424"/>
      <c r="AF86" s="424"/>
      <c r="AG86" s="424"/>
      <c r="AH86" s="424"/>
      <c r="AI86" s="424"/>
      <c r="AJ86" s="424"/>
      <c r="AK86" s="424"/>
      <c r="AL86" s="424"/>
      <c r="AM86" s="424"/>
      <c r="AN86" s="424"/>
      <c r="AO86" s="424"/>
      <c r="AP86" s="424"/>
      <c r="AQ86" s="424"/>
      <c r="AR86" s="424"/>
      <c r="AS86" s="424"/>
      <c r="AT86" s="424"/>
      <c r="AU86" s="424"/>
      <c r="AV86" s="424"/>
      <c r="AW86" s="424"/>
      <c r="AX86" s="424"/>
      <c r="AY86" s="424"/>
      <c r="AZ86" s="424"/>
      <c r="BA86" s="424"/>
      <c r="BB86" s="424"/>
      <c r="BC86" s="424"/>
      <c r="BD86" s="424"/>
      <c r="BE86" s="424"/>
      <c r="BF86" s="424"/>
      <c r="BG86" s="424"/>
      <c r="BH86" s="424"/>
      <c r="BI86" s="424"/>
      <c r="BJ86" s="424"/>
      <c r="BK86" s="424"/>
      <c r="BL86" s="424"/>
      <c r="BM86" s="424"/>
      <c r="BN86" s="424"/>
      <c r="BO86" s="424"/>
      <c r="BP86" s="424"/>
      <c r="BQ86" s="424"/>
      <c r="BR86" s="424"/>
      <c r="BS86" s="424"/>
      <c r="BT86" s="424"/>
      <c r="BU86" s="424"/>
      <c r="BV86" s="424"/>
      <c r="BW86" s="424"/>
      <c r="BX86" s="424"/>
      <c r="BY86" s="424"/>
      <c r="BZ86" s="424"/>
      <c r="CA86" s="424"/>
      <c r="CB86" s="424"/>
      <c r="CC86" s="424"/>
      <c r="CD86" s="424"/>
      <c r="CE86" s="424"/>
      <c r="CF86" s="424"/>
      <c r="CG86" s="424"/>
      <c r="CH86" s="424"/>
      <c r="CI86" s="424"/>
      <c r="CJ86" s="424"/>
      <c r="CK86" s="424"/>
      <c r="CL86" s="424"/>
      <c r="CM86" s="424"/>
      <c r="CN86" s="424"/>
      <c r="CO86" s="424"/>
      <c r="CP86" s="424"/>
      <c r="CQ86" s="424"/>
      <c r="CR86" s="424"/>
      <c r="CS86" s="424"/>
      <c r="CT86" s="424"/>
      <c r="CU86" s="424"/>
      <c r="CV86" s="424"/>
      <c r="CW86" s="424"/>
      <c r="CX86" s="424"/>
      <c r="CY86" s="424"/>
      <c r="CZ86" s="424"/>
      <c r="DA86" s="433"/>
      <c r="DB86" s="431"/>
      <c r="DC86" s="425"/>
      <c r="DD86" s="425"/>
      <c r="DE86" s="424"/>
      <c r="DF86" s="424"/>
      <c r="DG86" s="424"/>
      <c r="DH86" s="424"/>
      <c r="DI86" s="424"/>
      <c r="DJ86" s="424"/>
      <c r="DK86" s="424"/>
      <c r="DL86" s="424"/>
      <c r="DM86" s="424"/>
      <c r="DN86" s="424"/>
      <c r="DO86" s="424"/>
      <c r="DP86" s="424"/>
      <c r="DQ86" s="424"/>
      <c r="DR86" s="424"/>
      <c r="DS86" s="424"/>
    </row>
    <row r="87" spans="1:123" s="36" customFormat="1" hidden="1">
      <c r="A87" s="422" t="s">
        <v>250</v>
      </c>
      <c r="B87" s="423"/>
      <c r="C87" s="424"/>
      <c r="D87" s="424"/>
      <c r="E87" s="369"/>
      <c r="F87" s="380" t="str">
        <f t="shared" si="4"/>
        <v>Pengadaan AC Presisi Ruang Master dan AC Casette  Gedung APD</v>
      </c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  <c r="AA87" s="424"/>
      <c r="AB87" s="424"/>
      <c r="AC87" s="424"/>
      <c r="AD87" s="424"/>
      <c r="AE87" s="424"/>
      <c r="AF87" s="424"/>
      <c r="AG87" s="424"/>
      <c r="AH87" s="424"/>
      <c r="AI87" s="424"/>
      <c r="AJ87" s="424"/>
      <c r="AK87" s="424"/>
      <c r="AL87" s="424"/>
      <c r="AM87" s="424"/>
      <c r="AN87" s="424"/>
      <c r="AO87" s="424"/>
      <c r="AP87" s="424"/>
      <c r="AQ87" s="424"/>
      <c r="AR87" s="424"/>
      <c r="AS87" s="424"/>
      <c r="AT87" s="424"/>
      <c r="AU87" s="424"/>
      <c r="AV87" s="424"/>
      <c r="AW87" s="424"/>
      <c r="AX87" s="424"/>
      <c r="AY87" s="424"/>
      <c r="AZ87" s="424"/>
      <c r="BA87" s="424"/>
      <c r="BB87" s="424"/>
      <c r="BC87" s="424"/>
      <c r="BD87" s="424"/>
      <c r="BE87" s="424"/>
      <c r="BF87" s="424"/>
      <c r="BG87" s="424"/>
      <c r="BH87" s="424"/>
      <c r="BI87" s="424"/>
      <c r="BJ87" s="424"/>
      <c r="BK87" s="424"/>
      <c r="BL87" s="424"/>
      <c r="BM87" s="424"/>
      <c r="BN87" s="424"/>
      <c r="BO87" s="424"/>
      <c r="BP87" s="424"/>
      <c r="BQ87" s="424"/>
      <c r="BR87" s="424"/>
      <c r="BS87" s="424"/>
      <c r="BT87" s="424"/>
      <c r="BU87" s="424"/>
      <c r="BV87" s="424"/>
      <c r="BW87" s="424"/>
      <c r="BX87" s="424"/>
      <c r="BY87" s="424"/>
      <c r="BZ87" s="424"/>
      <c r="CA87" s="424"/>
      <c r="CB87" s="424"/>
      <c r="CC87" s="424"/>
      <c r="CD87" s="424"/>
      <c r="CE87" s="424"/>
      <c r="CF87" s="424"/>
      <c r="CG87" s="424"/>
      <c r="CH87" s="424"/>
      <c r="CI87" s="424"/>
      <c r="CJ87" s="424"/>
      <c r="CK87" s="424"/>
      <c r="CL87" s="424"/>
      <c r="CM87" s="424"/>
      <c r="CN87" s="424"/>
      <c r="CO87" s="424"/>
      <c r="CP87" s="424"/>
      <c r="CQ87" s="424"/>
      <c r="CR87" s="424"/>
      <c r="CS87" s="424"/>
      <c r="CT87" s="424"/>
      <c r="CU87" s="424"/>
      <c r="CV87" s="424"/>
      <c r="CW87" s="424"/>
      <c r="CX87" s="424"/>
      <c r="CY87" s="424"/>
      <c r="CZ87" s="424"/>
      <c r="DA87" s="433"/>
      <c r="DB87" s="431"/>
      <c r="DC87" s="425"/>
      <c r="DD87" s="425"/>
      <c r="DE87" s="424"/>
      <c r="DF87" s="424"/>
      <c r="DG87" s="424"/>
      <c r="DH87" s="424"/>
      <c r="DI87" s="424"/>
      <c r="DJ87" s="424"/>
      <c r="DK87" s="424"/>
      <c r="DL87" s="424"/>
      <c r="DM87" s="424"/>
      <c r="DN87" s="424"/>
      <c r="DO87" s="424"/>
      <c r="DP87" s="424"/>
      <c r="DQ87" s="424"/>
      <c r="DR87" s="424"/>
      <c r="DS87" s="424"/>
    </row>
    <row r="88" spans="1:123" s="36" customFormat="1" hidden="1">
      <c r="A88" s="422" t="s">
        <v>250</v>
      </c>
      <c r="B88" s="423"/>
      <c r="C88" s="424"/>
      <c r="D88" s="424"/>
      <c r="E88" s="369"/>
      <c r="F88" s="380" t="str">
        <f t="shared" si="4"/>
        <v>Pembangunan Gudang Material APD</v>
      </c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  <c r="AA88" s="424"/>
      <c r="AB88" s="424"/>
      <c r="AC88" s="424"/>
      <c r="AD88" s="424"/>
      <c r="AE88" s="424"/>
      <c r="AF88" s="424"/>
      <c r="AG88" s="424"/>
      <c r="AH88" s="424"/>
      <c r="AI88" s="424"/>
      <c r="AJ88" s="424"/>
      <c r="AK88" s="424"/>
      <c r="AL88" s="424"/>
      <c r="AM88" s="424"/>
      <c r="AN88" s="424"/>
      <c r="AO88" s="424"/>
      <c r="AP88" s="424"/>
      <c r="AQ88" s="424"/>
      <c r="AR88" s="424"/>
      <c r="AS88" s="424"/>
      <c r="AT88" s="424"/>
      <c r="AU88" s="424"/>
      <c r="AV88" s="424"/>
      <c r="AW88" s="424"/>
      <c r="AX88" s="424"/>
      <c r="AY88" s="424"/>
      <c r="AZ88" s="424"/>
      <c r="BA88" s="424"/>
      <c r="BB88" s="424"/>
      <c r="BC88" s="424"/>
      <c r="BD88" s="424"/>
      <c r="BE88" s="424"/>
      <c r="BF88" s="424"/>
      <c r="BG88" s="424"/>
      <c r="BH88" s="424"/>
      <c r="BI88" s="424"/>
      <c r="BJ88" s="424"/>
      <c r="BK88" s="424"/>
      <c r="BL88" s="424"/>
      <c r="BM88" s="424"/>
      <c r="BN88" s="424"/>
      <c r="BO88" s="424"/>
      <c r="BP88" s="424"/>
      <c r="BQ88" s="424"/>
      <c r="BR88" s="424"/>
      <c r="BS88" s="424"/>
      <c r="BT88" s="424"/>
      <c r="BU88" s="424"/>
      <c r="BV88" s="424"/>
      <c r="BW88" s="424"/>
      <c r="BX88" s="424"/>
      <c r="BY88" s="424"/>
      <c r="BZ88" s="424"/>
      <c r="CA88" s="424"/>
      <c r="CB88" s="424"/>
      <c r="CC88" s="424"/>
      <c r="CD88" s="424"/>
      <c r="CE88" s="424"/>
      <c r="CF88" s="424"/>
      <c r="CG88" s="424"/>
      <c r="CH88" s="424"/>
      <c r="CI88" s="424"/>
      <c r="CJ88" s="424"/>
      <c r="CK88" s="424"/>
      <c r="CL88" s="424"/>
      <c r="CM88" s="424"/>
      <c r="CN88" s="424"/>
      <c r="CO88" s="424"/>
      <c r="CP88" s="424"/>
      <c r="CQ88" s="424"/>
      <c r="CR88" s="424"/>
      <c r="CS88" s="424"/>
      <c r="CT88" s="424"/>
      <c r="CU88" s="424"/>
      <c r="CV88" s="424"/>
      <c r="CW88" s="424"/>
      <c r="CX88" s="424"/>
      <c r="CY88" s="424"/>
      <c r="CZ88" s="424"/>
      <c r="DA88" s="433"/>
      <c r="DB88" s="431"/>
      <c r="DC88" s="425"/>
      <c r="DD88" s="425"/>
      <c r="DE88" s="424"/>
      <c r="DF88" s="424"/>
      <c r="DG88" s="424"/>
      <c r="DH88" s="424"/>
      <c r="DI88" s="424"/>
      <c r="DJ88" s="424"/>
      <c r="DK88" s="424"/>
      <c r="DL88" s="424"/>
      <c r="DM88" s="424"/>
      <c r="DN88" s="424"/>
      <c r="DO88" s="424"/>
      <c r="DP88" s="424"/>
      <c r="DQ88" s="424"/>
      <c r="DR88" s="424"/>
      <c r="DS88" s="424"/>
    </row>
    <row r="89" spans="1:123" s="36" customFormat="1" hidden="1">
      <c r="A89" s="422" t="s">
        <v>250</v>
      </c>
      <c r="B89" s="423"/>
      <c r="C89" s="424"/>
      <c r="D89" s="424"/>
      <c r="E89" s="369"/>
      <c r="F89" s="380" t="str">
        <f t="shared" si="4"/>
        <v>Pengadaan RTU 20 kV untuk KeyPoint Tersebar di APD KALTIMRA</v>
      </c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  <c r="AA89" s="424"/>
      <c r="AB89" s="424"/>
      <c r="AC89" s="424"/>
      <c r="AD89" s="424"/>
      <c r="AE89" s="424"/>
      <c r="AF89" s="424"/>
      <c r="AG89" s="424"/>
      <c r="AH89" s="424"/>
      <c r="AI89" s="424"/>
      <c r="AJ89" s="424"/>
      <c r="AK89" s="424"/>
      <c r="AL89" s="424"/>
      <c r="AM89" s="424"/>
      <c r="AN89" s="424"/>
      <c r="AO89" s="424"/>
      <c r="AP89" s="424"/>
      <c r="AQ89" s="424"/>
      <c r="AR89" s="424"/>
      <c r="AS89" s="424"/>
      <c r="AT89" s="424"/>
      <c r="AU89" s="424"/>
      <c r="AV89" s="424"/>
      <c r="AW89" s="424"/>
      <c r="AX89" s="424"/>
      <c r="AY89" s="424"/>
      <c r="AZ89" s="424"/>
      <c r="BA89" s="424"/>
      <c r="BB89" s="424"/>
      <c r="BC89" s="424"/>
      <c r="BD89" s="424"/>
      <c r="BE89" s="424"/>
      <c r="BF89" s="424"/>
      <c r="BG89" s="424"/>
      <c r="BH89" s="424"/>
      <c r="BI89" s="424"/>
      <c r="BJ89" s="424"/>
      <c r="BK89" s="424"/>
      <c r="BL89" s="424"/>
      <c r="BM89" s="424"/>
      <c r="BN89" s="424"/>
      <c r="BO89" s="424"/>
      <c r="BP89" s="424"/>
      <c r="BQ89" s="424"/>
      <c r="BR89" s="424"/>
      <c r="BS89" s="424"/>
      <c r="BT89" s="424"/>
      <c r="BU89" s="424"/>
      <c r="BV89" s="424"/>
      <c r="BW89" s="424"/>
      <c r="BX89" s="424"/>
      <c r="BY89" s="424"/>
      <c r="BZ89" s="424"/>
      <c r="CA89" s="424"/>
      <c r="CB89" s="424"/>
      <c r="CC89" s="424"/>
      <c r="CD89" s="424"/>
      <c r="CE89" s="424"/>
      <c r="CF89" s="424"/>
      <c r="CG89" s="424"/>
      <c r="CH89" s="424"/>
      <c r="CI89" s="424"/>
      <c r="CJ89" s="424"/>
      <c r="CK89" s="424"/>
      <c r="CL89" s="424"/>
      <c r="CM89" s="424"/>
      <c r="CN89" s="424"/>
      <c r="CO89" s="424"/>
      <c r="CP89" s="424"/>
      <c r="CQ89" s="424"/>
      <c r="CR89" s="424"/>
      <c r="CS89" s="424"/>
      <c r="CT89" s="424"/>
      <c r="CU89" s="424"/>
      <c r="CV89" s="424"/>
      <c r="CW89" s="424"/>
      <c r="CX89" s="424"/>
      <c r="CY89" s="424"/>
      <c r="CZ89" s="424"/>
      <c r="DA89" s="433"/>
      <c r="DB89" s="431"/>
      <c r="DC89" s="425"/>
      <c r="DD89" s="425"/>
      <c r="DE89" s="424"/>
      <c r="DF89" s="424"/>
      <c r="DG89" s="424"/>
      <c r="DH89" s="424"/>
      <c r="DI89" s="424"/>
      <c r="DJ89" s="424"/>
      <c r="DK89" s="424"/>
      <c r="DL89" s="424"/>
      <c r="DM89" s="424"/>
      <c r="DN89" s="424"/>
      <c r="DO89" s="424"/>
      <c r="DP89" s="424"/>
      <c r="DQ89" s="424"/>
      <c r="DR89" s="424"/>
      <c r="DS89" s="424"/>
    </row>
    <row r="90" spans="1:123" s="36" customFormat="1" hidden="1">
      <c r="A90" s="422" t="s">
        <v>250</v>
      </c>
      <c r="B90" s="423"/>
      <c r="C90" s="424"/>
      <c r="D90" s="424"/>
      <c r="E90" s="369"/>
      <c r="F90" s="380" t="str">
        <f t="shared" si="4"/>
        <v>Pengadaan Radio Data untuk Daerah Terisolir Telekomunikasi Seluler</v>
      </c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  <c r="AA90" s="424"/>
      <c r="AB90" s="424"/>
      <c r="AC90" s="424"/>
      <c r="AD90" s="424"/>
      <c r="AE90" s="424"/>
      <c r="AF90" s="424"/>
      <c r="AG90" s="424"/>
      <c r="AH90" s="424"/>
      <c r="AI90" s="424"/>
      <c r="AJ90" s="424"/>
      <c r="AK90" s="424"/>
      <c r="AL90" s="424"/>
      <c r="AM90" s="424"/>
      <c r="AN90" s="424"/>
      <c r="AO90" s="424"/>
      <c r="AP90" s="424"/>
      <c r="AQ90" s="424"/>
      <c r="AR90" s="424"/>
      <c r="AS90" s="424"/>
      <c r="AT90" s="424"/>
      <c r="AU90" s="424"/>
      <c r="AV90" s="424"/>
      <c r="AW90" s="424"/>
      <c r="AX90" s="424"/>
      <c r="AY90" s="424"/>
      <c r="AZ90" s="424"/>
      <c r="BA90" s="424"/>
      <c r="BB90" s="424"/>
      <c r="BC90" s="424"/>
      <c r="BD90" s="424"/>
      <c r="BE90" s="424"/>
      <c r="BF90" s="424"/>
      <c r="BG90" s="424"/>
      <c r="BH90" s="424"/>
      <c r="BI90" s="424"/>
      <c r="BJ90" s="424"/>
      <c r="BK90" s="424"/>
      <c r="BL90" s="424"/>
      <c r="BM90" s="424"/>
      <c r="BN90" s="424"/>
      <c r="BO90" s="424"/>
      <c r="BP90" s="424"/>
      <c r="BQ90" s="424"/>
      <c r="BR90" s="424"/>
      <c r="BS90" s="424"/>
      <c r="BT90" s="424"/>
      <c r="BU90" s="424"/>
      <c r="BV90" s="424"/>
      <c r="BW90" s="424"/>
      <c r="BX90" s="424"/>
      <c r="BY90" s="424"/>
      <c r="BZ90" s="424"/>
      <c r="CA90" s="424"/>
      <c r="CB90" s="424"/>
      <c r="CC90" s="424"/>
      <c r="CD90" s="424"/>
      <c r="CE90" s="424"/>
      <c r="CF90" s="424"/>
      <c r="CG90" s="424"/>
      <c r="CH90" s="424"/>
      <c r="CI90" s="424"/>
      <c r="CJ90" s="424"/>
      <c r="CK90" s="424"/>
      <c r="CL90" s="424"/>
      <c r="CM90" s="424"/>
      <c r="CN90" s="424"/>
      <c r="CO90" s="424"/>
      <c r="CP90" s="424"/>
      <c r="CQ90" s="424"/>
      <c r="CR90" s="424"/>
      <c r="CS90" s="424"/>
      <c r="CT90" s="424"/>
      <c r="CU90" s="424"/>
      <c r="CV90" s="424"/>
      <c r="CW90" s="424"/>
      <c r="CX90" s="424"/>
      <c r="CY90" s="424"/>
      <c r="CZ90" s="424"/>
      <c r="DA90" s="433"/>
      <c r="DB90" s="431"/>
      <c r="DC90" s="425"/>
      <c r="DD90" s="425"/>
      <c r="DE90" s="424"/>
      <c r="DF90" s="424"/>
      <c r="DG90" s="424"/>
      <c r="DH90" s="424"/>
      <c r="DI90" s="424"/>
      <c r="DJ90" s="424"/>
      <c r="DK90" s="424"/>
      <c r="DL90" s="424"/>
      <c r="DM90" s="424"/>
      <c r="DN90" s="424"/>
      <c r="DO90" s="424"/>
      <c r="DP90" s="424"/>
      <c r="DQ90" s="424"/>
      <c r="DR90" s="424"/>
      <c r="DS90" s="424"/>
    </row>
    <row r="91" spans="1:123" s="36" customFormat="1" hidden="1">
      <c r="A91" s="422" t="s">
        <v>250</v>
      </c>
      <c r="B91" s="423"/>
      <c r="C91" s="424"/>
      <c r="D91" s="424"/>
      <c r="E91" s="369"/>
      <c r="F91" s="380" t="str">
        <f t="shared" si="4"/>
        <v>Pengadaan Modem  Komunikasi untuk SCADA di Key Point</v>
      </c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  <c r="AA91" s="424"/>
      <c r="AB91" s="424"/>
      <c r="AC91" s="424"/>
      <c r="AD91" s="424"/>
      <c r="AE91" s="424"/>
      <c r="AF91" s="424"/>
      <c r="AG91" s="424"/>
      <c r="AH91" s="424"/>
      <c r="AI91" s="424"/>
      <c r="AJ91" s="424"/>
      <c r="AK91" s="424"/>
      <c r="AL91" s="424"/>
      <c r="AM91" s="424"/>
      <c r="AN91" s="424"/>
      <c r="AO91" s="424"/>
      <c r="AP91" s="424"/>
      <c r="AQ91" s="424"/>
      <c r="AR91" s="424"/>
      <c r="AS91" s="424"/>
      <c r="AT91" s="424"/>
      <c r="AU91" s="424"/>
      <c r="AV91" s="424"/>
      <c r="AW91" s="424"/>
      <c r="AX91" s="424"/>
      <c r="AY91" s="424"/>
      <c r="AZ91" s="424"/>
      <c r="BA91" s="424"/>
      <c r="BB91" s="424"/>
      <c r="BC91" s="424"/>
      <c r="BD91" s="424"/>
      <c r="BE91" s="424"/>
      <c r="BF91" s="424"/>
      <c r="BG91" s="424"/>
      <c r="BH91" s="424"/>
      <c r="BI91" s="424"/>
      <c r="BJ91" s="424"/>
      <c r="BK91" s="424"/>
      <c r="BL91" s="424"/>
      <c r="BM91" s="424"/>
      <c r="BN91" s="424"/>
      <c r="BO91" s="424"/>
      <c r="BP91" s="424"/>
      <c r="BQ91" s="424"/>
      <c r="BR91" s="424"/>
      <c r="BS91" s="424"/>
      <c r="BT91" s="424"/>
      <c r="BU91" s="424"/>
      <c r="BV91" s="424"/>
      <c r="BW91" s="424"/>
      <c r="BX91" s="424"/>
      <c r="BY91" s="424"/>
      <c r="BZ91" s="424"/>
      <c r="CA91" s="424"/>
      <c r="CB91" s="424"/>
      <c r="CC91" s="424"/>
      <c r="CD91" s="424"/>
      <c r="CE91" s="424"/>
      <c r="CF91" s="424"/>
      <c r="CG91" s="424"/>
      <c r="CH91" s="424"/>
      <c r="CI91" s="424"/>
      <c r="CJ91" s="424"/>
      <c r="CK91" s="424"/>
      <c r="CL91" s="424"/>
      <c r="CM91" s="424"/>
      <c r="CN91" s="424"/>
      <c r="CO91" s="424"/>
      <c r="CP91" s="424"/>
      <c r="CQ91" s="424"/>
      <c r="CR91" s="424"/>
      <c r="CS91" s="424"/>
      <c r="CT91" s="424"/>
      <c r="CU91" s="424"/>
      <c r="CV91" s="424"/>
      <c r="CW91" s="424"/>
      <c r="CX91" s="424"/>
      <c r="CY91" s="424"/>
      <c r="CZ91" s="424"/>
      <c r="DA91" s="433"/>
      <c r="DB91" s="431"/>
      <c r="DC91" s="425"/>
      <c r="DD91" s="425"/>
      <c r="DE91" s="424"/>
      <c r="DF91" s="424"/>
      <c r="DG91" s="424"/>
      <c r="DH91" s="424"/>
      <c r="DI91" s="424"/>
      <c r="DJ91" s="424"/>
      <c r="DK91" s="424"/>
      <c r="DL91" s="424"/>
      <c r="DM91" s="424"/>
      <c r="DN91" s="424"/>
      <c r="DO91" s="424"/>
      <c r="DP91" s="424"/>
      <c r="DQ91" s="424"/>
      <c r="DR91" s="424"/>
      <c r="DS91" s="424"/>
    </row>
    <row r="92" spans="1:123" s="36" customFormat="1" hidden="1">
      <c r="A92" s="422" t="s">
        <v>250</v>
      </c>
      <c r="B92" s="423"/>
      <c r="C92" s="424"/>
      <c r="D92" s="424"/>
      <c r="E92" s="369"/>
      <c r="F92" s="380" t="str">
        <f t="shared" si="4"/>
        <v>Pengadaan Alat Uji &amp; Peralatan K3</v>
      </c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  <c r="AA92" s="424"/>
      <c r="AB92" s="424"/>
      <c r="AC92" s="424"/>
      <c r="AD92" s="424"/>
      <c r="AE92" s="424"/>
      <c r="AF92" s="424"/>
      <c r="AG92" s="424"/>
      <c r="AH92" s="424"/>
      <c r="AI92" s="424"/>
      <c r="AJ92" s="424"/>
      <c r="AK92" s="424"/>
      <c r="AL92" s="424"/>
      <c r="AM92" s="424"/>
      <c r="AN92" s="424"/>
      <c r="AO92" s="424"/>
      <c r="AP92" s="424"/>
      <c r="AQ92" s="424"/>
      <c r="AR92" s="424"/>
      <c r="AS92" s="424"/>
      <c r="AT92" s="424"/>
      <c r="AU92" s="424"/>
      <c r="AV92" s="424"/>
      <c r="AW92" s="424"/>
      <c r="AX92" s="424"/>
      <c r="AY92" s="424"/>
      <c r="AZ92" s="424"/>
      <c r="BA92" s="424"/>
      <c r="BB92" s="424"/>
      <c r="BC92" s="424"/>
      <c r="BD92" s="424"/>
      <c r="BE92" s="424"/>
      <c r="BF92" s="424"/>
      <c r="BG92" s="424"/>
      <c r="BH92" s="424"/>
      <c r="BI92" s="424"/>
      <c r="BJ92" s="424"/>
      <c r="BK92" s="424"/>
      <c r="BL92" s="424"/>
      <c r="BM92" s="424"/>
      <c r="BN92" s="424"/>
      <c r="BO92" s="424"/>
      <c r="BP92" s="424"/>
      <c r="BQ92" s="424"/>
      <c r="BR92" s="424"/>
      <c r="BS92" s="424"/>
      <c r="BT92" s="424"/>
      <c r="BU92" s="424"/>
      <c r="BV92" s="424"/>
      <c r="BW92" s="424"/>
      <c r="BX92" s="424"/>
      <c r="BY92" s="424"/>
      <c r="BZ92" s="424"/>
      <c r="CA92" s="424"/>
      <c r="CB92" s="424"/>
      <c r="CC92" s="424"/>
      <c r="CD92" s="424"/>
      <c r="CE92" s="424"/>
      <c r="CF92" s="424"/>
      <c r="CG92" s="424"/>
      <c r="CH92" s="424"/>
      <c r="CI92" s="424"/>
      <c r="CJ92" s="424"/>
      <c r="CK92" s="424"/>
      <c r="CL92" s="424"/>
      <c r="CM92" s="424"/>
      <c r="CN92" s="424"/>
      <c r="CO92" s="424"/>
      <c r="CP92" s="424"/>
      <c r="CQ92" s="424"/>
      <c r="CR92" s="424"/>
      <c r="CS92" s="424"/>
      <c r="CT92" s="424"/>
      <c r="CU92" s="424"/>
      <c r="CV92" s="424"/>
      <c r="CW92" s="424"/>
      <c r="CX92" s="424"/>
      <c r="CY92" s="424"/>
      <c r="CZ92" s="424"/>
      <c r="DA92" s="433"/>
      <c r="DB92" s="431"/>
      <c r="DC92" s="425"/>
      <c r="DD92" s="425"/>
      <c r="DE92" s="424"/>
      <c r="DF92" s="424"/>
      <c r="DG92" s="424"/>
      <c r="DH92" s="424"/>
      <c r="DI92" s="424"/>
      <c r="DJ92" s="424"/>
      <c r="DK92" s="424"/>
      <c r="DL92" s="424"/>
      <c r="DM92" s="424"/>
      <c r="DN92" s="424"/>
      <c r="DO92" s="424"/>
      <c r="DP92" s="424"/>
      <c r="DQ92" s="424"/>
      <c r="DR92" s="424"/>
      <c r="DS92" s="424"/>
    </row>
    <row r="93" spans="1:123" s="36" customFormat="1" hidden="1">
      <c r="A93" s="422" t="s">
        <v>250</v>
      </c>
      <c r="B93" s="423"/>
      <c r="C93" s="424"/>
      <c r="D93" s="424"/>
      <c r="E93" s="369"/>
      <c r="F93" s="380" t="str">
        <f t="shared" si="4"/>
        <v>Pembangunan Sistem Komunikasi Radio Digital APD</v>
      </c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  <c r="AA93" s="424"/>
      <c r="AB93" s="424"/>
      <c r="AC93" s="424"/>
      <c r="AD93" s="424"/>
      <c r="AE93" s="424"/>
      <c r="AF93" s="424"/>
      <c r="AG93" s="424"/>
      <c r="AH93" s="424"/>
      <c r="AI93" s="424"/>
      <c r="AJ93" s="424"/>
      <c r="AK93" s="424"/>
      <c r="AL93" s="424"/>
      <c r="AM93" s="424"/>
      <c r="AN93" s="424"/>
      <c r="AO93" s="424"/>
      <c r="AP93" s="424"/>
      <c r="AQ93" s="424"/>
      <c r="AR93" s="424"/>
      <c r="AS93" s="424"/>
      <c r="AT93" s="424"/>
      <c r="AU93" s="424"/>
      <c r="AV93" s="424"/>
      <c r="AW93" s="424"/>
      <c r="AX93" s="424"/>
      <c r="AY93" s="424"/>
      <c r="AZ93" s="424"/>
      <c r="BA93" s="424"/>
      <c r="BB93" s="424"/>
      <c r="BC93" s="424"/>
      <c r="BD93" s="424"/>
      <c r="BE93" s="424"/>
      <c r="BF93" s="424"/>
      <c r="BG93" s="424"/>
      <c r="BH93" s="424"/>
      <c r="BI93" s="424"/>
      <c r="BJ93" s="424"/>
      <c r="BK93" s="424"/>
      <c r="BL93" s="424"/>
      <c r="BM93" s="424"/>
      <c r="BN93" s="424"/>
      <c r="BO93" s="424"/>
      <c r="BP93" s="424"/>
      <c r="BQ93" s="424"/>
      <c r="BR93" s="424"/>
      <c r="BS93" s="424"/>
      <c r="BT93" s="424"/>
      <c r="BU93" s="424"/>
      <c r="BV93" s="424"/>
      <c r="BW93" s="424"/>
      <c r="BX93" s="424"/>
      <c r="BY93" s="424"/>
      <c r="BZ93" s="424"/>
      <c r="CA93" s="424"/>
      <c r="CB93" s="424"/>
      <c r="CC93" s="424"/>
      <c r="CD93" s="424"/>
      <c r="CE93" s="424"/>
      <c r="CF93" s="424"/>
      <c r="CG93" s="424"/>
      <c r="CH93" s="424"/>
      <c r="CI93" s="424"/>
      <c r="CJ93" s="424"/>
      <c r="CK93" s="424"/>
      <c r="CL93" s="424"/>
      <c r="CM93" s="424"/>
      <c r="CN93" s="424"/>
      <c r="CO93" s="424"/>
      <c r="CP93" s="424"/>
      <c r="CQ93" s="424"/>
      <c r="CR93" s="424"/>
      <c r="CS93" s="424"/>
      <c r="CT93" s="424"/>
      <c r="CU93" s="424"/>
      <c r="CV93" s="424"/>
      <c r="CW93" s="424"/>
      <c r="CX93" s="424"/>
      <c r="CY93" s="424"/>
      <c r="CZ93" s="424"/>
      <c r="DA93" s="433"/>
      <c r="DB93" s="431"/>
      <c r="DC93" s="425"/>
      <c r="DD93" s="425"/>
      <c r="DE93" s="424"/>
      <c r="DF93" s="424"/>
      <c r="DG93" s="424"/>
      <c r="DH93" s="424"/>
      <c r="DI93" s="424"/>
      <c r="DJ93" s="424"/>
      <c r="DK93" s="424"/>
      <c r="DL93" s="424"/>
      <c r="DM93" s="424"/>
      <c r="DN93" s="424"/>
      <c r="DO93" s="424"/>
      <c r="DP93" s="424"/>
      <c r="DQ93" s="424"/>
      <c r="DR93" s="424"/>
      <c r="DS93" s="424"/>
    </row>
    <row r="94" spans="1:123" s="36" customFormat="1" ht="30" hidden="1">
      <c r="A94" s="432" t="s">
        <v>689</v>
      </c>
      <c r="B94" s="423"/>
      <c r="C94" s="424"/>
      <c r="D94" s="424"/>
      <c r="E94" s="369"/>
      <c r="F94" s="380" t="str">
        <f t="shared" si="4"/>
        <v>Pengadaan Dan Pemasangan 8 LBS Motorized Di PT PLN (Persero) ULK Tarakan</v>
      </c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  <c r="AA94" s="424"/>
      <c r="AB94" s="424"/>
      <c r="AC94" s="424"/>
      <c r="AD94" s="424"/>
      <c r="AE94" s="424"/>
      <c r="AF94" s="424"/>
      <c r="AG94" s="424"/>
      <c r="AH94" s="424"/>
      <c r="AI94" s="424"/>
      <c r="AJ94" s="424"/>
      <c r="AK94" s="424"/>
      <c r="AL94" s="424"/>
      <c r="AM94" s="424"/>
      <c r="AN94" s="424"/>
      <c r="AO94" s="424"/>
      <c r="AP94" s="424"/>
      <c r="AQ94" s="424"/>
      <c r="AR94" s="424"/>
      <c r="AS94" s="424"/>
      <c r="AT94" s="424"/>
      <c r="AU94" s="424"/>
      <c r="AV94" s="424"/>
      <c r="AW94" s="424"/>
      <c r="AX94" s="424"/>
      <c r="AY94" s="424"/>
      <c r="AZ94" s="424"/>
      <c r="BA94" s="424"/>
      <c r="BB94" s="424"/>
      <c r="BC94" s="424"/>
      <c r="BD94" s="424"/>
      <c r="BE94" s="424"/>
      <c r="BF94" s="424"/>
      <c r="BG94" s="424"/>
      <c r="BH94" s="424"/>
      <c r="BI94" s="424"/>
      <c r="BJ94" s="424"/>
      <c r="BK94" s="424"/>
      <c r="BL94" s="424"/>
      <c r="BM94" s="424"/>
      <c r="BN94" s="424"/>
      <c r="BO94" s="424"/>
      <c r="BP94" s="424"/>
      <c r="BQ94" s="424"/>
      <c r="BR94" s="424"/>
      <c r="BS94" s="424"/>
      <c r="BT94" s="424"/>
      <c r="BU94" s="424"/>
      <c r="BV94" s="424"/>
      <c r="BW94" s="424"/>
      <c r="BX94" s="424"/>
      <c r="BY94" s="424"/>
      <c r="BZ94" s="424"/>
      <c r="CA94" s="424"/>
      <c r="CB94" s="424"/>
      <c r="CC94" s="424"/>
      <c r="CD94" s="424"/>
      <c r="CE94" s="424"/>
      <c r="CF94" s="424"/>
      <c r="CG94" s="424"/>
      <c r="CH94" s="424"/>
      <c r="CI94" s="424"/>
      <c r="CJ94" s="424"/>
      <c r="CK94" s="424"/>
      <c r="CL94" s="424"/>
      <c r="CM94" s="424"/>
      <c r="CN94" s="424"/>
      <c r="CO94" s="424"/>
      <c r="CP94" s="424"/>
      <c r="CQ94" s="424"/>
      <c r="CR94" s="424"/>
      <c r="CS94" s="424"/>
      <c r="CT94" s="424"/>
      <c r="CU94" s="424"/>
      <c r="CV94" s="424"/>
      <c r="CW94" s="424"/>
      <c r="CX94" s="424"/>
      <c r="CY94" s="424"/>
      <c r="CZ94" s="424"/>
      <c r="DA94" s="433"/>
      <c r="DB94" s="431"/>
      <c r="DC94" s="425"/>
      <c r="DD94" s="425"/>
      <c r="DE94" s="424"/>
      <c r="DF94" s="424"/>
      <c r="DG94" s="424"/>
      <c r="DH94" s="424"/>
      <c r="DI94" s="424"/>
      <c r="DJ94" s="424"/>
      <c r="DK94" s="424"/>
      <c r="DL94" s="424"/>
      <c r="DM94" s="424"/>
      <c r="DN94" s="424"/>
      <c r="DO94" s="424"/>
      <c r="DP94" s="424"/>
      <c r="DQ94" s="424"/>
      <c r="DR94" s="424"/>
      <c r="DS94" s="424"/>
    </row>
    <row r="95" spans="1:123" s="36" customFormat="1" hidden="1">
      <c r="A95" s="432" t="s">
        <v>689</v>
      </c>
      <c r="B95" s="423"/>
      <c r="C95" s="424"/>
      <c r="D95" s="424"/>
      <c r="E95" s="369"/>
      <c r="F95" s="380" t="str">
        <f t="shared" si="4"/>
        <v>Pengadaan Dan Pemasangan Radio Scada ULK Tarakan</v>
      </c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  <c r="AA95" s="424"/>
      <c r="AB95" s="424"/>
      <c r="AC95" s="424"/>
      <c r="AD95" s="424"/>
      <c r="AE95" s="424"/>
      <c r="AF95" s="424"/>
      <c r="AG95" s="424"/>
      <c r="AH95" s="424"/>
      <c r="AI95" s="424"/>
      <c r="AJ95" s="424"/>
      <c r="AK95" s="424"/>
      <c r="AL95" s="424"/>
      <c r="AM95" s="424"/>
      <c r="AN95" s="424"/>
      <c r="AO95" s="424"/>
      <c r="AP95" s="424"/>
      <c r="AQ95" s="424"/>
      <c r="AR95" s="424"/>
      <c r="AS95" s="424"/>
      <c r="AT95" s="424"/>
      <c r="AU95" s="424"/>
      <c r="AV95" s="424"/>
      <c r="AW95" s="424"/>
      <c r="AX95" s="424"/>
      <c r="AY95" s="424"/>
      <c r="AZ95" s="424"/>
      <c r="BA95" s="424"/>
      <c r="BB95" s="424"/>
      <c r="BC95" s="424"/>
      <c r="BD95" s="424"/>
      <c r="BE95" s="424"/>
      <c r="BF95" s="424"/>
      <c r="BG95" s="424"/>
      <c r="BH95" s="424"/>
      <c r="BI95" s="424"/>
      <c r="BJ95" s="424"/>
      <c r="BK95" s="424"/>
      <c r="BL95" s="424"/>
      <c r="BM95" s="424"/>
      <c r="BN95" s="424"/>
      <c r="BO95" s="424"/>
      <c r="BP95" s="424"/>
      <c r="BQ95" s="424"/>
      <c r="BR95" s="424"/>
      <c r="BS95" s="424"/>
      <c r="BT95" s="424"/>
      <c r="BU95" s="424"/>
      <c r="BV95" s="424"/>
      <c r="BW95" s="424"/>
      <c r="BX95" s="424"/>
      <c r="BY95" s="424"/>
      <c r="BZ95" s="424"/>
      <c r="CA95" s="424"/>
      <c r="CB95" s="424"/>
      <c r="CC95" s="424"/>
      <c r="CD95" s="424"/>
      <c r="CE95" s="424"/>
      <c r="CF95" s="424"/>
      <c r="CG95" s="424"/>
      <c r="CH95" s="424"/>
      <c r="CI95" s="424"/>
      <c r="CJ95" s="424"/>
      <c r="CK95" s="424"/>
      <c r="CL95" s="424"/>
      <c r="CM95" s="424"/>
      <c r="CN95" s="424"/>
      <c r="CO95" s="424"/>
      <c r="CP95" s="424"/>
      <c r="CQ95" s="424"/>
      <c r="CR95" s="424"/>
      <c r="CS95" s="424"/>
      <c r="CT95" s="424"/>
      <c r="CU95" s="424"/>
      <c r="CV95" s="424"/>
      <c r="CW95" s="424"/>
      <c r="CX95" s="424"/>
      <c r="CY95" s="424"/>
      <c r="CZ95" s="424"/>
      <c r="DA95" s="433"/>
      <c r="DB95" s="431"/>
      <c r="DC95" s="425"/>
      <c r="DD95" s="425"/>
      <c r="DE95" s="424"/>
      <c r="DF95" s="424"/>
      <c r="DG95" s="424"/>
      <c r="DH95" s="424"/>
      <c r="DI95" s="424"/>
      <c r="DJ95" s="424"/>
      <c r="DK95" s="424"/>
      <c r="DL95" s="424"/>
      <c r="DM95" s="424"/>
      <c r="DN95" s="424"/>
      <c r="DO95" s="424"/>
      <c r="DP95" s="424"/>
      <c r="DQ95" s="424"/>
      <c r="DR95" s="424"/>
      <c r="DS95" s="424"/>
    </row>
    <row r="96" spans="1:123" s="36" customFormat="1" hidden="1">
      <c r="A96" s="432" t="s">
        <v>689</v>
      </c>
      <c r="B96" s="423"/>
      <c r="C96" s="424"/>
      <c r="D96" s="424"/>
      <c r="E96" s="369"/>
      <c r="F96" s="380" t="str">
        <f t="shared" si="4"/>
        <v>Relokasi Jaringan di Jl Tanjung Pasir 2,9 kMs</v>
      </c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  <c r="AA96" s="424"/>
      <c r="AB96" s="424"/>
      <c r="AC96" s="424"/>
      <c r="AD96" s="424"/>
      <c r="AE96" s="424"/>
      <c r="AF96" s="424"/>
      <c r="AG96" s="424"/>
      <c r="AH96" s="424"/>
      <c r="AI96" s="424"/>
      <c r="AJ96" s="424"/>
      <c r="AK96" s="424"/>
      <c r="AL96" s="424"/>
      <c r="AM96" s="424"/>
      <c r="AN96" s="424"/>
      <c r="AO96" s="424"/>
      <c r="AP96" s="424"/>
      <c r="AQ96" s="424"/>
      <c r="AR96" s="424"/>
      <c r="AS96" s="424"/>
      <c r="AT96" s="424"/>
      <c r="AU96" s="424"/>
      <c r="AV96" s="424"/>
      <c r="AW96" s="424"/>
      <c r="AX96" s="424"/>
      <c r="AY96" s="424"/>
      <c r="AZ96" s="424"/>
      <c r="BA96" s="424"/>
      <c r="BB96" s="424"/>
      <c r="BC96" s="424"/>
      <c r="BD96" s="424"/>
      <c r="BE96" s="424"/>
      <c r="BF96" s="424"/>
      <c r="BG96" s="424"/>
      <c r="BH96" s="424"/>
      <c r="BI96" s="424"/>
      <c r="BJ96" s="424"/>
      <c r="BK96" s="424"/>
      <c r="BL96" s="424"/>
      <c r="BM96" s="424"/>
      <c r="BN96" s="424"/>
      <c r="BO96" s="424"/>
      <c r="BP96" s="424"/>
      <c r="BQ96" s="424"/>
      <c r="BR96" s="424"/>
      <c r="BS96" s="424"/>
      <c r="BT96" s="424"/>
      <c r="BU96" s="424"/>
      <c r="BV96" s="424"/>
      <c r="BW96" s="424"/>
      <c r="BX96" s="424"/>
      <c r="BY96" s="424"/>
      <c r="BZ96" s="424"/>
      <c r="CA96" s="424"/>
      <c r="CB96" s="424"/>
      <c r="CC96" s="424"/>
      <c r="CD96" s="424"/>
      <c r="CE96" s="424"/>
      <c r="CF96" s="424"/>
      <c r="CG96" s="424"/>
      <c r="CH96" s="424"/>
      <c r="CI96" s="424"/>
      <c r="CJ96" s="424"/>
      <c r="CK96" s="424"/>
      <c r="CL96" s="424"/>
      <c r="CM96" s="424"/>
      <c r="CN96" s="424"/>
      <c r="CO96" s="424"/>
      <c r="CP96" s="424"/>
      <c r="CQ96" s="424"/>
      <c r="CR96" s="424"/>
      <c r="CS96" s="424"/>
      <c r="CT96" s="424"/>
      <c r="CU96" s="424"/>
      <c r="CV96" s="424"/>
      <c r="CW96" s="424"/>
      <c r="CX96" s="424"/>
      <c r="CY96" s="424"/>
      <c r="CZ96" s="424"/>
      <c r="DA96" s="433"/>
      <c r="DB96" s="431"/>
      <c r="DC96" s="425"/>
      <c r="DD96" s="425"/>
      <c r="DE96" s="424"/>
      <c r="DF96" s="424"/>
      <c r="DG96" s="424"/>
      <c r="DH96" s="424"/>
      <c r="DI96" s="424"/>
      <c r="DJ96" s="424"/>
      <c r="DK96" s="424"/>
      <c r="DL96" s="424"/>
      <c r="DM96" s="424"/>
      <c r="DN96" s="424"/>
      <c r="DO96" s="424"/>
      <c r="DP96" s="424"/>
      <c r="DQ96" s="424"/>
      <c r="DR96" s="424"/>
      <c r="DS96" s="424"/>
    </row>
    <row r="97" spans="1:123" s="36" customFormat="1" hidden="1">
      <c r="A97" s="432" t="s">
        <v>689</v>
      </c>
      <c r="B97" s="423"/>
      <c r="C97" s="424"/>
      <c r="D97" s="424"/>
      <c r="E97" s="369"/>
      <c r="F97" s="380" t="str">
        <f t="shared" si="4"/>
        <v>Penggantian Lv Board Tersebar Di PT. PLN (Persero) ULK Tarakan</v>
      </c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  <c r="AA97" s="424"/>
      <c r="AB97" s="424"/>
      <c r="AC97" s="424"/>
      <c r="AD97" s="424"/>
      <c r="AE97" s="424"/>
      <c r="AF97" s="424"/>
      <c r="AG97" s="424"/>
      <c r="AH97" s="424"/>
      <c r="AI97" s="424"/>
      <c r="AJ97" s="424"/>
      <c r="AK97" s="424"/>
      <c r="AL97" s="424"/>
      <c r="AM97" s="424"/>
      <c r="AN97" s="424"/>
      <c r="AO97" s="424"/>
      <c r="AP97" s="424"/>
      <c r="AQ97" s="424"/>
      <c r="AR97" s="424"/>
      <c r="AS97" s="424"/>
      <c r="AT97" s="424"/>
      <c r="AU97" s="424"/>
      <c r="AV97" s="424"/>
      <c r="AW97" s="424"/>
      <c r="AX97" s="424"/>
      <c r="AY97" s="424"/>
      <c r="AZ97" s="424"/>
      <c r="BA97" s="424"/>
      <c r="BB97" s="424"/>
      <c r="BC97" s="424"/>
      <c r="BD97" s="424"/>
      <c r="BE97" s="424"/>
      <c r="BF97" s="424"/>
      <c r="BG97" s="424"/>
      <c r="BH97" s="424"/>
      <c r="BI97" s="424"/>
      <c r="BJ97" s="424"/>
      <c r="BK97" s="424"/>
      <c r="BL97" s="424"/>
      <c r="BM97" s="424"/>
      <c r="BN97" s="424"/>
      <c r="BO97" s="424"/>
      <c r="BP97" s="424"/>
      <c r="BQ97" s="424"/>
      <c r="BR97" s="424"/>
      <c r="BS97" s="424"/>
      <c r="BT97" s="424"/>
      <c r="BU97" s="424"/>
      <c r="BV97" s="424"/>
      <c r="BW97" s="424"/>
      <c r="BX97" s="424"/>
      <c r="BY97" s="424"/>
      <c r="BZ97" s="424"/>
      <c r="CA97" s="424"/>
      <c r="CB97" s="424"/>
      <c r="CC97" s="424"/>
      <c r="CD97" s="424"/>
      <c r="CE97" s="424"/>
      <c r="CF97" s="424"/>
      <c r="CG97" s="424"/>
      <c r="CH97" s="424"/>
      <c r="CI97" s="424"/>
      <c r="CJ97" s="424"/>
      <c r="CK97" s="424"/>
      <c r="CL97" s="424"/>
      <c r="CM97" s="424"/>
      <c r="CN97" s="424"/>
      <c r="CO97" s="424"/>
      <c r="CP97" s="424"/>
      <c r="CQ97" s="424"/>
      <c r="CR97" s="424"/>
      <c r="CS97" s="424"/>
      <c r="CT97" s="424"/>
      <c r="CU97" s="424"/>
      <c r="CV97" s="424"/>
      <c r="CW97" s="424"/>
      <c r="CX97" s="424"/>
      <c r="CY97" s="424"/>
      <c r="CZ97" s="424"/>
      <c r="DA97" s="433"/>
      <c r="DB97" s="431"/>
      <c r="DC97" s="425"/>
      <c r="DD97" s="425"/>
      <c r="DE97" s="424"/>
      <c r="DF97" s="424"/>
      <c r="DG97" s="424"/>
      <c r="DH97" s="424"/>
      <c r="DI97" s="424"/>
      <c r="DJ97" s="424"/>
      <c r="DK97" s="424"/>
      <c r="DL97" s="424"/>
      <c r="DM97" s="424"/>
      <c r="DN97" s="424"/>
      <c r="DO97" s="424"/>
      <c r="DP97" s="424"/>
      <c r="DQ97" s="424"/>
      <c r="DR97" s="424"/>
      <c r="DS97" s="424"/>
    </row>
    <row r="98" spans="1:123" s="36" customFormat="1" hidden="1">
      <c r="A98" s="432" t="s">
        <v>689</v>
      </c>
      <c r="B98" s="423"/>
      <c r="C98" s="424"/>
      <c r="D98" s="424"/>
      <c r="E98" s="369"/>
      <c r="F98" s="380" t="str">
        <f t="shared" si="4"/>
        <v xml:space="preserve">Pengadaan Master Scada &amp; Acc </v>
      </c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  <c r="AA98" s="424"/>
      <c r="AB98" s="424"/>
      <c r="AC98" s="424"/>
      <c r="AD98" s="424"/>
      <c r="AE98" s="424"/>
      <c r="AF98" s="424"/>
      <c r="AG98" s="424"/>
      <c r="AH98" s="424"/>
      <c r="AI98" s="424"/>
      <c r="AJ98" s="424"/>
      <c r="AK98" s="424"/>
      <c r="AL98" s="424"/>
      <c r="AM98" s="424"/>
      <c r="AN98" s="424"/>
      <c r="AO98" s="424"/>
      <c r="AP98" s="424"/>
      <c r="AQ98" s="424"/>
      <c r="AR98" s="424"/>
      <c r="AS98" s="424"/>
      <c r="AT98" s="424"/>
      <c r="AU98" s="424"/>
      <c r="AV98" s="424"/>
      <c r="AW98" s="424"/>
      <c r="AX98" s="424"/>
      <c r="AY98" s="424"/>
      <c r="AZ98" s="424"/>
      <c r="BA98" s="424"/>
      <c r="BB98" s="424"/>
      <c r="BC98" s="424"/>
      <c r="BD98" s="424"/>
      <c r="BE98" s="424"/>
      <c r="BF98" s="424"/>
      <c r="BG98" s="424"/>
      <c r="BH98" s="424"/>
      <c r="BI98" s="424"/>
      <c r="BJ98" s="424"/>
      <c r="BK98" s="424"/>
      <c r="BL98" s="424"/>
      <c r="BM98" s="424"/>
      <c r="BN98" s="424"/>
      <c r="BO98" s="424"/>
      <c r="BP98" s="424"/>
      <c r="BQ98" s="424"/>
      <c r="BR98" s="424"/>
      <c r="BS98" s="424"/>
      <c r="BT98" s="424"/>
      <c r="BU98" s="424"/>
      <c r="BV98" s="424"/>
      <c r="BW98" s="424"/>
      <c r="BX98" s="424"/>
      <c r="BY98" s="424"/>
      <c r="BZ98" s="424"/>
      <c r="CA98" s="424"/>
      <c r="CB98" s="424"/>
      <c r="CC98" s="424"/>
      <c r="CD98" s="424"/>
      <c r="CE98" s="424"/>
      <c r="CF98" s="424"/>
      <c r="CG98" s="424"/>
      <c r="CH98" s="424"/>
      <c r="CI98" s="424"/>
      <c r="CJ98" s="424"/>
      <c r="CK98" s="424"/>
      <c r="CL98" s="424"/>
      <c r="CM98" s="424"/>
      <c r="CN98" s="424"/>
      <c r="CO98" s="424"/>
      <c r="CP98" s="424"/>
      <c r="CQ98" s="424"/>
      <c r="CR98" s="424"/>
      <c r="CS98" s="424"/>
      <c r="CT98" s="424"/>
      <c r="CU98" s="424"/>
      <c r="CV98" s="424"/>
      <c r="CW98" s="424"/>
      <c r="CX98" s="424"/>
      <c r="CY98" s="424"/>
      <c r="CZ98" s="424"/>
      <c r="DA98" s="433"/>
      <c r="DB98" s="431"/>
      <c r="DC98" s="425"/>
      <c r="DD98" s="425"/>
      <c r="DE98" s="424"/>
      <c r="DF98" s="424"/>
      <c r="DG98" s="424"/>
      <c r="DH98" s="424"/>
      <c r="DI98" s="424"/>
      <c r="DJ98" s="424"/>
      <c r="DK98" s="424"/>
      <c r="DL98" s="424"/>
      <c r="DM98" s="424"/>
      <c r="DN98" s="424"/>
      <c r="DO98" s="424"/>
      <c r="DP98" s="424"/>
      <c r="DQ98" s="424"/>
      <c r="DR98" s="424"/>
      <c r="DS98" s="424"/>
    </row>
    <row r="99" spans="1:123">
      <c r="A99" s="18" t="s">
        <v>247</v>
      </c>
      <c r="B99" s="110" t="str">
        <f>ASMD!A7</f>
        <v>PRK.2017.WKT-2.3.1</v>
      </c>
      <c r="C99" s="83"/>
      <c r="D99" s="83"/>
      <c r="E99" s="111" t="s">
        <v>574</v>
      </c>
      <c r="F99" s="85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403" t="str">
        <f>ASMD!CX7</f>
        <v>Kms</v>
      </c>
      <c r="CZ99" s="402">
        <f>ASMD!CY7</f>
        <v>2.1</v>
      </c>
      <c r="DA99" s="89">
        <f>ASMD!CZ7</f>
        <v>807299.35330000008</v>
      </c>
      <c r="DB99" s="83"/>
      <c r="DC99" s="89">
        <f>ASMD!DA7</f>
        <v>238565.06299999999</v>
      </c>
      <c r="DD99" s="89">
        <f>DC99</f>
        <v>238565.06299999999</v>
      </c>
      <c r="DE99" s="200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</row>
    <row r="100" spans="1:123">
      <c r="A100" s="18" t="s">
        <v>247</v>
      </c>
      <c r="B100" s="110" t="str">
        <f>ASMD!A8</f>
        <v>PRK.2017.WKT-2.3.2</v>
      </c>
      <c r="C100" s="83"/>
      <c r="D100" s="83"/>
      <c r="E100" s="111" t="s">
        <v>575</v>
      </c>
      <c r="F100" s="85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9">
        <f>ASMD!CY8</f>
        <v>0</v>
      </c>
      <c r="DA100" s="89">
        <f>ASMD!CZ8</f>
        <v>717274.55799999996</v>
      </c>
      <c r="DB100" s="83"/>
      <c r="DC100" s="89">
        <f>ASMD!DA8</f>
        <v>667811.89599999995</v>
      </c>
      <c r="DD100" s="89">
        <f>DC100</f>
        <v>667811.89599999995</v>
      </c>
      <c r="DE100" s="200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</row>
    <row r="101" spans="1:123">
      <c r="A101" s="18" t="s">
        <v>247</v>
      </c>
      <c r="B101" s="110" t="str">
        <f>ASMD!A9</f>
        <v>PRK.2017.WKT-2.3.3</v>
      </c>
      <c r="C101" s="83"/>
      <c r="D101" s="83"/>
      <c r="E101" s="111" t="s">
        <v>577</v>
      </c>
      <c r="F101" s="85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9">
        <f>ASMD!CY9</f>
        <v>0</v>
      </c>
      <c r="DA101" s="89"/>
      <c r="DB101" s="83"/>
      <c r="DC101" s="89"/>
      <c r="DD101" s="89"/>
      <c r="DE101" s="200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</row>
    <row r="102" spans="1:123">
      <c r="B102" s="110"/>
      <c r="C102" s="83"/>
      <c r="D102" s="83"/>
      <c r="E102" s="111"/>
      <c r="F102" s="157" t="s">
        <v>578</v>
      </c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9">
        <f>ASMD!CY10</f>
        <v>0</v>
      </c>
      <c r="DA102" s="89">
        <f>ASMD!CZ10</f>
        <v>1332355.9061999999</v>
      </c>
      <c r="DB102" s="83"/>
      <c r="DC102" s="89">
        <f>ASMD!DA10</f>
        <v>880022.42</v>
      </c>
      <c r="DD102" s="89">
        <f t="shared" ref="DD102:DD103" si="5">DC102</f>
        <v>880022.42</v>
      </c>
      <c r="DE102" s="200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</row>
    <row r="103" spans="1:123">
      <c r="B103" s="110"/>
      <c r="C103" s="83"/>
      <c r="D103" s="83"/>
      <c r="E103" s="111"/>
      <c r="F103" s="157" t="s">
        <v>579</v>
      </c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9">
        <f>ASMD!CY11</f>
        <v>0</v>
      </c>
      <c r="DA103" s="89">
        <f>ASMD!CZ11</f>
        <v>1482659.7434</v>
      </c>
      <c r="DB103" s="83"/>
      <c r="DC103" s="89">
        <f>ASMD!DA11</f>
        <v>330582.38900000002</v>
      </c>
      <c r="DD103" s="89">
        <f t="shared" si="5"/>
        <v>330582.38900000002</v>
      </c>
      <c r="DE103" s="200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</row>
    <row r="104" spans="1:123" s="25" customFormat="1" ht="29.25" customHeight="1">
      <c r="A104" s="19" t="s">
        <v>247</v>
      </c>
      <c r="B104" s="312" t="str">
        <f>ASMD!A12</f>
        <v>PRK.2017.WKT-2.3.4</v>
      </c>
      <c r="C104" s="90"/>
      <c r="D104" s="90"/>
      <c r="E104" s="489" t="s">
        <v>576</v>
      </c>
      <c r="F104" s="4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88"/>
      <c r="DA104" s="88"/>
      <c r="DB104" s="90"/>
      <c r="DC104" s="88"/>
      <c r="DD104" s="88"/>
      <c r="DE104" s="91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</row>
    <row r="105" spans="1:123">
      <c r="B105" s="110"/>
      <c r="C105" s="83"/>
      <c r="D105" s="83"/>
      <c r="E105" s="111"/>
      <c r="F105" s="157" t="s">
        <v>580</v>
      </c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9">
        <f>ASMD!CY13</f>
        <v>0</v>
      </c>
      <c r="DA105" s="89">
        <f>ASMD!CZ13</f>
        <v>288473.12560000003</v>
      </c>
      <c r="DB105" s="83"/>
      <c r="DC105" s="89">
        <f>ASMD!DA13</f>
        <v>146617.209</v>
      </c>
      <c r="DD105" s="89">
        <f t="shared" ref="DD105:DD115" si="6">DC105</f>
        <v>146617.209</v>
      </c>
      <c r="DE105" s="200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</row>
    <row r="106" spans="1:123">
      <c r="B106" s="110"/>
      <c r="C106" s="83"/>
      <c r="D106" s="83"/>
      <c r="E106" s="111"/>
      <c r="F106" s="157" t="s">
        <v>473</v>
      </c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9">
        <f>ASMD!CY14</f>
        <v>0</v>
      </c>
      <c r="DA106" s="89">
        <f>ASMD!CZ14</f>
        <v>19093.634999999998</v>
      </c>
      <c r="DB106" s="83"/>
      <c r="DC106" s="89">
        <f>ASMD!DA14</f>
        <v>318997.83399999997</v>
      </c>
      <c r="DD106" s="89">
        <f t="shared" si="6"/>
        <v>318997.83399999997</v>
      </c>
      <c r="DE106" s="200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</row>
    <row r="107" spans="1:123">
      <c r="B107" s="110"/>
      <c r="C107" s="83"/>
      <c r="D107" s="83"/>
      <c r="E107" s="111"/>
      <c r="F107" s="157" t="s">
        <v>581</v>
      </c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9">
        <f>ASMD!CY15</f>
        <v>0</v>
      </c>
      <c r="DA107" s="89">
        <f>ASMD!CZ15</f>
        <v>241891.93050000002</v>
      </c>
      <c r="DB107" s="83"/>
      <c r="DC107" s="89">
        <f>ASMD!DA15</f>
        <v>2073126.7290000001</v>
      </c>
      <c r="DD107" s="89">
        <f t="shared" si="6"/>
        <v>2073126.7290000001</v>
      </c>
      <c r="DE107" s="200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</row>
    <row r="108" spans="1:123">
      <c r="B108" s="110"/>
      <c r="C108" s="83"/>
      <c r="D108" s="83"/>
      <c r="E108" s="111"/>
      <c r="F108" s="157" t="s">
        <v>474</v>
      </c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9">
        <f>ASMD!CY16</f>
        <v>0</v>
      </c>
      <c r="DA108" s="89">
        <f>ASMD!CZ16</f>
        <v>10250.3676</v>
      </c>
      <c r="DB108" s="83"/>
      <c r="DC108" s="89">
        <f>ASMD!DA16</f>
        <v>211108.61900000001</v>
      </c>
      <c r="DD108" s="89">
        <f t="shared" si="6"/>
        <v>211108.61900000001</v>
      </c>
      <c r="DE108" s="200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</row>
    <row r="109" spans="1:123">
      <c r="B109" s="110"/>
      <c r="C109" s="83"/>
      <c r="D109" s="83"/>
      <c r="E109" s="111"/>
      <c r="F109" s="157" t="s">
        <v>582</v>
      </c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9">
        <f>ASMD!CY17</f>
        <v>0</v>
      </c>
      <c r="DA109" s="89">
        <f>ASMD!CZ17</f>
        <v>253383.85600000006</v>
      </c>
      <c r="DB109" s="83"/>
      <c r="DC109" s="89">
        <f>ASMD!DA17</f>
        <v>162117.48300000001</v>
      </c>
      <c r="DD109" s="89">
        <f t="shared" si="6"/>
        <v>162117.48300000001</v>
      </c>
      <c r="DE109" s="200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</row>
    <row r="110" spans="1:123">
      <c r="B110" s="110"/>
      <c r="C110" s="83"/>
      <c r="D110" s="83"/>
      <c r="E110" s="111"/>
      <c r="F110" s="157" t="s">
        <v>583</v>
      </c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9">
        <f>ASMD!CY18</f>
        <v>0</v>
      </c>
      <c r="DA110" s="89">
        <f>ASMD!CZ18</f>
        <v>395828.36920000002</v>
      </c>
      <c r="DB110" s="83"/>
      <c r="DC110" s="89">
        <f>ASMD!DA18</f>
        <v>276360.08199999999</v>
      </c>
      <c r="DD110" s="89">
        <f t="shared" si="6"/>
        <v>276360.08199999999</v>
      </c>
      <c r="DE110" s="200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</row>
    <row r="111" spans="1:123">
      <c r="B111" s="110"/>
      <c r="C111" s="83"/>
      <c r="D111" s="83"/>
      <c r="E111" s="111"/>
      <c r="F111" s="157" t="s">
        <v>584</v>
      </c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9">
        <f>ASMD!CY19</f>
        <v>0</v>
      </c>
      <c r="DA111" s="89">
        <f>ASMD!CZ19</f>
        <v>729076.65600000019</v>
      </c>
      <c r="DB111" s="83"/>
      <c r="DC111" s="89">
        <f>ASMD!DA19</f>
        <v>537087.19999999995</v>
      </c>
      <c r="DD111" s="89">
        <f t="shared" si="6"/>
        <v>537087.19999999995</v>
      </c>
      <c r="DE111" s="200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</row>
    <row r="112" spans="1:123">
      <c r="B112" s="110"/>
      <c r="C112" s="83"/>
      <c r="D112" s="83"/>
      <c r="E112" s="111"/>
      <c r="F112" s="157" t="s">
        <v>585</v>
      </c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9">
        <f>ASMD!CY20</f>
        <v>0</v>
      </c>
      <c r="DA112" s="89">
        <f>ASMD!CZ20</f>
        <v>840477.54119999998</v>
      </c>
      <c r="DB112" s="83"/>
      <c r="DC112" s="89">
        <f>ASMD!DA20</f>
        <v>440467.67200000002</v>
      </c>
      <c r="DD112" s="89">
        <f t="shared" si="6"/>
        <v>440467.67200000002</v>
      </c>
      <c r="DE112" s="200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</row>
    <row r="113" spans="1:123">
      <c r="B113" s="110"/>
      <c r="C113" s="83"/>
      <c r="D113" s="83"/>
      <c r="E113" s="111"/>
      <c r="F113" s="157" t="s">
        <v>476</v>
      </c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9">
        <f>ASMD!CY21</f>
        <v>0</v>
      </c>
      <c r="DA113" s="89">
        <f>ASMD!CZ21</f>
        <v>363173.28300000005</v>
      </c>
      <c r="DB113" s="83"/>
      <c r="DC113" s="89">
        <f>ASMD!DA21</f>
        <v>1530986.334</v>
      </c>
      <c r="DD113" s="89">
        <f t="shared" si="6"/>
        <v>1530986.334</v>
      </c>
      <c r="DE113" s="200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</row>
    <row r="114" spans="1:123">
      <c r="B114" s="110"/>
      <c r="C114" s="83"/>
      <c r="D114" s="83"/>
      <c r="E114" s="111"/>
      <c r="F114" s="157" t="s">
        <v>477</v>
      </c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9">
        <f>ASMD!CY22</f>
        <v>0</v>
      </c>
      <c r="DA114" s="89">
        <f>ASMD!CZ22</f>
        <v>214967.59790000005</v>
      </c>
      <c r="DB114" s="83"/>
      <c r="DC114" s="89">
        <f>ASMD!DA22</f>
        <v>1435807.9210000001</v>
      </c>
      <c r="DD114" s="89">
        <f t="shared" si="6"/>
        <v>1435807.9210000001</v>
      </c>
      <c r="DE114" s="200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</row>
    <row r="115" spans="1:123">
      <c r="B115" s="110"/>
      <c r="C115" s="83"/>
      <c r="D115" s="83"/>
      <c r="E115" s="111"/>
      <c r="F115" s="157" t="s">
        <v>478</v>
      </c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9">
        <f>ASMD!CY23</f>
        <v>0</v>
      </c>
      <c r="DA115" s="89">
        <f>ASMD!CZ23</f>
        <v>0</v>
      </c>
      <c r="DB115" s="83"/>
      <c r="DC115" s="89">
        <f>ASMD!DA23</f>
        <v>286588.11200000002</v>
      </c>
      <c r="DD115" s="89">
        <f t="shared" si="6"/>
        <v>286588.11200000002</v>
      </c>
      <c r="DE115" s="200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</row>
    <row r="116" spans="1:123">
      <c r="A116" s="18" t="s">
        <v>247</v>
      </c>
      <c r="B116" s="110" t="str">
        <f>ASMD!A24</f>
        <v>PRK.2017.WKT-2.3.5</v>
      </c>
      <c r="C116" s="83"/>
      <c r="D116" s="83"/>
      <c r="E116" s="111" t="s">
        <v>569</v>
      </c>
      <c r="F116" s="85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9"/>
      <c r="DA116" s="89"/>
      <c r="DB116" s="83"/>
      <c r="DC116" s="89"/>
      <c r="DD116" s="89"/>
      <c r="DE116" s="200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</row>
    <row r="117" spans="1:123">
      <c r="B117" s="110"/>
      <c r="C117" s="83"/>
      <c r="D117" s="83"/>
      <c r="E117" s="111"/>
      <c r="F117" s="85" t="s">
        <v>586</v>
      </c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9">
        <f>ASMD!CY25</f>
        <v>0</v>
      </c>
      <c r="DA117" s="89">
        <f>ASMD!CZ25</f>
        <v>1212721.0744000003</v>
      </c>
      <c r="DB117" s="83"/>
      <c r="DC117" s="89">
        <f>ASMD!DA25</f>
        <v>464647.72100000002</v>
      </c>
      <c r="DD117" s="89">
        <f t="shared" ref="DD117:DD131" si="7">DC117</f>
        <v>464647.72100000002</v>
      </c>
      <c r="DE117" s="200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</row>
    <row r="118" spans="1:123">
      <c r="B118" s="110"/>
      <c r="C118" s="83"/>
      <c r="D118" s="83"/>
      <c r="E118" s="111"/>
      <c r="F118" s="85" t="s">
        <v>570</v>
      </c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9">
        <f>ASMD!CY26</f>
        <v>0</v>
      </c>
      <c r="DA118" s="89">
        <f>ASMD!CZ26</f>
        <v>862971.31910000008</v>
      </c>
      <c r="DB118" s="83"/>
      <c r="DC118" s="89">
        <f>ASMD!DA26</f>
        <v>554044.91799999995</v>
      </c>
      <c r="DD118" s="89">
        <f t="shared" si="7"/>
        <v>554044.91799999995</v>
      </c>
      <c r="DE118" s="200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</row>
    <row r="119" spans="1:123">
      <c r="B119" s="110"/>
      <c r="C119" s="83"/>
      <c r="D119" s="83"/>
      <c r="E119" s="111"/>
      <c r="F119" s="85" t="s">
        <v>571</v>
      </c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9">
        <f>ASMD!CY27</f>
        <v>0</v>
      </c>
      <c r="DA119" s="89">
        <f>ASMD!CZ27</f>
        <v>621164.16269600019</v>
      </c>
      <c r="DB119" s="83"/>
      <c r="DC119" s="89">
        <f>ASMD!DA27</f>
        <v>323695.17800000001</v>
      </c>
      <c r="DD119" s="89">
        <f t="shared" si="7"/>
        <v>323695.17800000001</v>
      </c>
      <c r="DE119" s="200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</row>
    <row r="120" spans="1:123">
      <c r="B120" s="110"/>
      <c r="C120" s="83"/>
      <c r="D120" s="83"/>
      <c r="E120" s="111"/>
      <c r="F120" s="85" t="s">
        <v>572</v>
      </c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9">
        <f>ASMD!CY28</f>
        <v>0</v>
      </c>
      <c r="DA120" s="89">
        <f>ASMD!CZ28</f>
        <v>352511.76844400004</v>
      </c>
      <c r="DB120" s="83"/>
      <c r="DC120" s="89">
        <f>ASMD!DA28</f>
        <v>181696.41500000001</v>
      </c>
      <c r="DD120" s="89">
        <f t="shared" si="7"/>
        <v>181696.41500000001</v>
      </c>
      <c r="DE120" s="200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</row>
    <row r="121" spans="1:123">
      <c r="B121" s="110"/>
      <c r="C121" s="83"/>
      <c r="D121" s="83"/>
      <c r="E121" s="111"/>
      <c r="F121" s="85" t="s">
        <v>573</v>
      </c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9">
        <f>ASMD!CY29</f>
        <v>0</v>
      </c>
      <c r="DA121" s="89">
        <f>ASMD!CZ29</f>
        <v>9429.9304000000011</v>
      </c>
      <c r="DB121" s="83"/>
      <c r="DC121" s="89">
        <f>ASMD!DA29</f>
        <v>59878.199000000001</v>
      </c>
      <c r="DD121" s="89">
        <f t="shared" si="7"/>
        <v>59878.199000000001</v>
      </c>
      <c r="DE121" s="200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</row>
    <row r="122" spans="1:123">
      <c r="A122" s="18" t="s">
        <v>247</v>
      </c>
      <c r="B122" s="110" t="str">
        <f>ASMD!A30</f>
        <v>PRK.2017.WKT-2.3.6</v>
      </c>
      <c r="C122" s="83"/>
      <c r="D122" s="83"/>
      <c r="E122" s="111" t="s">
        <v>587</v>
      </c>
      <c r="F122" s="111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9">
        <f>ASMD!CY30</f>
        <v>0</v>
      </c>
      <c r="DA122" s="89">
        <f>ASMD!CZ30</f>
        <v>0</v>
      </c>
      <c r="DB122" s="83"/>
      <c r="DC122" s="89">
        <f>ASMD!DA30</f>
        <v>913369.26500000001</v>
      </c>
      <c r="DD122" s="89">
        <f t="shared" si="7"/>
        <v>913369.26500000001</v>
      </c>
      <c r="DE122" s="200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</row>
    <row r="123" spans="1:123">
      <c r="A123" s="18" t="s">
        <v>247</v>
      </c>
      <c r="B123" s="110" t="str">
        <f>ASMD!A31</f>
        <v>PRK.2017.WKT-2.3.7</v>
      </c>
      <c r="C123" s="83"/>
      <c r="D123" s="83"/>
      <c r="E123" s="111" t="s">
        <v>479</v>
      </c>
      <c r="F123" s="111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9">
        <f>ASMD!CY31</f>
        <v>0</v>
      </c>
      <c r="DA123" s="89">
        <f>ASMD!CZ31</f>
        <v>66573.443200000009</v>
      </c>
      <c r="DB123" s="83"/>
      <c r="DC123" s="89">
        <f>ASMD!DA31</f>
        <v>169512.76</v>
      </c>
      <c r="DD123" s="89">
        <f t="shared" si="7"/>
        <v>169512.76</v>
      </c>
      <c r="DE123" s="200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</row>
    <row r="124" spans="1:123">
      <c r="A124" s="18" t="s">
        <v>247</v>
      </c>
      <c r="B124" s="110" t="str">
        <f>ASMD!A32</f>
        <v>PRK.2017.WKT-2.3.8</v>
      </c>
      <c r="C124" s="83"/>
      <c r="D124" s="83"/>
      <c r="E124" s="111" t="s">
        <v>480</v>
      </c>
      <c r="F124" s="85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9">
        <f>ASMD!CY32</f>
        <v>0</v>
      </c>
      <c r="DA124" s="89">
        <f>ASMD!CZ32</f>
        <v>42807.441600000006</v>
      </c>
      <c r="DB124" s="83"/>
      <c r="DC124" s="89">
        <f>ASMD!DA32</f>
        <v>2256168.4989999998</v>
      </c>
      <c r="DD124" s="89">
        <f t="shared" si="7"/>
        <v>2256168.4989999998</v>
      </c>
      <c r="DE124" s="200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</row>
    <row r="125" spans="1:123">
      <c r="A125" s="18" t="s">
        <v>247</v>
      </c>
      <c r="B125" s="110" t="str">
        <f>ASMD!A33</f>
        <v>PRK.2017.WKT-2.3.9</v>
      </c>
      <c r="C125" s="83"/>
      <c r="D125" s="83"/>
      <c r="E125" s="111" t="s">
        <v>481</v>
      </c>
      <c r="F125" s="85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9">
        <f>ASMD!CY33</f>
        <v>0</v>
      </c>
      <c r="DA125" s="89">
        <f>ASMD!CZ33</f>
        <v>1065253.7280000001</v>
      </c>
      <c r="DB125" s="83"/>
      <c r="DC125" s="89">
        <f>ASMD!DA33</f>
        <v>681420.16099999996</v>
      </c>
      <c r="DD125" s="89">
        <f t="shared" si="7"/>
        <v>681420.16099999996</v>
      </c>
      <c r="DE125" s="200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</row>
    <row r="126" spans="1:123">
      <c r="A126" s="18" t="s">
        <v>247</v>
      </c>
      <c r="B126" s="110" t="str">
        <f>ASMD!A34</f>
        <v>PRK.2017.WKT-2.3.10</v>
      </c>
      <c r="C126" s="83"/>
      <c r="D126" s="83"/>
      <c r="E126" s="111" t="s">
        <v>482</v>
      </c>
      <c r="F126" s="85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9">
        <f>ASMD!CY34</f>
        <v>0</v>
      </c>
      <c r="DA126" s="89">
        <f>ASMD!CZ34</f>
        <v>0</v>
      </c>
      <c r="DB126" s="83"/>
      <c r="DC126" s="89">
        <f>ASMD!DA34</f>
        <v>419280.22494932002</v>
      </c>
      <c r="DD126" s="89">
        <f t="shared" si="7"/>
        <v>419280.22494932002</v>
      </c>
      <c r="DE126" s="200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</row>
    <row r="127" spans="1:123">
      <c r="A127" s="18" t="s">
        <v>247</v>
      </c>
      <c r="B127" s="110" t="str">
        <f>ASMD!A35</f>
        <v>PRK.2017.WKT-2.3.11</v>
      </c>
      <c r="C127" s="83"/>
      <c r="D127" s="83"/>
      <c r="E127" s="111" t="s">
        <v>483</v>
      </c>
      <c r="F127" s="85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9">
        <f>ASMD!CY35</f>
        <v>0</v>
      </c>
      <c r="DA127" s="89">
        <f>ASMD!CZ35</f>
        <v>10264.953600000001</v>
      </c>
      <c r="DB127" s="83"/>
      <c r="DC127" s="89">
        <f>ASMD!DA35</f>
        <v>233911.02327999999</v>
      </c>
      <c r="DD127" s="89">
        <f t="shared" si="7"/>
        <v>233911.02327999999</v>
      </c>
      <c r="DE127" s="200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</row>
    <row r="128" spans="1:123">
      <c r="A128" s="18" t="s">
        <v>247</v>
      </c>
      <c r="B128" s="110" t="str">
        <f>ASMD!A36</f>
        <v>PRK.2017.WKT-2.3.12</v>
      </c>
      <c r="C128" s="83"/>
      <c r="D128" s="83"/>
      <c r="E128" s="111" t="s">
        <v>484</v>
      </c>
      <c r="F128" s="85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89">
        <f>ASMD!CY36</f>
        <v>0</v>
      </c>
      <c r="DA128" s="89">
        <f>ASMD!CZ36</f>
        <v>0</v>
      </c>
      <c r="DB128" s="83"/>
      <c r="DC128" s="89">
        <f>ASMD!DA36</f>
        <v>976228</v>
      </c>
      <c r="DD128" s="89">
        <f t="shared" si="7"/>
        <v>976228</v>
      </c>
      <c r="DE128" s="200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  <c r="DS128" s="83"/>
    </row>
    <row r="129" spans="1:123">
      <c r="A129" s="18" t="s">
        <v>247</v>
      </c>
      <c r="B129" s="110" t="str">
        <f>ASMD!A37</f>
        <v>PRK.2017.WKT-2.3.13</v>
      </c>
      <c r="C129" s="83"/>
      <c r="D129" s="83"/>
      <c r="E129" s="111" t="s">
        <v>485</v>
      </c>
      <c r="F129" s="85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89">
        <f>ASMD!CY37</f>
        <v>0</v>
      </c>
      <c r="DA129" s="89">
        <f>ASMD!CZ37</f>
        <v>0</v>
      </c>
      <c r="DB129" s="83"/>
      <c r="DC129" s="89">
        <f>ASMD!DA37</f>
        <v>80495.25</v>
      </c>
      <c r="DD129" s="89">
        <f t="shared" si="7"/>
        <v>80495.25</v>
      </c>
      <c r="DE129" s="200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  <c r="DS129" s="83"/>
    </row>
    <row r="130" spans="1:123">
      <c r="A130" s="18" t="s">
        <v>247</v>
      </c>
      <c r="B130" s="110" t="str">
        <f>ASMD!A38</f>
        <v>PRK.2017.WKT-2.3.14</v>
      </c>
      <c r="C130" s="83"/>
      <c r="D130" s="83"/>
      <c r="E130" s="111" t="s">
        <v>782</v>
      </c>
      <c r="F130" s="85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  <c r="CZ130" s="89">
        <f>ASMD!CY38</f>
        <v>0</v>
      </c>
      <c r="DA130" s="89">
        <f>ASMD!CZ38</f>
        <v>0</v>
      </c>
      <c r="DB130" s="83"/>
      <c r="DC130" s="89">
        <f>ASMD!DA38</f>
        <v>708300</v>
      </c>
      <c r="DD130" s="89">
        <f t="shared" si="7"/>
        <v>708300</v>
      </c>
      <c r="DE130" s="200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  <c r="DS130" s="83"/>
    </row>
    <row r="131" spans="1:123">
      <c r="A131" s="18" t="s">
        <v>247</v>
      </c>
      <c r="B131" s="110" t="str">
        <f>ASMD!A39</f>
        <v>PRK.2017.WKT-2.3.15</v>
      </c>
      <c r="C131" s="83"/>
      <c r="D131" s="83"/>
      <c r="E131" s="111" t="s">
        <v>486</v>
      </c>
      <c r="F131" s="85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  <c r="CZ131" s="89">
        <f>ASMD!CY39</f>
        <v>0</v>
      </c>
      <c r="DA131" s="89">
        <f>ASMD!CZ39</f>
        <v>0</v>
      </c>
      <c r="DB131" s="83"/>
      <c r="DC131" s="89">
        <f>ASMD!DA39</f>
        <v>266200</v>
      </c>
      <c r="DD131" s="89">
        <f t="shared" si="7"/>
        <v>266200</v>
      </c>
      <c r="DE131" s="200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  <c r="DS131" s="83"/>
    </row>
    <row r="132" spans="1:123" s="25" customFormat="1" ht="30" customHeight="1">
      <c r="A132" s="19" t="s">
        <v>134</v>
      </c>
      <c r="B132" s="312" t="str">
        <f>ABPP!A7</f>
        <v>PRK.2017.WKT-3.3.1</v>
      </c>
      <c r="C132" s="90"/>
      <c r="D132" s="90"/>
      <c r="E132" s="489" t="s">
        <v>823</v>
      </c>
      <c r="F132" s="4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90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90"/>
      <c r="BT132" s="90"/>
      <c r="BU132" s="90"/>
      <c r="BV132" s="90"/>
      <c r="BW132" s="90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88"/>
      <c r="DA132" s="88"/>
      <c r="DB132" s="90"/>
      <c r="DC132" s="88"/>
      <c r="DD132" s="88"/>
      <c r="DE132" s="200"/>
      <c r="DF132" s="90"/>
      <c r="DG132" s="90"/>
      <c r="DH132" s="90"/>
      <c r="DI132" s="90"/>
      <c r="DJ132" s="90"/>
      <c r="DK132" s="90"/>
      <c r="DL132" s="90"/>
      <c r="DM132" s="90"/>
      <c r="DN132" s="90"/>
      <c r="DO132" s="90"/>
      <c r="DP132" s="90"/>
      <c r="DQ132" s="90"/>
      <c r="DR132" s="90"/>
      <c r="DS132" s="90"/>
    </row>
    <row r="133" spans="1:123">
      <c r="B133" s="110"/>
      <c r="C133" s="83"/>
      <c r="D133" s="83"/>
      <c r="E133" s="111"/>
      <c r="F133" s="85" t="s">
        <v>824</v>
      </c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8">
        <f>ABPP!CY8</f>
        <v>0</v>
      </c>
      <c r="DA133" s="88">
        <f>ABPP!CZ8</f>
        <v>614585.36974999995</v>
      </c>
      <c r="DB133" s="83"/>
      <c r="DC133" s="88">
        <f>ABPP!DA8</f>
        <v>515848.04623152502</v>
      </c>
      <c r="DD133" s="89">
        <f t="shared" ref="DD133:DD138" si="8">DC133</f>
        <v>515848.04623152502</v>
      </c>
      <c r="DE133" s="200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</row>
    <row r="134" spans="1:123">
      <c r="B134" s="110"/>
      <c r="C134" s="83"/>
      <c r="D134" s="83"/>
      <c r="E134" s="111"/>
      <c r="F134" s="85" t="s">
        <v>825</v>
      </c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8">
        <f>ABPP!CY9</f>
        <v>0</v>
      </c>
      <c r="DA134" s="88">
        <f>ABPP!CZ9</f>
        <v>390041.70810000005</v>
      </c>
      <c r="DB134" s="83"/>
      <c r="DC134" s="88">
        <f>ABPP!DA9</f>
        <v>287341.70113398402</v>
      </c>
      <c r="DD134" s="89">
        <f t="shared" si="8"/>
        <v>287341.70113398402</v>
      </c>
      <c r="DE134" s="200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</row>
    <row r="135" spans="1:123">
      <c r="B135" s="110"/>
      <c r="C135" s="83"/>
      <c r="D135" s="83"/>
      <c r="E135" s="111"/>
      <c r="F135" s="85" t="s">
        <v>826</v>
      </c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  <c r="CZ135" s="88">
        <f>ABPP!CY10</f>
        <v>0</v>
      </c>
      <c r="DA135" s="88">
        <f>ABPP!CZ10</f>
        <v>728975.22499999998</v>
      </c>
      <c r="DB135" s="83"/>
      <c r="DC135" s="88">
        <f>ABPP!DA10</f>
        <v>200527.84664653798</v>
      </c>
      <c r="DD135" s="89">
        <f t="shared" si="8"/>
        <v>200527.84664653798</v>
      </c>
      <c r="DE135" s="200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  <c r="DS135" s="83"/>
    </row>
    <row r="136" spans="1:123">
      <c r="B136" s="110"/>
      <c r="C136" s="83"/>
      <c r="D136" s="83"/>
      <c r="E136" s="111"/>
      <c r="F136" s="85" t="s">
        <v>827</v>
      </c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8">
        <f>ABPP!CY11</f>
        <v>0</v>
      </c>
      <c r="DA136" s="88">
        <f>ABPP!CZ11</f>
        <v>1214227.4650000001</v>
      </c>
      <c r="DB136" s="83"/>
      <c r="DC136" s="88">
        <f>ABPP!DA11</f>
        <v>560146.17221873906</v>
      </c>
      <c r="DD136" s="89">
        <f t="shared" si="8"/>
        <v>560146.17221873906</v>
      </c>
      <c r="DE136" s="200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  <c r="DS136" s="83"/>
    </row>
    <row r="137" spans="1:123">
      <c r="B137" s="110"/>
      <c r="C137" s="83"/>
      <c r="D137" s="83"/>
      <c r="E137" s="111"/>
      <c r="F137" s="85" t="s">
        <v>828</v>
      </c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8">
        <f>ABPP!CY12</f>
        <v>0</v>
      </c>
      <c r="DA137" s="88">
        <f>ABPP!CZ12</f>
        <v>1218174.1000000001</v>
      </c>
      <c r="DB137" s="83"/>
      <c r="DC137" s="88">
        <f>ABPP!DA12</f>
        <v>264870.31838398997</v>
      </c>
      <c r="DD137" s="89">
        <f t="shared" si="8"/>
        <v>264870.31838398997</v>
      </c>
      <c r="DE137" s="200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83"/>
    </row>
    <row r="138" spans="1:123">
      <c r="B138" s="110"/>
      <c r="C138" s="83"/>
      <c r="D138" s="83"/>
      <c r="E138" s="111"/>
      <c r="F138" s="85" t="s">
        <v>829</v>
      </c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8">
        <f>ABPP!CY13</f>
        <v>0</v>
      </c>
      <c r="DA138" s="88">
        <f>ABPP!CZ13</f>
        <v>198711.20499999999</v>
      </c>
      <c r="DB138" s="83"/>
      <c r="DC138" s="88">
        <f>ABPP!DA13</f>
        <v>86820.416212671509</v>
      </c>
      <c r="DD138" s="89">
        <f t="shared" si="8"/>
        <v>86820.416212671509</v>
      </c>
      <c r="DE138" s="200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</row>
    <row r="139" spans="1:123" s="25" customFormat="1">
      <c r="A139" s="19" t="s">
        <v>134</v>
      </c>
      <c r="B139" s="312" t="str">
        <f>ABPP!A14</f>
        <v>PRK.2017.WKT-3.3.2</v>
      </c>
      <c r="C139" s="90"/>
      <c r="D139" s="90"/>
      <c r="E139" s="129" t="s">
        <v>830</v>
      </c>
      <c r="F139" s="129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90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90"/>
      <c r="BQ139" s="90"/>
      <c r="BR139" s="90"/>
      <c r="BS139" s="90"/>
      <c r="BT139" s="90"/>
      <c r="BU139" s="90"/>
      <c r="BV139" s="90"/>
      <c r="BW139" s="90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  <c r="CV139" s="90"/>
      <c r="CW139" s="90"/>
      <c r="CX139" s="90"/>
      <c r="CY139" s="90"/>
      <c r="CZ139" s="88"/>
      <c r="DA139" s="88"/>
      <c r="DB139" s="90"/>
      <c r="DC139" s="88"/>
      <c r="DD139" s="88"/>
      <c r="DE139" s="200"/>
      <c r="DF139" s="90"/>
      <c r="DG139" s="90"/>
      <c r="DH139" s="90"/>
      <c r="DI139" s="90"/>
      <c r="DJ139" s="90"/>
      <c r="DK139" s="90"/>
      <c r="DL139" s="90"/>
      <c r="DM139" s="90"/>
      <c r="DN139" s="90"/>
      <c r="DO139" s="90"/>
      <c r="DP139" s="90"/>
      <c r="DQ139" s="90"/>
      <c r="DR139" s="90"/>
      <c r="DS139" s="90"/>
    </row>
    <row r="140" spans="1:123">
      <c r="B140" s="110"/>
      <c r="C140" s="83"/>
      <c r="D140" s="83"/>
      <c r="E140" s="111"/>
      <c r="F140" s="85" t="s">
        <v>831</v>
      </c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8">
        <f>ABPP!CY15</f>
        <v>0</v>
      </c>
      <c r="DA140" s="88">
        <f>ABPP!CZ15</f>
        <v>0</v>
      </c>
      <c r="DB140" s="83"/>
      <c r="DC140" s="88">
        <f>ABPP!DA15</f>
        <v>614514.80794224807</v>
      </c>
      <c r="DD140" s="89">
        <f t="shared" ref="DD140:DD145" si="9">DC140</f>
        <v>614514.80794224807</v>
      </c>
      <c r="DE140" s="200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  <c r="DS140" s="83"/>
    </row>
    <row r="141" spans="1:123">
      <c r="B141" s="110"/>
      <c r="C141" s="83"/>
      <c r="D141" s="83"/>
      <c r="E141" s="111"/>
      <c r="F141" s="85" t="s">
        <v>832</v>
      </c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  <c r="CZ141" s="88">
        <f>ABPP!CY16</f>
        <v>0</v>
      </c>
      <c r="DA141" s="88">
        <f>ABPP!CZ16</f>
        <v>0</v>
      </c>
      <c r="DB141" s="83"/>
      <c r="DC141" s="88">
        <f>ABPP!DA16</f>
        <v>2636168.1243544631</v>
      </c>
      <c r="DD141" s="89">
        <f t="shared" si="9"/>
        <v>2636168.1243544631</v>
      </c>
      <c r="DE141" s="200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  <c r="DS141" s="83"/>
    </row>
    <row r="142" spans="1:123">
      <c r="B142" s="110"/>
      <c r="C142" s="83"/>
      <c r="D142" s="83"/>
      <c r="E142" s="111"/>
      <c r="F142" s="85" t="s">
        <v>833</v>
      </c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  <c r="CZ142" s="88">
        <f>ABPP!CY17</f>
        <v>0</v>
      </c>
      <c r="DA142" s="88">
        <f>ABPP!CZ17</f>
        <v>0</v>
      </c>
      <c r="DB142" s="83"/>
      <c r="DC142" s="88">
        <f>ABPP!DA17</f>
        <v>1323045.0071772316</v>
      </c>
      <c r="DD142" s="89">
        <f t="shared" si="9"/>
        <v>1323045.0071772316</v>
      </c>
      <c r="DE142" s="200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  <c r="DS142" s="83"/>
    </row>
    <row r="143" spans="1:123">
      <c r="B143" s="110"/>
      <c r="C143" s="83"/>
      <c r="D143" s="83"/>
      <c r="E143" s="111"/>
      <c r="F143" s="85" t="s">
        <v>834</v>
      </c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  <c r="CZ143" s="88">
        <f>ABPP!CY18</f>
        <v>0</v>
      </c>
      <c r="DA143" s="88">
        <f>ABPP!CZ18</f>
        <v>0</v>
      </c>
      <c r="DB143" s="83"/>
      <c r="DC143" s="88">
        <f>ABPP!DA18</f>
        <v>345009.82926629687</v>
      </c>
      <c r="DD143" s="89">
        <f t="shared" si="9"/>
        <v>345009.82926629687</v>
      </c>
      <c r="DE143" s="200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  <c r="DS143" s="83"/>
    </row>
    <row r="144" spans="1:123">
      <c r="B144" s="110"/>
      <c r="C144" s="83"/>
      <c r="D144" s="83"/>
      <c r="E144" s="111"/>
      <c r="F144" s="85" t="s">
        <v>835</v>
      </c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  <c r="CZ144" s="88">
        <f>ABPP!CY19</f>
        <v>0</v>
      </c>
      <c r="DA144" s="88">
        <f>ABPP!CZ19</f>
        <v>0</v>
      </c>
      <c r="DB144" s="83"/>
      <c r="DC144" s="88">
        <f>ABPP!DA19</f>
        <v>779350.55264030409</v>
      </c>
      <c r="DD144" s="89">
        <f t="shared" si="9"/>
        <v>779350.55264030409</v>
      </c>
      <c r="DE144" s="200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  <c r="DS144" s="83"/>
    </row>
    <row r="145" spans="1:123">
      <c r="B145" s="110"/>
      <c r="C145" s="83"/>
      <c r="D145" s="83"/>
      <c r="E145" s="111"/>
      <c r="F145" s="85" t="s">
        <v>836</v>
      </c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  <c r="CZ145" s="88">
        <f>ABPP!CY20</f>
        <v>0</v>
      </c>
      <c r="DA145" s="88">
        <f>ABPP!CZ20</f>
        <v>0</v>
      </c>
      <c r="DB145" s="83"/>
      <c r="DC145" s="88">
        <f>ABPP!DA20</f>
        <v>630910.54808983463</v>
      </c>
      <c r="DD145" s="89">
        <f t="shared" si="9"/>
        <v>630910.54808983463</v>
      </c>
      <c r="DE145" s="200"/>
      <c r="DF145" s="83"/>
      <c r="DG145" s="83"/>
      <c r="DH145" s="83"/>
      <c r="DI145" s="83"/>
      <c r="DJ145" s="83"/>
      <c r="DK145" s="83"/>
      <c r="DL145" s="83"/>
      <c r="DM145" s="83"/>
      <c r="DN145" s="83"/>
      <c r="DO145" s="83"/>
      <c r="DP145" s="83"/>
      <c r="DQ145" s="83"/>
      <c r="DR145" s="83"/>
      <c r="DS145" s="83"/>
    </row>
    <row r="146" spans="1:123" s="25" customFormat="1" ht="30" customHeight="1">
      <c r="A146" s="19" t="s">
        <v>134</v>
      </c>
      <c r="B146" s="312" t="str">
        <f>ABPP!A21</f>
        <v>PRK.2017.WKT-3.3.3</v>
      </c>
      <c r="C146" s="90"/>
      <c r="D146" s="90"/>
      <c r="E146" s="489" t="s">
        <v>442</v>
      </c>
      <c r="F146" s="4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90"/>
      <c r="BS146" s="90"/>
      <c r="BT146" s="90"/>
      <c r="BU146" s="90"/>
      <c r="BV146" s="90"/>
      <c r="BW146" s="90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  <c r="CV146" s="90"/>
      <c r="CW146" s="90"/>
      <c r="CX146" s="90"/>
      <c r="CY146" s="90"/>
      <c r="CZ146" s="88"/>
      <c r="DA146" s="88"/>
      <c r="DB146" s="90"/>
      <c r="DC146" s="88"/>
      <c r="DD146" s="88"/>
      <c r="DE146" s="91"/>
      <c r="DF146" s="90"/>
      <c r="DG146" s="90"/>
      <c r="DH146" s="90"/>
      <c r="DI146" s="90"/>
      <c r="DJ146" s="90"/>
      <c r="DK146" s="90"/>
      <c r="DL146" s="90"/>
      <c r="DM146" s="90"/>
      <c r="DN146" s="90"/>
      <c r="DO146" s="90"/>
      <c r="DP146" s="90"/>
      <c r="DQ146" s="90"/>
      <c r="DR146" s="90"/>
      <c r="DS146" s="90"/>
    </row>
    <row r="147" spans="1:123">
      <c r="B147" s="110"/>
      <c r="C147" s="83"/>
      <c r="D147" s="83"/>
      <c r="E147" s="111"/>
      <c r="F147" s="85" t="s">
        <v>443</v>
      </c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  <c r="CZ147" s="88">
        <f>ABPP!CY22</f>
        <v>0</v>
      </c>
      <c r="DA147" s="88">
        <f>ABPP!CZ22</f>
        <v>1119535.45</v>
      </c>
      <c r="DB147" s="83"/>
      <c r="DC147" s="88">
        <f>ABPP!DA22</f>
        <v>808324.67891733092</v>
      </c>
      <c r="DD147" s="89">
        <f t="shared" ref="DD147:DD154" si="10">DC147</f>
        <v>808324.67891733092</v>
      </c>
      <c r="DE147" s="200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  <c r="DS147" s="83"/>
    </row>
    <row r="148" spans="1:123">
      <c r="B148" s="110"/>
      <c r="C148" s="83"/>
      <c r="D148" s="83"/>
      <c r="E148" s="111"/>
      <c r="F148" s="85" t="s">
        <v>444</v>
      </c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  <c r="CZ148" s="88">
        <f>ABPP!CY23</f>
        <v>0</v>
      </c>
      <c r="DA148" s="88">
        <f>ABPP!CZ23</f>
        <v>2926774.4</v>
      </c>
      <c r="DB148" s="83"/>
      <c r="DC148" s="88">
        <f>ABPP!DA23</f>
        <v>446596.65567085601</v>
      </c>
      <c r="DD148" s="89">
        <f t="shared" si="10"/>
        <v>446596.65567085601</v>
      </c>
      <c r="DE148" s="200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  <c r="DS148" s="83"/>
    </row>
    <row r="149" spans="1:123">
      <c r="B149" s="110"/>
      <c r="C149" s="83"/>
      <c r="D149" s="83"/>
      <c r="E149" s="111"/>
      <c r="F149" s="85" t="s">
        <v>445</v>
      </c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  <c r="CZ149" s="88">
        <f>ABPP!CY24</f>
        <v>0</v>
      </c>
      <c r="DA149" s="88">
        <f>ABPP!CZ24</f>
        <v>540520</v>
      </c>
      <c r="DB149" s="83"/>
      <c r="DC149" s="88">
        <f>ABPP!DA24</f>
        <v>75244.284814720493</v>
      </c>
      <c r="DD149" s="89">
        <f t="shared" si="10"/>
        <v>75244.284814720493</v>
      </c>
      <c r="DE149" s="200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  <c r="DS149" s="83"/>
    </row>
    <row r="150" spans="1:123">
      <c r="B150" s="110"/>
      <c r="C150" s="83"/>
      <c r="D150" s="83"/>
      <c r="E150" s="111"/>
      <c r="F150" s="85" t="s">
        <v>446</v>
      </c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8">
        <f>ABPP!CY25</f>
        <v>0</v>
      </c>
      <c r="DA150" s="88">
        <f>ABPP!CZ25</f>
        <v>0</v>
      </c>
      <c r="DB150" s="83"/>
      <c r="DC150" s="88">
        <f>ABPP!DA25</f>
        <v>218722.66930989598</v>
      </c>
      <c r="DD150" s="89">
        <f t="shared" si="10"/>
        <v>218722.66930989598</v>
      </c>
      <c r="DE150" s="200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</row>
    <row r="151" spans="1:123">
      <c r="A151" s="18" t="s">
        <v>134</v>
      </c>
      <c r="B151" s="110" t="str">
        <f>ABPP!A26</f>
        <v>PRK.2017.WKT-3.3.4</v>
      </c>
      <c r="C151" s="83"/>
      <c r="D151" s="83"/>
      <c r="E151" s="85" t="s">
        <v>447</v>
      </c>
      <c r="F151" s="85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8">
        <f>ABPP!CY26</f>
        <v>0</v>
      </c>
      <c r="DA151" s="88">
        <f>ABPP!CZ26</f>
        <v>1192449.9675</v>
      </c>
      <c r="DB151" s="83"/>
      <c r="DC151" s="88">
        <f>ABPP!DA26</f>
        <v>379436.44265200599</v>
      </c>
      <c r="DD151" s="89">
        <f t="shared" si="10"/>
        <v>379436.44265200599</v>
      </c>
      <c r="DE151" s="200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83"/>
    </row>
    <row r="152" spans="1:123">
      <c r="A152" s="18" t="s">
        <v>134</v>
      </c>
      <c r="B152" s="110" t="str">
        <f>ABPP!A27</f>
        <v>PRK.2017.WKT-3.3.5</v>
      </c>
      <c r="C152" s="83"/>
      <c r="D152" s="83"/>
      <c r="E152" s="85" t="s">
        <v>448</v>
      </c>
      <c r="F152" s="85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83"/>
      <c r="CY152" s="83"/>
      <c r="CZ152" s="88">
        <f>ABPP!CY27</f>
        <v>0</v>
      </c>
      <c r="DA152" s="88">
        <f>ABPP!CZ27</f>
        <v>212267.55</v>
      </c>
      <c r="DB152" s="83"/>
      <c r="DC152" s="88">
        <f>ABPP!DA27</f>
        <v>82806.450727866497</v>
      </c>
      <c r="DD152" s="89">
        <f t="shared" si="10"/>
        <v>82806.450727866497</v>
      </c>
      <c r="DE152" s="200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  <c r="DS152" s="83"/>
    </row>
    <row r="153" spans="1:123">
      <c r="A153" s="18" t="s">
        <v>134</v>
      </c>
      <c r="B153" s="110" t="str">
        <f>ABPP!A28</f>
        <v>PRK.2017.WKT-3.3.6</v>
      </c>
      <c r="C153" s="83"/>
      <c r="D153" s="83"/>
      <c r="E153" s="85" t="s">
        <v>449</v>
      </c>
      <c r="F153" s="85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83"/>
      <c r="CY153" s="83"/>
      <c r="CZ153" s="88">
        <f>ABPP!CY28</f>
        <v>0</v>
      </c>
      <c r="DA153" s="88">
        <f>ABPP!CZ28</f>
        <v>2224420</v>
      </c>
      <c r="DB153" s="83"/>
      <c r="DC153" s="88">
        <f>ABPP!DA28</f>
        <v>920356.81188458099</v>
      </c>
      <c r="DD153" s="89">
        <f t="shared" si="10"/>
        <v>920356.81188458099</v>
      </c>
      <c r="DE153" s="200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  <c r="DS153" s="83"/>
    </row>
    <row r="154" spans="1:123">
      <c r="A154" s="18" t="s">
        <v>134</v>
      </c>
      <c r="B154" s="110" t="str">
        <f>ABPP!A29</f>
        <v>PRK.2017.WKT-3.3.7</v>
      </c>
      <c r="C154" s="83"/>
      <c r="D154" s="83"/>
      <c r="E154" s="85" t="s">
        <v>785</v>
      </c>
      <c r="F154" s="85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83"/>
      <c r="CY154" s="83"/>
      <c r="CZ154" s="88">
        <f>ABPP!CY29</f>
        <v>0</v>
      </c>
      <c r="DA154" s="88">
        <f>ABPP!CZ29</f>
        <v>0</v>
      </c>
      <c r="DB154" s="83"/>
      <c r="DC154" s="88">
        <f>ABPP!DA29</f>
        <v>440000</v>
      </c>
      <c r="DD154" s="89">
        <f t="shared" si="10"/>
        <v>440000</v>
      </c>
      <c r="DE154" s="200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  <c r="DS154" s="83"/>
    </row>
    <row r="155" spans="1:123">
      <c r="A155" s="18" t="s">
        <v>134</v>
      </c>
      <c r="B155" s="110" t="str">
        <f>ABPP!A30</f>
        <v>PRK.2017.WKT-3.3.8</v>
      </c>
      <c r="C155" s="83"/>
      <c r="D155" s="83"/>
      <c r="E155" s="85" t="s">
        <v>450</v>
      </c>
      <c r="F155" s="85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83"/>
      <c r="CY155" s="83"/>
      <c r="CZ155" s="88"/>
      <c r="DA155" s="88"/>
      <c r="DB155" s="83"/>
      <c r="DC155" s="88"/>
      <c r="DD155" s="88"/>
      <c r="DE155" s="200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  <c r="DS155" s="83"/>
    </row>
    <row r="156" spans="1:123">
      <c r="B156" s="110"/>
      <c r="C156" s="83"/>
      <c r="D156" s="83"/>
      <c r="E156" s="157"/>
      <c r="F156" s="85" t="s">
        <v>451</v>
      </c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83"/>
      <c r="CY156" s="83"/>
      <c r="CZ156" s="88">
        <f>ABPP!CY31</f>
        <v>0</v>
      </c>
      <c r="DA156" s="88">
        <f>ABPP!CZ31</f>
        <v>1790445.8</v>
      </c>
      <c r="DB156" s="83"/>
      <c r="DC156" s="88">
        <f>ABPP!DA31</f>
        <v>296890.752485089</v>
      </c>
      <c r="DD156" s="89">
        <f t="shared" ref="DD156:DD166" si="11">DC156</f>
        <v>296890.752485089</v>
      </c>
      <c r="DE156" s="200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  <c r="DS156" s="83"/>
    </row>
    <row r="157" spans="1:123">
      <c r="B157" s="110"/>
      <c r="C157" s="83"/>
      <c r="D157" s="83"/>
      <c r="E157" s="111"/>
      <c r="F157" s="85" t="s">
        <v>452</v>
      </c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8">
        <f>ABPP!CY32</f>
        <v>0</v>
      </c>
      <c r="DA157" s="88">
        <f>ABPP!CZ32</f>
        <v>550906.4</v>
      </c>
      <c r="DB157" s="83"/>
      <c r="DC157" s="88">
        <f>ABPP!DA32</f>
        <v>60702.1847646428</v>
      </c>
      <c r="DD157" s="89">
        <f t="shared" si="11"/>
        <v>60702.1847646428</v>
      </c>
      <c r="DE157" s="200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</row>
    <row r="158" spans="1:123">
      <c r="B158" s="110"/>
      <c r="C158" s="83"/>
      <c r="D158" s="83"/>
      <c r="E158" s="111"/>
      <c r="F158" s="85" t="s">
        <v>453</v>
      </c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8">
        <f>ABPP!CY33</f>
        <v>0</v>
      </c>
      <c r="DA158" s="88">
        <f>ABPP!CZ33</f>
        <v>964086.2</v>
      </c>
      <c r="DB158" s="83"/>
      <c r="DC158" s="88">
        <f>ABPP!DA33</f>
        <v>106228.823338125</v>
      </c>
      <c r="DD158" s="89">
        <f t="shared" si="11"/>
        <v>106228.823338125</v>
      </c>
      <c r="DE158" s="200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</row>
    <row r="159" spans="1:123">
      <c r="B159" s="110"/>
      <c r="C159" s="83"/>
      <c r="D159" s="83"/>
      <c r="E159" s="111"/>
      <c r="F159" s="85" t="s">
        <v>454</v>
      </c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83"/>
      <c r="CY159" s="83"/>
      <c r="CZ159" s="88">
        <f>ABPP!CY34</f>
        <v>0</v>
      </c>
      <c r="DA159" s="88">
        <f>ABPP!CZ34</f>
        <v>746740.5</v>
      </c>
      <c r="DB159" s="83"/>
      <c r="DC159" s="88">
        <f>ABPP!DA34</f>
        <v>56425.656594897802</v>
      </c>
      <c r="DD159" s="89">
        <f t="shared" si="11"/>
        <v>56425.656594897802</v>
      </c>
      <c r="DE159" s="200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  <c r="DS159" s="83"/>
    </row>
    <row r="160" spans="1:123">
      <c r="B160" s="110"/>
      <c r="C160" s="83"/>
      <c r="D160" s="83"/>
      <c r="E160" s="111"/>
      <c r="F160" s="85" t="s">
        <v>455</v>
      </c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83"/>
      <c r="CY160" s="83"/>
      <c r="CZ160" s="88">
        <f>ABPP!CY35</f>
        <v>0</v>
      </c>
      <c r="DA160" s="88">
        <f>ABPP!CZ35</f>
        <v>625847.42000000004</v>
      </c>
      <c r="DB160" s="83"/>
      <c r="DC160" s="88">
        <f>ABPP!DA35</f>
        <v>101516.9286881</v>
      </c>
      <c r="DD160" s="89">
        <f t="shared" si="11"/>
        <v>101516.9286881</v>
      </c>
      <c r="DE160" s="200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  <c r="DS160" s="83"/>
    </row>
    <row r="161" spans="1:123">
      <c r="A161" s="18" t="s">
        <v>134</v>
      </c>
      <c r="B161" s="110" t="str">
        <f>ABPP!A36</f>
        <v>PRK.2017.WKT-3.3.9</v>
      </c>
      <c r="C161" s="83"/>
      <c r="D161" s="83"/>
      <c r="E161" s="85" t="s">
        <v>456</v>
      </c>
      <c r="F161" s="85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83"/>
      <c r="CY161" s="83"/>
      <c r="CZ161" s="88"/>
      <c r="DA161" s="88"/>
      <c r="DB161" s="83"/>
      <c r="DC161" s="88"/>
      <c r="DD161" s="89">
        <f t="shared" si="11"/>
        <v>0</v>
      </c>
      <c r="DE161" s="200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  <c r="DS161" s="83"/>
    </row>
    <row r="162" spans="1:123">
      <c r="B162" s="110"/>
      <c r="C162" s="83"/>
      <c r="D162" s="83"/>
      <c r="E162" s="111"/>
      <c r="F162" s="85" t="s">
        <v>452</v>
      </c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83"/>
      <c r="CY162" s="83"/>
      <c r="CZ162" s="88">
        <f>ABPP!CY37</f>
        <v>0</v>
      </c>
      <c r="DA162" s="88">
        <f>ABPP!CZ37</f>
        <v>1428812</v>
      </c>
      <c r="DB162" s="83"/>
      <c r="DC162" s="88">
        <f>ABPP!DA37</f>
        <v>47156.511205852206</v>
      </c>
      <c r="DD162" s="89">
        <f t="shared" si="11"/>
        <v>47156.511205852206</v>
      </c>
      <c r="DE162" s="200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  <c r="DS162" s="83"/>
    </row>
    <row r="163" spans="1:123">
      <c r="B163" s="110"/>
      <c r="C163" s="83"/>
      <c r="D163" s="83"/>
      <c r="E163" s="111"/>
      <c r="F163" s="85" t="s">
        <v>453</v>
      </c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8">
        <f>ABPP!CY38</f>
        <v>0</v>
      </c>
      <c r="DA163" s="88">
        <f>ABPP!CZ38</f>
        <v>571524.80000000005</v>
      </c>
      <c r="DB163" s="83"/>
      <c r="DC163" s="88">
        <f>ABPP!DA38</f>
        <v>18862.604482340899</v>
      </c>
      <c r="DD163" s="89">
        <f t="shared" si="11"/>
        <v>18862.604482340899</v>
      </c>
      <c r="DE163" s="200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</row>
    <row r="164" spans="1:123">
      <c r="B164" s="110"/>
      <c r="C164" s="83"/>
      <c r="D164" s="83"/>
      <c r="E164" s="111"/>
      <c r="F164" s="85" t="s">
        <v>457</v>
      </c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83"/>
      <c r="CY164" s="83"/>
      <c r="CZ164" s="88">
        <f>ABPP!CY39</f>
        <v>0</v>
      </c>
      <c r="DA164" s="88">
        <f>ABPP!CZ39</f>
        <v>1143049.6000000001</v>
      </c>
      <c r="DB164" s="83"/>
      <c r="DC164" s="88">
        <f>ABPP!DA39</f>
        <v>52834.339446295002</v>
      </c>
      <c r="DD164" s="89">
        <f t="shared" si="11"/>
        <v>52834.339446295002</v>
      </c>
      <c r="DE164" s="200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  <c r="DS164" s="83"/>
    </row>
    <row r="165" spans="1:123">
      <c r="B165" s="110"/>
      <c r="C165" s="83"/>
      <c r="D165" s="83"/>
      <c r="E165" s="111"/>
      <c r="F165" s="85" t="s">
        <v>454</v>
      </c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8">
        <f>ABPP!CY40</f>
        <v>0</v>
      </c>
      <c r="DA165" s="88">
        <f>ABPP!CZ40</f>
        <v>280149.65000000002</v>
      </c>
      <c r="DB165" s="83"/>
      <c r="DC165" s="88">
        <f>ABPP!DA40</f>
        <v>41814.256687646601</v>
      </c>
      <c r="DD165" s="89">
        <f t="shared" si="11"/>
        <v>41814.256687646601</v>
      </c>
      <c r="DE165" s="200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  <c r="DS165" s="83"/>
    </row>
    <row r="166" spans="1:123">
      <c r="B166" s="110"/>
      <c r="C166" s="83"/>
      <c r="D166" s="83"/>
      <c r="E166" s="111"/>
      <c r="F166" s="85" t="s">
        <v>455</v>
      </c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83"/>
      <c r="CY166" s="83"/>
      <c r="CZ166" s="88">
        <f>ABPP!CY41</f>
        <v>0</v>
      </c>
      <c r="DA166" s="88">
        <f>ABPP!CZ41</f>
        <v>1451038.6</v>
      </c>
      <c r="DB166" s="83"/>
      <c r="DC166" s="88">
        <f>ABPP!DA41</f>
        <v>95645.578547892597</v>
      </c>
      <c r="DD166" s="89">
        <f t="shared" si="11"/>
        <v>95645.578547892597</v>
      </c>
      <c r="DE166" s="200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  <c r="DS166" s="83"/>
    </row>
    <row r="167" spans="1:123">
      <c r="A167" s="18" t="s">
        <v>134</v>
      </c>
      <c r="B167" s="110" t="str">
        <f>ABPP!A42</f>
        <v>PRK.2017.WKT-3.3.10</v>
      </c>
      <c r="C167" s="83"/>
      <c r="D167" s="83"/>
      <c r="E167" s="85" t="s">
        <v>775</v>
      </c>
      <c r="F167" s="85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83"/>
      <c r="CY167" s="83"/>
      <c r="CZ167" s="88"/>
      <c r="DA167" s="88"/>
      <c r="DB167" s="83"/>
      <c r="DC167" s="88"/>
      <c r="DD167" s="88"/>
      <c r="DE167" s="200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  <c r="DS167" s="83"/>
    </row>
    <row r="168" spans="1:123">
      <c r="B168" s="110"/>
      <c r="C168" s="83"/>
      <c r="D168" s="83"/>
      <c r="E168" s="111"/>
      <c r="F168" s="85" t="s">
        <v>458</v>
      </c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83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83"/>
      <c r="CY168" s="83"/>
      <c r="CZ168" s="88">
        <f>ABPP!CY43</f>
        <v>0</v>
      </c>
      <c r="DA168" s="88">
        <f>ABPP!CZ43</f>
        <v>915198.35</v>
      </c>
      <c r="DB168" s="83"/>
      <c r="DC168" s="88">
        <f>ABPP!DA43</f>
        <v>137533.564115491</v>
      </c>
      <c r="DD168" s="89">
        <f t="shared" ref="DD168:DD172" si="12">DC168</f>
        <v>137533.564115491</v>
      </c>
      <c r="DE168" s="200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  <c r="DS168" s="83"/>
    </row>
    <row r="169" spans="1:123">
      <c r="B169" s="110"/>
      <c r="C169" s="83"/>
      <c r="D169" s="83"/>
      <c r="E169" s="111"/>
      <c r="F169" s="85" t="s">
        <v>459</v>
      </c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83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83"/>
      <c r="CY169" s="83"/>
      <c r="CZ169" s="88">
        <f>ABPP!CY44</f>
        <v>0</v>
      </c>
      <c r="DA169" s="88">
        <f>ABPP!CZ44</f>
        <v>496790.77250000002</v>
      </c>
      <c r="DB169" s="83"/>
      <c r="DC169" s="88">
        <f>ABPP!DA44</f>
        <v>102974.17614729001</v>
      </c>
      <c r="DD169" s="89">
        <f t="shared" si="12"/>
        <v>102974.17614729001</v>
      </c>
      <c r="DE169" s="200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  <c r="DS169" s="83"/>
    </row>
    <row r="170" spans="1:123">
      <c r="B170" s="110"/>
      <c r="C170" s="83"/>
      <c r="D170" s="83"/>
      <c r="E170" s="111"/>
      <c r="F170" s="85" t="s">
        <v>460</v>
      </c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83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83"/>
      <c r="CY170" s="83"/>
      <c r="CZ170" s="88">
        <f>ABPP!CY45</f>
        <v>0</v>
      </c>
      <c r="DA170" s="88">
        <f>ABPP!CZ45</f>
        <v>492186.2</v>
      </c>
      <c r="DB170" s="83"/>
      <c r="DC170" s="88">
        <f>ABPP!DA45</f>
        <v>494060.98034853704</v>
      </c>
      <c r="DD170" s="89">
        <f t="shared" si="12"/>
        <v>494060.98034853704</v>
      </c>
      <c r="DE170" s="200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  <c r="DS170" s="83"/>
    </row>
    <row r="171" spans="1:123">
      <c r="B171" s="110"/>
      <c r="C171" s="83"/>
      <c r="D171" s="83"/>
      <c r="E171" s="111"/>
      <c r="F171" s="85" t="s">
        <v>461</v>
      </c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83"/>
      <c r="CY171" s="83"/>
      <c r="CZ171" s="88">
        <f>ABPP!CY46</f>
        <v>0</v>
      </c>
      <c r="DA171" s="88">
        <f>ABPP!CZ46</f>
        <v>467493.95</v>
      </c>
      <c r="DB171" s="83"/>
      <c r="DC171" s="88">
        <f>ABPP!DA46</f>
        <v>1553382.663557071</v>
      </c>
      <c r="DD171" s="89">
        <f t="shared" si="12"/>
        <v>1553382.663557071</v>
      </c>
      <c r="DE171" s="200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  <c r="DS171" s="83"/>
    </row>
    <row r="172" spans="1:123">
      <c r="B172" s="110"/>
      <c r="C172" s="83"/>
      <c r="D172" s="83"/>
      <c r="E172" s="111"/>
      <c r="F172" s="85" t="s">
        <v>774</v>
      </c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83"/>
      <c r="CY172" s="83"/>
      <c r="CZ172" s="88">
        <f>ABPP!CY47</f>
        <v>0</v>
      </c>
      <c r="DA172" s="88">
        <f>ABPP!CZ47</f>
        <v>166162.37</v>
      </c>
      <c r="DB172" s="83"/>
      <c r="DC172" s="88">
        <f>ABPP!DA47</f>
        <v>51420.991298300803</v>
      </c>
      <c r="DD172" s="89">
        <f t="shared" si="12"/>
        <v>51420.991298300803</v>
      </c>
      <c r="DE172" s="200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  <c r="DS172" s="83"/>
    </row>
    <row r="173" spans="1:123">
      <c r="A173" s="18" t="s">
        <v>248</v>
      </c>
      <c r="B173" s="110" t="str">
        <f>ABRU!A7</f>
        <v>PRK.2017.WKT-4.3.1</v>
      </c>
      <c r="C173" s="83"/>
      <c r="D173" s="83"/>
      <c r="E173" s="157" t="s">
        <v>300</v>
      </c>
      <c r="F173" s="85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83"/>
      <c r="CY173" s="83"/>
      <c r="CZ173" s="89"/>
      <c r="DA173" s="89"/>
      <c r="DB173" s="83"/>
      <c r="DC173" s="89"/>
      <c r="DD173" s="89"/>
      <c r="DE173" s="200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  <c r="DS173" s="83"/>
    </row>
    <row r="174" spans="1:123">
      <c r="B174" s="110"/>
      <c r="C174" s="83"/>
      <c r="D174" s="83"/>
      <c r="E174" s="111"/>
      <c r="F174" s="157" t="s">
        <v>252</v>
      </c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83"/>
      <c r="CY174" s="83"/>
      <c r="CZ174" s="89">
        <f>ABRU!CY8</f>
        <v>0</v>
      </c>
      <c r="DA174" s="89">
        <f>ABRU!CZ8</f>
        <v>979695.09514799993</v>
      </c>
      <c r="DB174" s="83"/>
      <c r="DC174" s="89">
        <f>ABRU!DA8</f>
        <v>381013.66556399991</v>
      </c>
      <c r="DD174" s="89">
        <f t="shared" ref="DD174:DD237" si="13">DC174</f>
        <v>381013.66556399991</v>
      </c>
      <c r="DE174" s="200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  <c r="DS174" s="83"/>
    </row>
    <row r="175" spans="1:123">
      <c r="B175" s="110"/>
      <c r="C175" s="83"/>
      <c r="D175" s="83"/>
      <c r="E175" s="111"/>
      <c r="F175" s="157" t="s">
        <v>253</v>
      </c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83"/>
      <c r="CY175" s="83"/>
      <c r="CZ175" s="89">
        <f>ABRU!CY9</f>
        <v>0</v>
      </c>
      <c r="DA175" s="89">
        <f>ABRU!CZ9</f>
        <v>1874998.0392000002</v>
      </c>
      <c r="DB175" s="83"/>
      <c r="DC175" s="89">
        <f>ABRU!DA9</f>
        <v>580245.74601685978</v>
      </c>
      <c r="DD175" s="89">
        <f t="shared" si="13"/>
        <v>580245.74601685978</v>
      </c>
      <c r="DE175" s="200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  <c r="DS175" s="83"/>
    </row>
    <row r="176" spans="1:123">
      <c r="A176" s="18" t="s">
        <v>248</v>
      </c>
      <c r="B176" s="110" t="str">
        <f>ABRU!A10</f>
        <v>PRK.2017.WKT-4.3.2</v>
      </c>
      <c r="C176" s="83"/>
      <c r="D176" s="83"/>
      <c r="E176" s="157" t="s">
        <v>254</v>
      </c>
      <c r="F176" s="157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83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83"/>
      <c r="CY176" s="83"/>
      <c r="CZ176" s="89">
        <f>ABRU!CY10</f>
        <v>0</v>
      </c>
      <c r="DA176" s="89">
        <f>ABRU!CZ10</f>
        <v>171493.40560000003</v>
      </c>
      <c r="DB176" s="83"/>
      <c r="DC176" s="89">
        <f>ABRU!DA10</f>
        <v>43191.395400739973</v>
      </c>
      <c r="DD176" s="89">
        <f t="shared" si="13"/>
        <v>43191.395400739973</v>
      </c>
      <c r="DE176" s="200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  <c r="DS176" s="83"/>
    </row>
    <row r="177" spans="1:123">
      <c r="A177" s="18" t="s">
        <v>248</v>
      </c>
      <c r="B177" s="110" t="str">
        <f>ABRU!A11</f>
        <v>PRK.2017.WKT-4.3.3</v>
      </c>
      <c r="C177" s="83"/>
      <c r="D177" s="83"/>
      <c r="E177" s="157" t="s">
        <v>255</v>
      </c>
      <c r="F177" s="157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83"/>
      <c r="CY177" s="83"/>
      <c r="CZ177" s="89">
        <f>ABRU!CY11</f>
        <v>0</v>
      </c>
      <c r="DA177" s="89">
        <f>ABRU!CZ11</f>
        <v>150962.28400000001</v>
      </c>
      <c r="DB177" s="83"/>
      <c r="DC177" s="89">
        <f>ABRU!DA11</f>
        <v>74535.575068419974</v>
      </c>
      <c r="DD177" s="89">
        <f t="shared" si="13"/>
        <v>74535.575068419974</v>
      </c>
      <c r="DE177" s="200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  <c r="DS177" s="83"/>
    </row>
    <row r="178" spans="1:123">
      <c r="A178" s="18" t="s">
        <v>248</v>
      </c>
      <c r="B178" s="110" t="str">
        <f>ABRU!A12</f>
        <v>PRK.2017.WKT-4.3.4</v>
      </c>
      <c r="C178" s="83"/>
      <c r="D178" s="83"/>
      <c r="E178" s="157" t="s">
        <v>256</v>
      </c>
      <c r="F178" s="157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83"/>
      <c r="CY178" s="83"/>
      <c r="CZ178" s="89">
        <f>ABRU!CY12</f>
        <v>0</v>
      </c>
      <c r="DA178" s="89">
        <f>ABRU!CZ12</f>
        <v>214635.88080000001</v>
      </c>
      <c r="DB178" s="83"/>
      <c r="DC178" s="89">
        <f>ABRU!DA12</f>
        <v>448147.98084586894</v>
      </c>
      <c r="DD178" s="89">
        <f t="shared" si="13"/>
        <v>448147.98084586894</v>
      </c>
      <c r="DE178" s="200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  <c r="DS178" s="83"/>
    </row>
    <row r="179" spans="1:123">
      <c r="A179" s="18" t="s">
        <v>248</v>
      </c>
      <c r="B179" s="110" t="str">
        <f>ABRU!A13</f>
        <v>PRK.2017.WKT-4.3.5</v>
      </c>
      <c r="C179" s="83"/>
      <c r="D179" s="83"/>
      <c r="E179" s="157" t="s">
        <v>257</v>
      </c>
      <c r="F179" s="85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83"/>
      <c r="CY179" s="83"/>
      <c r="CZ179" s="89">
        <f>ABRU!CY13</f>
        <v>0</v>
      </c>
      <c r="DA179" s="89">
        <f>ABRU!CZ13</f>
        <v>24076.571200000002</v>
      </c>
      <c r="DB179" s="83"/>
      <c r="DC179" s="89">
        <f>ABRU!DA13</f>
        <v>16413.006896332201</v>
      </c>
      <c r="DD179" s="89">
        <f t="shared" si="13"/>
        <v>16413.006896332201</v>
      </c>
      <c r="DE179" s="200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  <c r="DS179" s="83"/>
    </row>
    <row r="180" spans="1:123">
      <c r="A180" s="18" t="s">
        <v>248</v>
      </c>
      <c r="B180" s="110" t="str">
        <f>ABRU!A14</f>
        <v>PRK.2017.WKT-4.3.6</v>
      </c>
      <c r="C180" s="83"/>
      <c r="D180" s="83"/>
      <c r="E180" s="157" t="s">
        <v>258</v>
      </c>
      <c r="F180" s="85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9">
        <f>ABRU!CY14</f>
        <v>0</v>
      </c>
      <c r="DA180" s="89">
        <f>ABRU!CZ14</f>
        <v>2874017.8044600002</v>
      </c>
      <c r="DB180" s="83"/>
      <c r="DC180" s="89">
        <f>ABRU!DA14</f>
        <v>997471.87351900991</v>
      </c>
      <c r="DD180" s="89">
        <f t="shared" si="13"/>
        <v>997471.87351900991</v>
      </c>
      <c r="DE180" s="200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</row>
    <row r="181" spans="1:123">
      <c r="A181" s="18" t="s">
        <v>248</v>
      </c>
      <c r="B181" s="110" t="str">
        <f>ABRU!A15</f>
        <v>PRK.2017.WKT-4.3.7</v>
      </c>
      <c r="C181" s="83"/>
      <c r="D181" s="83"/>
      <c r="E181" s="157" t="s">
        <v>301</v>
      </c>
      <c r="F181" s="85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83"/>
      <c r="CY181" s="83"/>
      <c r="CZ181" s="89">
        <f>ABRU!CY15</f>
        <v>0</v>
      </c>
      <c r="DA181" s="89">
        <f>ABRU!CZ15</f>
        <v>335701.51500600006</v>
      </c>
      <c r="DB181" s="83"/>
      <c r="DC181" s="89">
        <f>ABRU!DA15</f>
        <v>73950.772454703983</v>
      </c>
      <c r="DD181" s="89">
        <f t="shared" si="13"/>
        <v>73950.772454703983</v>
      </c>
      <c r="DE181" s="200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  <c r="DS181" s="83"/>
    </row>
    <row r="182" spans="1:123">
      <c r="A182" s="18" t="s">
        <v>248</v>
      </c>
      <c r="B182" s="110" t="str">
        <f>ABRU!A16</f>
        <v>PRK.2017.WKT-4.3.8</v>
      </c>
      <c r="C182" s="83"/>
      <c r="D182" s="83"/>
      <c r="E182" s="157" t="s">
        <v>302</v>
      </c>
      <c r="F182" s="85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83"/>
      <c r="CY182" s="83"/>
      <c r="CZ182" s="89">
        <f>ABRU!CY16</f>
        <v>0</v>
      </c>
      <c r="DA182" s="89">
        <f>ABRU!CZ16</f>
        <v>686295.22027000017</v>
      </c>
      <c r="DB182" s="83"/>
      <c r="DC182" s="89">
        <f>ABRU!DA16</f>
        <v>158335.06849419884</v>
      </c>
      <c r="DD182" s="89">
        <f t="shared" si="13"/>
        <v>158335.06849419884</v>
      </c>
      <c r="DE182" s="200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  <c r="DS182" s="83"/>
    </row>
    <row r="183" spans="1:123">
      <c r="A183" s="18" t="s">
        <v>248</v>
      </c>
      <c r="B183" s="110" t="str">
        <f>ABRU!A17</f>
        <v>PRK.2017.WKT-4.3.9</v>
      </c>
      <c r="C183" s="83"/>
      <c r="D183" s="83"/>
      <c r="E183" s="157" t="s">
        <v>259</v>
      </c>
      <c r="F183" s="85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83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83"/>
      <c r="CY183" s="83"/>
      <c r="CZ183" s="89">
        <f>ABRU!CY17</f>
        <v>0</v>
      </c>
      <c r="DA183" s="89">
        <f>ABRU!CZ17</f>
        <v>144031.42611000003</v>
      </c>
      <c r="DB183" s="83"/>
      <c r="DC183" s="89">
        <f>ABRU!DA17</f>
        <v>102384.791420482</v>
      </c>
      <c r="DD183" s="89">
        <f t="shared" si="13"/>
        <v>102384.791420482</v>
      </c>
      <c r="DE183" s="200"/>
      <c r="DF183" s="83"/>
      <c r="DG183" s="83"/>
      <c r="DH183" s="83"/>
      <c r="DI183" s="83"/>
      <c r="DJ183" s="83"/>
      <c r="DK183" s="83"/>
      <c r="DL183" s="83"/>
      <c r="DM183" s="83"/>
      <c r="DN183" s="83"/>
      <c r="DO183" s="83"/>
      <c r="DP183" s="83"/>
      <c r="DQ183" s="83"/>
      <c r="DR183" s="83"/>
      <c r="DS183" s="83"/>
    </row>
    <row r="184" spans="1:123">
      <c r="A184" s="18" t="s">
        <v>248</v>
      </c>
      <c r="B184" s="110" t="str">
        <f>ABRU!A18</f>
        <v>PRK.2017.WKT-4.3.10</v>
      </c>
      <c r="C184" s="83"/>
      <c r="D184" s="83"/>
      <c r="E184" s="157" t="s">
        <v>303</v>
      </c>
      <c r="F184" s="85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83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3"/>
      <c r="CM184" s="83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9">
        <f>ABRU!CY18</f>
        <v>0</v>
      </c>
      <c r="DA184" s="89">
        <f>ABRU!CZ18</f>
        <v>150903.00403200003</v>
      </c>
      <c r="DB184" s="83"/>
      <c r="DC184" s="89">
        <f>ABRU!DA18</f>
        <v>12712.389072571968</v>
      </c>
      <c r="DD184" s="89">
        <f t="shared" si="13"/>
        <v>12712.389072571968</v>
      </c>
      <c r="DE184" s="200"/>
      <c r="DF184" s="83"/>
      <c r="DG184" s="83"/>
      <c r="DH184" s="83"/>
      <c r="DI184" s="83"/>
      <c r="DJ184" s="83"/>
      <c r="DK184" s="83"/>
      <c r="DL184" s="83"/>
      <c r="DM184" s="83"/>
      <c r="DN184" s="83"/>
      <c r="DO184" s="83"/>
      <c r="DP184" s="83"/>
      <c r="DQ184" s="83"/>
      <c r="DR184" s="83"/>
      <c r="DS184" s="83"/>
    </row>
    <row r="185" spans="1:123">
      <c r="A185" s="18" t="s">
        <v>248</v>
      </c>
      <c r="B185" s="110" t="str">
        <f>ABRU!A19</f>
        <v>PRK.2017.WKT-4.3.11</v>
      </c>
      <c r="C185" s="83"/>
      <c r="D185" s="83"/>
      <c r="E185" s="157" t="s">
        <v>304</v>
      </c>
      <c r="F185" s="85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83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83"/>
      <c r="CY185" s="83"/>
      <c r="CZ185" s="89">
        <f>ABRU!CY19</f>
        <v>0</v>
      </c>
      <c r="DA185" s="89">
        <f>ABRU!CZ19</f>
        <v>150903.00403200003</v>
      </c>
      <c r="DB185" s="83"/>
      <c r="DC185" s="89">
        <f>ABRU!DA19</f>
        <v>12712.389072571968</v>
      </c>
      <c r="DD185" s="89">
        <f t="shared" si="13"/>
        <v>12712.389072571968</v>
      </c>
      <c r="DE185" s="200"/>
      <c r="DF185" s="83"/>
      <c r="DG185" s="83"/>
      <c r="DH185" s="83"/>
      <c r="DI185" s="83"/>
      <c r="DJ185" s="83"/>
      <c r="DK185" s="83"/>
      <c r="DL185" s="83"/>
      <c r="DM185" s="83"/>
      <c r="DN185" s="83"/>
      <c r="DO185" s="83"/>
      <c r="DP185" s="83"/>
      <c r="DQ185" s="83"/>
      <c r="DR185" s="83"/>
      <c r="DS185" s="83"/>
    </row>
    <row r="186" spans="1:123">
      <c r="A186" s="18" t="s">
        <v>248</v>
      </c>
      <c r="B186" s="110" t="str">
        <f>ABRU!A20</f>
        <v>PRK.2017.WKT-4.3.12</v>
      </c>
      <c r="C186" s="83"/>
      <c r="D186" s="83"/>
      <c r="E186" s="157" t="s">
        <v>260</v>
      </c>
      <c r="F186" s="85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83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83"/>
      <c r="CY186" s="83"/>
      <c r="CZ186" s="89">
        <f>ABRU!CY20</f>
        <v>0</v>
      </c>
      <c r="DA186" s="89">
        <f>ABRU!CZ20</f>
        <v>150903.00403200003</v>
      </c>
      <c r="DB186" s="83"/>
      <c r="DC186" s="89">
        <f>ABRU!DA20</f>
        <v>12712.389072571968</v>
      </c>
      <c r="DD186" s="89">
        <f t="shared" si="13"/>
        <v>12712.389072571968</v>
      </c>
      <c r="DE186" s="200"/>
      <c r="DF186" s="83"/>
      <c r="DG186" s="83"/>
      <c r="DH186" s="83"/>
      <c r="DI186" s="83"/>
      <c r="DJ186" s="83"/>
      <c r="DK186" s="83"/>
      <c r="DL186" s="83"/>
      <c r="DM186" s="83"/>
      <c r="DN186" s="83"/>
      <c r="DO186" s="83"/>
      <c r="DP186" s="83"/>
      <c r="DQ186" s="83"/>
      <c r="DR186" s="83"/>
      <c r="DS186" s="83"/>
    </row>
    <row r="187" spans="1:123">
      <c r="A187" s="18" t="s">
        <v>248</v>
      </c>
      <c r="B187" s="110" t="str">
        <f>ABRU!A21</f>
        <v>PRK.2017.WKT-4.3.13</v>
      </c>
      <c r="C187" s="83"/>
      <c r="D187" s="83"/>
      <c r="E187" s="157" t="s">
        <v>305</v>
      </c>
      <c r="F187" s="85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83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83"/>
      <c r="CY187" s="83"/>
      <c r="CZ187" s="89">
        <f>ABRU!CY21</f>
        <v>0</v>
      </c>
      <c r="DA187" s="89">
        <f>ABRU!CZ21</f>
        <v>150903.00403200003</v>
      </c>
      <c r="DB187" s="83"/>
      <c r="DC187" s="89">
        <f>ABRU!DA21</f>
        <v>12712.389072571968</v>
      </c>
      <c r="DD187" s="89">
        <f t="shared" si="13"/>
        <v>12712.389072571968</v>
      </c>
      <c r="DE187" s="200"/>
      <c r="DF187" s="83"/>
      <c r="DG187" s="83"/>
      <c r="DH187" s="83"/>
      <c r="DI187" s="83"/>
      <c r="DJ187" s="83"/>
      <c r="DK187" s="83"/>
      <c r="DL187" s="83"/>
      <c r="DM187" s="83"/>
      <c r="DN187" s="83"/>
      <c r="DO187" s="83"/>
      <c r="DP187" s="83"/>
      <c r="DQ187" s="83"/>
      <c r="DR187" s="83"/>
      <c r="DS187" s="83"/>
    </row>
    <row r="188" spans="1:123">
      <c r="A188" s="18" t="s">
        <v>248</v>
      </c>
      <c r="B188" s="110" t="str">
        <f>ABRU!A22</f>
        <v>PRK.2017.WKT-4.3.14</v>
      </c>
      <c r="C188" s="83"/>
      <c r="D188" s="83"/>
      <c r="E188" s="157" t="s">
        <v>306</v>
      </c>
      <c r="F188" s="85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83"/>
      <c r="CY188" s="83"/>
      <c r="CZ188" s="89">
        <f>ABRU!CY22</f>
        <v>0</v>
      </c>
      <c r="DA188" s="89">
        <f>ABRU!CZ22</f>
        <v>150903.00403200003</v>
      </c>
      <c r="DB188" s="83"/>
      <c r="DC188" s="89">
        <f>ABRU!DA22</f>
        <v>12712.389072571968</v>
      </c>
      <c r="DD188" s="89">
        <f t="shared" si="13"/>
        <v>12712.389072571968</v>
      </c>
      <c r="DE188" s="200"/>
      <c r="DF188" s="83"/>
      <c r="DG188" s="83"/>
      <c r="DH188" s="83"/>
      <c r="DI188" s="83"/>
      <c r="DJ188" s="83"/>
      <c r="DK188" s="83"/>
      <c r="DL188" s="83"/>
      <c r="DM188" s="83"/>
      <c r="DN188" s="83"/>
      <c r="DO188" s="83"/>
      <c r="DP188" s="83"/>
      <c r="DQ188" s="83"/>
      <c r="DR188" s="83"/>
      <c r="DS188" s="83"/>
    </row>
    <row r="189" spans="1:123">
      <c r="A189" s="18" t="s">
        <v>248</v>
      </c>
      <c r="B189" s="110" t="str">
        <f>ABRU!A23</f>
        <v>PRK.2017.WKT-4.3.15</v>
      </c>
      <c r="C189" s="83"/>
      <c r="D189" s="83"/>
      <c r="E189" s="157" t="s">
        <v>307</v>
      </c>
      <c r="F189" s="85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83"/>
      <c r="CY189" s="83"/>
      <c r="CZ189" s="89">
        <f>ABRU!CY23</f>
        <v>0</v>
      </c>
      <c r="DA189" s="89">
        <f>ABRU!CZ23</f>
        <v>150903.00403200003</v>
      </c>
      <c r="DB189" s="83"/>
      <c r="DC189" s="89">
        <f>ABRU!DA23</f>
        <v>12712.389072571968</v>
      </c>
      <c r="DD189" s="89">
        <f t="shared" si="13"/>
        <v>12712.389072571968</v>
      </c>
      <c r="DE189" s="200"/>
      <c r="DF189" s="83"/>
      <c r="DG189" s="83"/>
      <c r="DH189" s="83"/>
      <c r="DI189" s="83"/>
      <c r="DJ189" s="83"/>
      <c r="DK189" s="83"/>
      <c r="DL189" s="83"/>
      <c r="DM189" s="83"/>
      <c r="DN189" s="83"/>
      <c r="DO189" s="83"/>
      <c r="DP189" s="83"/>
      <c r="DQ189" s="83"/>
      <c r="DR189" s="83"/>
      <c r="DS189" s="83"/>
    </row>
    <row r="190" spans="1:123">
      <c r="A190" s="18" t="s">
        <v>248</v>
      </c>
      <c r="B190" s="110" t="str">
        <f>ABRU!A24</f>
        <v>PRK.2017.WKT-4.3.16</v>
      </c>
      <c r="C190" s="83"/>
      <c r="D190" s="83"/>
      <c r="E190" s="157" t="s">
        <v>308</v>
      </c>
      <c r="F190" s="85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9">
        <f>ABRU!CY24</f>
        <v>0</v>
      </c>
      <c r="DA190" s="89">
        <f>ABRU!CZ24</f>
        <v>150903.00403200003</v>
      </c>
      <c r="DB190" s="83"/>
      <c r="DC190" s="89">
        <f>ABRU!DA24</f>
        <v>12712.389072571968</v>
      </c>
      <c r="DD190" s="89">
        <f t="shared" si="13"/>
        <v>12712.389072571968</v>
      </c>
      <c r="DE190" s="200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</row>
    <row r="191" spans="1:123">
      <c r="A191" s="18" t="s">
        <v>248</v>
      </c>
      <c r="B191" s="110" t="str">
        <f>ABRU!A25</f>
        <v>PRK.2017.WKT-4.3.17</v>
      </c>
      <c r="C191" s="83"/>
      <c r="D191" s="83"/>
      <c r="E191" s="157" t="s">
        <v>309</v>
      </c>
      <c r="F191" s="85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83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83"/>
      <c r="CZ191" s="89">
        <f>ABRU!CY25</f>
        <v>0</v>
      </c>
      <c r="DA191" s="89">
        <f>ABRU!CZ25</f>
        <v>18026.624000000003</v>
      </c>
      <c r="DB191" s="83"/>
      <c r="DC191" s="89">
        <f>ABRU!DA25</f>
        <v>275597.79047851299</v>
      </c>
      <c r="DD191" s="89">
        <f t="shared" si="13"/>
        <v>275597.79047851299</v>
      </c>
      <c r="DE191" s="200"/>
      <c r="DF191" s="83"/>
      <c r="DG191" s="83"/>
      <c r="DH191" s="83"/>
      <c r="DI191" s="83"/>
      <c r="DJ191" s="83"/>
      <c r="DK191" s="83"/>
      <c r="DL191" s="83"/>
      <c r="DM191" s="83"/>
      <c r="DN191" s="83"/>
      <c r="DO191" s="83"/>
      <c r="DP191" s="83"/>
      <c r="DQ191" s="83"/>
      <c r="DR191" s="83"/>
      <c r="DS191" s="83"/>
    </row>
    <row r="192" spans="1:123">
      <c r="A192" s="18" t="s">
        <v>248</v>
      </c>
      <c r="B192" s="110" t="str">
        <f>ABRU!A26</f>
        <v>PRK.2017.WKT-4.3.18</v>
      </c>
      <c r="C192" s="83"/>
      <c r="D192" s="83"/>
      <c r="E192" s="157" t="s">
        <v>310</v>
      </c>
      <c r="F192" s="85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83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83"/>
      <c r="CY192" s="83"/>
      <c r="CZ192" s="89">
        <f>ABRU!CY26</f>
        <v>0</v>
      </c>
      <c r="DA192" s="89">
        <f>ABRU!CZ26</f>
        <v>18026.624000000003</v>
      </c>
      <c r="DB192" s="83"/>
      <c r="DC192" s="89">
        <f>ABRU!DA26</f>
        <v>275597.79047851299</v>
      </c>
      <c r="DD192" s="89">
        <f t="shared" si="13"/>
        <v>275597.79047851299</v>
      </c>
      <c r="DE192" s="200"/>
      <c r="DF192" s="83"/>
      <c r="DG192" s="83"/>
      <c r="DH192" s="83"/>
      <c r="DI192" s="83"/>
      <c r="DJ192" s="83"/>
      <c r="DK192" s="83"/>
      <c r="DL192" s="83"/>
      <c r="DM192" s="83"/>
      <c r="DN192" s="83"/>
      <c r="DO192" s="83"/>
      <c r="DP192" s="83"/>
      <c r="DQ192" s="83"/>
      <c r="DR192" s="83"/>
      <c r="DS192" s="83"/>
    </row>
    <row r="193" spans="1:123" s="25" customFormat="1" ht="29.25" customHeight="1">
      <c r="A193" s="19" t="s">
        <v>248</v>
      </c>
      <c r="B193" s="367" t="str">
        <f>ABRU!A27</f>
        <v>PRK.2017.WKT-4.3.19</v>
      </c>
      <c r="C193" s="90"/>
      <c r="D193" s="90"/>
      <c r="E193" s="489" t="s">
        <v>311</v>
      </c>
      <c r="F193" s="4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90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90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88">
        <f>ABRU!CY27</f>
        <v>0</v>
      </c>
      <c r="DA193" s="88">
        <f>ABRU!CZ27</f>
        <v>0</v>
      </c>
      <c r="DB193" s="90"/>
      <c r="DC193" s="88">
        <f>ABRU!DA27</f>
        <v>136837.68737109701</v>
      </c>
      <c r="DD193" s="89">
        <f t="shared" si="13"/>
        <v>136837.68737109701</v>
      </c>
      <c r="DE193" s="91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</row>
    <row r="194" spans="1:123" s="25" customFormat="1" ht="31.5" customHeight="1">
      <c r="A194" s="19" t="s">
        <v>248</v>
      </c>
      <c r="B194" s="367" t="str">
        <f>ABRU!A28</f>
        <v>PRK.2017.WKT-4.3.20</v>
      </c>
      <c r="C194" s="90"/>
      <c r="D194" s="90"/>
      <c r="E194" s="489" t="s">
        <v>312</v>
      </c>
      <c r="F194" s="4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90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90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88">
        <f>ABRU!CY28</f>
        <v>0</v>
      </c>
      <c r="DA194" s="88">
        <f>ABRU!CZ28</f>
        <v>0</v>
      </c>
      <c r="DB194" s="90"/>
      <c r="DC194" s="88">
        <f>ABRU!DA28</f>
        <v>228062.81228516201</v>
      </c>
      <c r="DD194" s="89">
        <f t="shared" si="13"/>
        <v>228062.81228516201</v>
      </c>
      <c r="DE194" s="91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</row>
    <row r="195" spans="1:123" s="25" customFormat="1" ht="33" customHeight="1">
      <c r="A195" s="19" t="s">
        <v>248</v>
      </c>
      <c r="B195" s="312" t="str">
        <f>ABRU!A29</f>
        <v>PRK.2017.WKT-4.3.21</v>
      </c>
      <c r="C195" s="90"/>
      <c r="D195" s="90"/>
      <c r="E195" s="489" t="s">
        <v>313</v>
      </c>
      <c r="F195" s="4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90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90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88">
        <f>ABRU!CY29</f>
        <v>0</v>
      </c>
      <c r="DA195" s="88">
        <f>ABRU!CZ29</f>
        <v>0</v>
      </c>
      <c r="DB195" s="90"/>
      <c r="DC195" s="88">
        <f>ABRU!DA29</f>
        <v>91225.124914064712</v>
      </c>
      <c r="DD195" s="89">
        <f t="shared" si="13"/>
        <v>91225.124914064712</v>
      </c>
      <c r="DE195" s="91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</row>
    <row r="196" spans="1:123">
      <c r="A196" s="18" t="s">
        <v>248</v>
      </c>
      <c r="B196" s="110" t="str">
        <f>ABRU!A30</f>
        <v>PRK.2017.WKT-4.3.22</v>
      </c>
      <c r="C196" s="83"/>
      <c r="D196" s="83"/>
      <c r="E196" s="157" t="s">
        <v>261</v>
      </c>
      <c r="F196" s="85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83"/>
      <c r="BX196" s="83"/>
      <c r="BY196" s="83"/>
      <c r="BZ196" s="83"/>
      <c r="CA196" s="83"/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83"/>
      <c r="CY196" s="83"/>
      <c r="CZ196" s="89">
        <f>ABRU!CY30</f>
        <v>0</v>
      </c>
      <c r="DA196" s="89">
        <f>ABRU!CZ30</f>
        <v>0</v>
      </c>
      <c r="DB196" s="83"/>
      <c r="DC196" s="89">
        <f>ABRU!DA30</f>
        <v>92940</v>
      </c>
      <c r="DD196" s="89">
        <f t="shared" si="13"/>
        <v>92940</v>
      </c>
      <c r="DE196" s="200"/>
      <c r="DF196" s="83"/>
      <c r="DG196" s="83"/>
      <c r="DH196" s="83"/>
      <c r="DI196" s="83"/>
      <c r="DJ196" s="83"/>
      <c r="DK196" s="83"/>
      <c r="DL196" s="83"/>
      <c r="DM196" s="83"/>
      <c r="DN196" s="83"/>
      <c r="DO196" s="83"/>
      <c r="DP196" s="83"/>
      <c r="DQ196" s="83"/>
      <c r="DR196" s="83"/>
      <c r="DS196" s="83"/>
    </row>
    <row r="197" spans="1:123" s="25" customFormat="1" ht="36.75" customHeight="1">
      <c r="A197" s="19" t="s">
        <v>248</v>
      </c>
      <c r="B197" s="367" t="str">
        <f>ABRU!A31</f>
        <v>PRK.2017.WKT-4.3.23</v>
      </c>
      <c r="C197" s="90"/>
      <c r="D197" s="90"/>
      <c r="E197" s="489" t="s">
        <v>262</v>
      </c>
      <c r="F197" s="4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90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90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88">
        <f>ABRU!CY31</f>
        <v>0</v>
      </c>
      <c r="DA197" s="88">
        <f>ABRU!CZ31</f>
        <v>5766370.3933440009</v>
      </c>
      <c r="DB197" s="90"/>
      <c r="DC197" s="88">
        <f>ABRU!DA31</f>
        <v>2201300.3286559992</v>
      </c>
      <c r="DD197" s="89">
        <f t="shared" si="13"/>
        <v>2201300.3286559992</v>
      </c>
      <c r="DE197" s="91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</row>
    <row r="198" spans="1:123">
      <c r="A198" s="18" t="s">
        <v>248</v>
      </c>
      <c r="B198" s="110" t="str">
        <f>ABRU!A32</f>
        <v>PRK.2017.WKT-4.3.24</v>
      </c>
      <c r="C198" s="83"/>
      <c r="D198" s="83"/>
      <c r="E198" s="157" t="s">
        <v>314</v>
      </c>
      <c r="F198" s="85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83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83"/>
      <c r="CR198" s="83"/>
      <c r="CS198" s="83"/>
      <c r="CT198" s="83"/>
      <c r="CU198" s="83"/>
      <c r="CV198" s="83"/>
      <c r="CW198" s="83"/>
      <c r="CX198" s="83"/>
      <c r="CY198" s="83"/>
      <c r="CZ198" s="89">
        <f>ABRU!CY32</f>
        <v>0</v>
      </c>
      <c r="DA198" s="89">
        <f>ABRU!CZ32</f>
        <v>928093.99562000006</v>
      </c>
      <c r="DB198" s="83"/>
      <c r="DC198" s="89">
        <f>ABRU!DA32</f>
        <v>54867.845196255948</v>
      </c>
      <c r="DD198" s="89">
        <f t="shared" si="13"/>
        <v>54867.845196255948</v>
      </c>
      <c r="DE198" s="200"/>
      <c r="DF198" s="83"/>
      <c r="DG198" s="83"/>
      <c r="DH198" s="83"/>
      <c r="DI198" s="83"/>
      <c r="DJ198" s="83"/>
      <c r="DK198" s="83"/>
      <c r="DL198" s="83"/>
      <c r="DM198" s="83"/>
      <c r="DN198" s="83"/>
      <c r="DO198" s="83"/>
      <c r="DP198" s="83"/>
      <c r="DQ198" s="83"/>
      <c r="DR198" s="83"/>
      <c r="DS198" s="83"/>
    </row>
    <row r="199" spans="1:123">
      <c r="A199" s="18" t="s">
        <v>248</v>
      </c>
      <c r="B199" s="110" t="str">
        <f>ABRU!A33</f>
        <v>PRK.2017.WKT-4.3.25</v>
      </c>
      <c r="C199" s="83"/>
      <c r="D199" s="83"/>
      <c r="E199" s="157" t="s">
        <v>315</v>
      </c>
      <c r="F199" s="85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83"/>
      <c r="CR199" s="83"/>
      <c r="CS199" s="83"/>
      <c r="CT199" s="83"/>
      <c r="CU199" s="83"/>
      <c r="CV199" s="83"/>
      <c r="CW199" s="83"/>
      <c r="CX199" s="83"/>
      <c r="CY199" s="83"/>
      <c r="CZ199" s="89">
        <f>ABRU!CY33</f>
        <v>0</v>
      </c>
      <c r="DA199" s="89">
        <f>ABRU!CZ33</f>
        <v>811269.99540400004</v>
      </c>
      <c r="DB199" s="83"/>
      <c r="DC199" s="89">
        <f>ABRU!DA33</f>
        <v>123349.17800966196</v>
      </c>
      <c r="DD199" s="89">
        <f t="shared" si="13"/>
        <v>123349.17800966196</v>
      </c>
      <c r="DE199" s="200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3"/>
      <c r="DQ199" s="83"/>
      <c r="DR199" s="83"/>
      <c r="DS199" s="83"/>
    </row>
    <row r="200" spans="1:123">
      <c r="A200" s="18" t="s">
        <v>248</v>
      </c>
      <c r="B200" s="110" t="str">
        <f>ABRU!A34</f>
        <v>PRK.2017.WKT-4.3.26</v>
      </c>
      <c r="C200" s="83"/>
      <c r="D200" s="83"/>
      <c r="E200" s="157" t="s">
        <v>818</v>
      </c>
      <c r="F200" s="85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9">
        <f>ABRU!CY34</f>
        <v>0</v>
      </c>
      <c r="DA200" s="89">
        <f>ABRU!CZ34</f>
        <v>0</v>
      </c>
      <c r="DB200" s="83"/>
      <c r="DC200" s="89">
        <f>ABRU!DA34</f>
        <v>357500</v>
      </c>
      <c r="DD200" s="89">
        <f t="shared" si="13"/>
        <v>357500</v>
      </c>
      <c r="DE200" s="200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</row>
    <row r="201" spans="1:123">
      <c r="A201" s="18" t="s">
        <v>248</v>
      </c>
      <c r="B201" s="110" t="str">
        <f>ABRU!A35</f>
        <v>PRK.2017.WKT-4.3.27</v>
      </c>
      <c r="C201" s="83"/>
      <c r="D201" s="83"/>
      <c r="E201" s="157" t="s">
        <v>819</v>
      </c>
      <c r="F201" s="85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  <c r="BR201" s="83"/>
      <c r="BS201" s="83"/>
      <c r="BT201" s="83"/>
      <c r="BU201" s="83"/>
      <c r="BV201" s="83"/>
      <c r="BW201" s="83"/>
      <c r="BX201" s="83"/>
      <c r="BY201" s="83"/>
      <c r="BZ201" s="83"/>
      <c r="CA201" s="83"/>
      <c r="CB201" s="83"/>
      <c r="CC201" s="83"/>
      <c r="CD201" s="83"/>
      <c r="CE201" s="83"/>
      <c r="CF201" s="83"/>
      <c r="CG201" s="83"/>
      <c r="CH201" s="83"/>
      <c r="CI201" s="83"/>
      <c r="CJ201" s="83"/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83"/>
      <c r="CY201" s="83"/>
      <c r="CZ201" s="89">
        <f>ABRU!CY35</f>
        <v>0</v>
      </c>
      <c r="DA201" s="89">
        <f>ABRU!CZ35</f>
        <v>0</v>
      </c>
      <c r="DB201" s="83"/>
      <c r="DC201" s="89">
        <f>ABRU!DA35</f>
        <v>250250</v>
      </c>
      <c r="DD201" s="89">
        <f t="shared" si="13"/>
        <v>250250</v>
      </c>
      <c r="DE201" s="200"/>
      <c r="DF201" s="83"/>
      <c r="DG201" s="83"/>
      <c r="DH201" s="83"/>
      <c r="DI201" s="83"/>
      <c r="DJ201" s="83"/>
      <c r="DK201" s="83"/>
      <c r="DL201" s="83"/>
      <c r="DM201" s="83"/>
      <c r="DN201" s="83"/>
      <c r="DO201" s="83"/>
      <c r="DP201" s="83"/>
      <c r="DQ201" s="83"/>
      <c r="DR201" s="83"/>
      <c r="DS201" s="83"/>
    </row>
    <row r="202" spans="1:123">
      <c r="A202" s="18" t="s">
        <v>248</v>
      </c>
      <c r="B202" s="110" t="str">
        <f>ABRU!A36</f>
        <v>PRK.2017.WKT-4.3.28</v>
      </c>
      <c r="C202" s="83"/>
      <c r="D202" s="83"/>
      <c r="E202" s="157" t="s">
        <v>316</v>
      </c>
      <c r="F202" s="85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9">
        <f>ABRU!CY36</f>
        <v>0</v>
      </c>
      <c r="DA202" s="89">
        <f>ABRU!CZ36</f>
        <v>271628.32378000009</v>
      </c>
      <c r="DB202" s="83"/>
      <c r="DC202" s="89">
        <f>ABRU!DA36</f>
        <v>461372.1903827549</v>
      </c>
      <c r="DD202" s="89">
        <f t="shared" si="13"/>
        <v>461372.1903827549</v>
      </c>
      <c r="DE202" s="200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</row>
    <row r="203" spans="1:123">
      <c r="A203" s="18" t="s">
        <v>248</v>
      </c>
      <c r="B203" s="110" t="str">
        <f>ABRU!A37</f>
        <v>PRK.2017.WKT-4.3.29</v>
      </c>
      <c r="C203" s="83"/>
      <c r="D203" s="83"/>
      <c r="E203" s="157" t="s">
        <v>820</v>
      </c>
      <c r="F203" s="85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  <c r="BR203" s="83"/>
      <c r="BS203" s="83"/>
      <c r="BT203" s="83"/>
      <c r="BU203" s="83"/>
      <c r="BV203" s="83"/>
      <c r="BW203" s="83"/>
      <c r="BX203" s="83"/>
      <c r="BY203" s="83"/>
      <c r="BZ203" s="83"/>
      <c r="CA203" s="83"/>
      <c r="CB203" s="83"/>
      <c r="CC203" s="83"/>
      <c r="CD203" s="83"/>
      <c r="CE203" s="83"/>
      <c r="CF203" s="83"/>
      <c r="CG203" s="83"/>
      <c r="CH203" s="83"/>
      <c r="CI203" s="83"/>
      <c r="CJ203" s="83"/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83"/>
      <c r="CY203" s="83"/>
      <c r="CZ203" s="89">
        <f>ABRU!CY37</f>
        <v>0</v>
      </c>
      <c r="DA203" s="89">
        <f>ABRU!CZ37</f>
        <v>885869.41528800002</v>
      </c>
      <c r="DB203" s="83"/>
      <c r="DC203" s="89">
        <f>ABRU!DA37</f>
        <v>138580.21955538995</v>
      </c>
      <c r="DD203" s="89">
        <f t="shared" si="13"/>
        <v>138580.21955538995</v>
      </c>
      <c r="DE203" s="200"/>
      <c r="DF203" s="83"/>
      <c r="DG203" s="83"/>
      <c r="DH203" s="83"/>
      <c r="DI203" s="83"/>
      <c r="DJ203" s="83"/>
      <c r="DK203" s="83"/>
      <c r="DL203" s="83"/>
      <c r="DM203" s="83"/>
      <c r="DN203" s="83"/>
      <c r="DO203" s="83"/>
      <c r="DP203" s="83"/>
      <c r="DQ203" s="83"/>
      <c r="DR203" s="83"/>
      <c r="DS203" s="83"/>
    </row>
    <row r="204" spans="1:123" s="25" customFormat="1" ht="35.25" customHeight="1">
      <c r="A204" s="19" t="s">
        <v>248</v>
      </c>
      <c r="B204" s="367" t="str">
        <f>ABRU!A38</f>
        <v>PRK.2017.WKT-4.3.30</v>
      </c>
      <c r="C204" s="90"/>
      <c r="D204" s="90"/>
      <c r="E204" s="489" t="s">
        <v>317</v>
      </c>
      <c r="F204" s="4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90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90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88">
        <f>ABRU!CY38</f>
        <v>0</v>
      </c>
      <c r="DA204" s="88">
        <f>ABRU!CZ38</f>
        <v>1064532.101182</v>
      </c>
      <c r="DB204" s="90"/>
      <c r="DC204" s="88">
        <f>ABRU!DA38</f>
        <v>243192.65471414011</v>
      </c>
      <c r="DD204" s="89">
        <f t="shared" si="13"/>
        <v>243192.65471414011</v>
      </c>
      <c r="DE204" s="91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</row>
    <row r="205" spans="1:123">
      <c r="A205" s="18" t="s">
        <v>248</v>
      </c>
      <c r="B205" s="110" t="str">
        <f>ABRU!A39</f>
        <v>PRK.2017.WKT-4.3.31</v>
      </c>
      <c r="C205" s="83"/>
      <c r="D205" s="83"/>
      <c r="E205" s="157" t="s">
        <v>318</v>
      </c>
      <c r="F205" s="85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3"/>
      <c r="AT205" s="83"/>
      <c r="AU205" s="83"/>
      <c r="AV205" s="83"/>
      <c r="AW205" s="83"/>
      <c r="AX205" s="83"/>
      <c r="AY205" s="83"/>
      <c r="AZ205" s="83"/>
      <c r="BA205" s="83"/>
      <c r="BB205" s="83"/>
      <c r="BC205" s="83"/>
      <c r="BD205" s="83"/>
      <c r="BE205" s="83"/>
      <c r="BF205" s="83"/>
      <c r="BG205" s="83"/>
      <c r="BH205" s="83"/>
      <c r="BI205" s="83"/>
      <c r="BJ205" s="83"/>
      <c r="BK205" s="83"/>
      <c r="BL205" s="83"/>
      <c r="BM205" s="83"/>
      <c r="BN205" s="83"/>
      <c r="BO205" s="83"/>
      <c r="BP205" s="83"/>
      <c r="BQ205" s="83"/>
      <c r="BR205" s="83"/>
      <c r="BS205" s="83"/>
      <c r="BT205" s="83"/>
      <c r="BU205" s="83"/>
      <c r="BV205" s="83"/>
      <c r="BW205" s="83"/>
      <c r="BX205" s="83"/>
      <c r="BY205" s="83"/>
      <c r="BZ205" s="83"/>
      <c r="CA205" s="83"/>
      <c r="CB205" s="83"/>
      <c r="CC205" s="83"/>
      <c r="CD205" s="83"/>
      <c r="CE205" s="83"/>
      <c r="CF205" s="83"/>
      <c r="CG205" s="83"/>
      <c r="CH205" s="83"/>
      <c r="CI205" s="83"/>
      <c r="CJ205" s="83"/>
      <c r="CK205" s="83"/>
      <c r="CL205" s="83"/>
      <c r="CM205" s="83"/>
      <c r="CN205" s="83"/>
      <c r="CO205" s="83"/>
      <c r="CP205" s="83"/>
      <c r="CQ205" s="83"/>
      <c r="CR205" s="83"/>
      <c r="CS205" s="83"/>
      <c r="CT205" s="83"/>
      <c r="CU205" s="83"/>
      <c r="CV205" s="83"/>
      <c r="CW205" s="83"/>
      <c r="CX205" s="83"/>
      <c r="CY205" s="83"/>
      <c r="CZ205" s="89">
        <f>ABRU!CY39</f>
        <v>0</v>
      </c>
      <c r="DA205" s="89">
        <f>ABRU!CZ39</f>
        <v>0</v>
      </c>
      <c r="DB205" s="83"/>
      <c r="DC205" s="89">
        <f>ABRU!DA39</f>
        <v>198000</v>
      </c>
      <c r="DD205" s="89">
        <f t="shared" si="13"/>
        <v>198000</v>
      </c>
      <c r="DE205" s="200"/>
      <c r="DF205" s="83"/>
      <c r="DG205" s="83"/>
      <c r="DH205" s="83"/>
      <c r="DI205" s="83"/>
      <c r="DJ205" s="83"/>
      <c r="DK205" s="83"/>
      <c r="DL205" s="83"/>
      <c r="DM205" s="83"/>
      <c r="DN205" s="83"/>
      <c r="DO205" s="83"/>
      <c r="DP205" s="83"/>
      <c r="DQ205" s="83"/>
      <c r="DR205" s="83"/>
      <c r="DS205" s="83"/>
    </row>
    <row r="206" spans="1:123">
      <c r="A206" s="18" t="s">
        <v>248</v>
      </c>
      <c r="B206" s="110" t="str">
        <f>ABRU!A40</f>
        <v>PRK.2017.WKT-4.3.32</v>
      </c>
      <c r="C206" s="83"/>
      <c r="D206" s="83"/>
      <c r="E206" s="157" t="s">
        <v>319</v>
      </c>
      <c r="F206" s="85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  <c r="AP206" s="83"/>
      <c r="AQ206" s="83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9">
        <f>ABRU!CY40</f>
        <v>0</v>
      </c>
      <c r="DA206" s="89">
        <f>ABRU!CZ40</f>
        <v>0</v>
      </c>
      <c r="DB206" s="83"/>
      <c r="DC206" s="89">
        <f>ABRU!DA40</f>
        <v>66000</v>
      </c>
      <c r="DD206" s="89">
        <f t="shared" si="13"/>
        <v>66000</v>
      </c>
      <c r="DE206" s="200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</row>
    <row r="207" spans="1:123">
      <c r="A207" s="18" t="s">
        <v>248</v>
      </c>
      <c r="B207" s="110" t="str">
        <f>ABRU!A41</f>
        <v>PRK.2017.WKT-4.3.33</v>
      </c>
      <c r="C207" s="83"/>
      <c r="D207" s="83"/>
      <c r="E207" s="157" t="s">
        <v>263</v>
      </c>
      <c r="F207" s="85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3"/>
      <c r="AT207" s="83"/>
      <c r="AU207" s="83"/>
      <c r="AV207" s="83"/>
      <c r="AW207" s="83"/>
      <c r="AX207" s="83"/>
      <c r="AY207" s="83"/>
      <c r="AZ207" s="83"/>
      <c r="BA207" s="83"/>
      <c r="BB207" s="83"/>
      <c r="BC207" s="83"/>
      <c r="BD207" s="83"/>
      <c r="BE207" s="83"/>
      <c r="BF207" s="83"/>
      <c r="BG207" s="83"/>
      <c r="BH207" s="83"/>
      <c r="BI207" s="83"/>
      <c r="BJ207" s="83"/>
      <c r="BK207" s="83"/>
      <c r="BL207" s="83"/>
      <c r="BM207" s="83"/>
      <c r="BN207" s="83"/>
      <c r="BO207" s="83"/>
      <c r="BP207" s="83"/>
      <c r="BQ207" s="83"/>
      <c r="BR207" s="83"/>
      <c r="BS207" s="83"/>
      <c r="BT207" s="83"/>
      <c r="BU207" s="83"/>
      <c r="BV207" s="83"/>
      <c r="BW207" s="83"/>
      <c r="BX207" s="83"/>
      <c r="BY207" s="83"/>
      <c r="BZ207" s="83"/>
      <c r="CA207" s="83"/>
      <c r="CB207" s="83"/>
      <c r="CC207" s="83"/>
      <c r="CD207" s="83"/>
      <c r="CE207" s="83"/>
      <c r="CF207" s="83"/>
      <c r="CG207" s="83"/>
      <c r="CH207" s="83"/>
      <c r="CI207" s="83"/>
      <c r="CJ207" s="83"/>
      <c r="CK207" s="83"/>
      <c r="CL207" s="83"/>
      <c r="CM207" s="83"/>
      <c r="CN207" s="83"/>
      <c r="CO207" s="83"/>
      <c r="CP207" s="83"/>
      <c r="CQ207" s="83"/>
      <c r="CR207" s="83"/>
      <c r="CS207" s="83"/>
      <c r="CT207" s="83"/>
      <c r="CU207" s="83"/>
      <c r="CV207" s="83"/>
      <c r="CW207" s="83"/>
      <c r="CX207" s="83"/>
      <c r="CY207" s="83"/>
      <c r="CZ207" s="89">
        <f>ABRU!CY41</f>
        <v>0</v>
      </c>
      <c r="DA207" s="89">
        <f>ABRU!CZ41</f>
        <v>0</v>
      </c>
      <c r="DB207" s="83"/>
      <c r="DC207" s="89">
        <f>ABRU!DA41</f>
        <v>1900869</v>
      </c>
      <c r="DD207" s="89">
        <f t="shared" si="13"/>
        <v>1900869</v>
      </c>
      <c r="DE207" s="200"/>
      <c r="DF207" s="83"/>
      <c r="DG207" s="83"/>
      <c r="DH207" s="83"/>
      <c r="DI207" s="83"/>
      <c r="DJ207" s="83"/>
      <c r="DK207" s="83"/>
      <c r="DL207" s="83"/>
      <c r="DM207" s="83"/>
      <c r="DN207" s="83"/>
      <c r="DO207" s="83"/>
      <c r="DP207" s="83"/>
      <c r="DQ207" s="83"/>
      <c r="DR207" s="83"/>
      <c r="DS207" s="83"/>
    </row>
    <row r="208" spans="1:123">
      <c r="A208" s="18" t="s">
        <v>248</v>
      </c>
      <c r="B208" s="110" t="str">
        <f>ABRU!A42</f>
        <v>PRK.2017.WKT-4.3.34</v>
      </c>
      <c r="C208" s="83"/>
      <c r="D208" s="83"/>
      <c r="E208" s="157" t="s">
        <v>320</v>
      </c>
      <c r="F208" s="85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  <c r="AP208" s="83"/>
      <c r="AQ208" s="83"/>
      <c r="AR208" s="83"/>
      <c r="AS208" s="83"/>
      <c r="AT208" s="83"/>
      <c r="AU208" s="83"/>
      <c r="AV208" s="83"/>
      <c r="AW208" s="83"/>
      <c r="AX208" s="83"/>
      <c r="AY208" s="83"/>
      <c r="AZ208" s="83"/>
      <c r="BA208" s="83"/>
      <c r="BB208" s="83"/>
      <c r="BC208" s="83"/>
      <c r="BD208" s="83"/>
      <c r="BE208" s="83"/>
      <c r="BF208" s="83"/>
      <c r="BG208" s="83"/>
      <c r="BH208" s="83"/>
      <c r="BI208" s="83"/>
      <c r="BJ208" s="83"/>
      <c r="BK208" s="83"/>
      <c r="BL208" s="83"/>
      <c r="BM208" s="83"/>
      <c r="BN208" s="83"/>
      <c r="BO208" s="83"/>
      <c r="BP208" s="83"/>
      <c r="BQ208" s="83"/>
      <c r="BR208" s="83"/>
      <c r="BS208" s="83"/>
      <c r="BT208" s="83"/>
      <c r="BU208" s="83"/>
      <c r="BV208" s="83"/>
      <c r="BW208" s="83"/>
      <c r="BX208" s="83"/>
      <c r="BY208" s="83"/>
      <c r="BZ208" s="83"/>
      <c r="CA208" s="83"/>
      <c r="CB208" s="83"/>
      <c r="CC208" s="83"/>
      <c r="CD208" s="83"/>
      <c r="CE208" s="83"/>
      <c r="CF208" s="83"/>
      <c r="CG208" s="83"/>
      <c r="CH208" s="83"/>
      <c r="CI208" s="83"/>
      <c r="CJ208" s="83"/>
      <c r="CK208" s="83"/>
      <c r="CL208" s="83"/>
      <c r="CM208" s="83"/>
      <c r="CN208" s="83"/>
      <c r="CO208" s="83"/>
      <c r="CP208" s="83"/>
      <c r="CQ208" s="83"/>
      <c r="CR208" s="83"/>
      <c r="CS208" s="83"/>
      <c r="CT208" s="83"/>
      <c r="CU208" s="83"/>
      <c r="CV208" s="83"/>
      <c r="CW208" s="83"/>
      <c r="CX208" s="83"/>
      <c r="CY208" s="83"/>
      <c r="CZ208" s="89">
        <f>ABRU!CY42</f>
        <v>0</v>
      </c>
      <c r="DA208" s="89">
        <f>ABRU!CZ42</f>
        <v>342408.30676800007</v>
      </c>
      <c r="DB208" s="83"/>
      <c r="DC208" s="89">
        <f>ABRU!DA42</f>
        <v>113666.89474702592</v>
      </c>
      <c r="DD208" s="89">
        <f t="shared" si="13"/>
        <v>113666.89474702592</v>
      </c>
      <c r="DE208" s="200"/>
      <c r="DF208" s="83"/>
      <c r="DG208" s="83"/>
      <c r="DH208" s="83"/>
      <c r="DI208" s="83"/>
      <c r="DJ208" s="83"/>
      <c r="DK208" s="83"/>
      <c r="DL208" s="83"/>
      <c r="DM208" s="83"/>
      <c r="DN208" s="83"/>
      <c r="DO208" s="83"/>
      <c r="DP208" s="83"/>
      <c r="DQ208" s="83"/>
      <c r="DR208" s="83"/>
      <c r="DS208" s="83"/>
    </row>
    <row r="209" spans="1:123">
      <c r="A209" s="18" t="s">
        <v>248</v>
      </c>
      <c r="B209" s="110" t="str">
        <f>ABRU!A43</f>
        <v>PRK.2017.WKT-4.3.35</v>
      </c>
      <c r="C209" s="83"/>
      <c r="D209" s="83"/>
      <c r="E209" s="157" t="s">
        <v>264</v>
      </c>
      <c r="F209" s="85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  <c r="BR209" s="83"/>
      <c r="BS209" s="83"/>
      <c r="BT209" s="83"/>
      <c r="BU209" s="83"/>
      <c r="BV209" s="83"/>
      <c r="BW209" s="83"/>
      <c r="BX209" s="83"/>
      <c r="BY209" s="83"/>
      <c r="BZ209" s="83"/>
      <c r="CA209" s="83"/>
      <c r="CB209" s="83"/>
      <c r="CC209" s="83"/>
      <c r="CD209" s="83"/>
      <c r="CE209" s="83"/>
      <c r="CF209" s="83"/>
      <c r="CG209" s="83"/>
      <c r="CH209" s="83"/>
      <c r="CI209" s="83"/>
      <c r="CJ209" s="83"/>
      <c r="CK209" s="83"/>
      <c r="CL209" s="83"/>
      <c r="CM209" s="83"/>
      <c r="CN209" s="83"/>
      <c r="CO209" s="83"/>
      <c r="CP209" s="83"/>
      <c r="CQ209" s="83"/>
      <c r="CR209" s="83"/>
      <c r="CS209" s="83"/>
      <c r="CT209" s="83"/>
      <c r="CU209" s="83"/>
      <c r="CV209" s="83"/>
      <c r="CW209" s="83"/>
      <c r="CX209" s="83"/>
      <c r="CY209" s="83"/>
      <c r="CZ209" s="89">
        <f>ABRU!CY43</f>
        <v>0</v>
      </c>
      <c r="DA209" s="89">
        <f>ABRU!CZ43</f>
        <v>3448180.5780400005</v>
      </c>
      <c r="DB209" s="83"/>
      <c r="DC209" s="89">
        <f>ABRU!DA43</f>
        <v>334987.36479999963</v>
      </c>
      <c r="DD209" s="89">
        <f t="shared" si="13"/>
        <v>334987.36479999963</v>
      </c>
      <c r="DE209" s="200"/>
      <c r="DF209" s="83"/>
      <c r="DG209" s="83"/>
      <c r="DH209" s="83"/>
      <c r="DI209" s="83"/>
      <c r="DJ209" s="83"/>
      <c r="DK209" s="83"/>
      <c r="DL209" s="83"/>
      <c r="DM209" s="83"/>
      <c r="DN209" s="83"/>
      <c r="DO209" s="83"/>
      <c r="DP209" s="83"/>
      <c r="DQ209" s="83"/>
      <c r="DR209" s="83"/>
      <c r="DS209" s="83"/>
    </row>
    <row r="210" spans="1:123">
      <c r="A210" s="18" t="s">
        <v>248</v>
      </c>
      <c r="B210" s="110" t="str">
        <f>ABRU!A44</f>
        <v>PRK.2017.WKT-4.3.36</v>
      </c>
      <c r="C210" s="83"/>
      <c r="D210" s="83"/>
      <c r="E210" s="157" t="s">
        <v>346</v>
      </c>
      <c r="F210" s="85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  <c r="AP210" s="83"/>
      <c r="AQ210" s="8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9">
        <f>ABRU!CY44</f>
        <v>0</v>
      </c>
      <c r="DA210" s="89">
        <f>ABRU!CZ44</f>
        <v>350001.69758400001</v>
      </c>
      <c r="DB210" s="83"/>
      <c r="DC210" s="89">
        <f>ABRU!DA44</f>
        <v>206476.00094</v>
      </c>
      <c r="DD210" s="89">
        <f t="shared" si="13"/>
        <v>206476.00094</v>
      </c>
      <c r="DE210" s="200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</row>
    <row r="211" spans="1:123">
      <c r="A211" s="18" t="s">
        <v>249</v>
      </c>
      <c r="B211" s="110" t="str">
        <f>ABTG!A7</f>
        <v>PRK.2017.WKT-5.3.1</v>
      </c>
      <c r="C211" s="83"/>
      <c r="D211" s="83"/>
      <c r="E211" s="157" t="s">
        <v>356</v>
      </c>
      <c r="F211" s="85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3"/>
      <c r="AT211" s="83"/>
      <c r="AU211" s="83"/>
      <c r="AV211" s="83"/>
      <c r="AW211" s="83"/>
      <c r="AX211" s="83"/>
      <c r="AY211" s="83"/>
      <c r="AZ211" s="83"/>
      <c r="BA211" s="83"/>
      <c r="BB211" s="83"/>
      <c r="BC211" s="83"/>
      <c r="BD211" s="83"/>
      <c r="BE211" s="83"/>
      <c r="BF211" s="83"/>
      <c r="BG211" s="83"/>
      <c r="BH211" s="83"/>
      <c r="BI211" s="83"/>
      <c r="BJ211" s="83"/>
      <c r="BK211" s="83"/>
      <c r="BL211" s="83"/>
      <c r="BM211" s="83"/>
      <c r="BN211" s="83"/>
      <c r="BO211" s="83"/>
      <c r="BP211" s="83"/>
      <c r="BQ211" s="83"/>
      <c r="BR211" s="83"/>
      <c r="BS211" s="83"/>
      <c r="BT211" s="83"/>
      <c r="BU211" s="83"/>
      <c r="BV211" s="83"/>
      <c r="BW211" s="83"/>
      <c r="BX211" s="83"/>
      <c r="BY211" s="83"/>
      <c r="BZ211" s="83"/>
      <c r="CA211" s="83"/>
      <c r="CB211" s="83"/>
      <c r="CC211" s="83"/>
      <c r="CD211" s="83"/>
      <c r="CE211" s="83"/>
      <c r="CF211" s="83"/>
      <c r="CG211" s="83"/>
      <c r="CH211" s="83"/>
      <c r="CI211" s="83"/>
      <c r="CJ211" s="83"/>
      <c r="CK211" s="83"/>
      <c r="CL211" s="83"/>
      <c r="CM211" s="83"/>
      <c r="CN211" s="83"/>
      <c r="CO211" s="83"/>
      <c r="CP211" s="83"/>
      <c r="CQ211" s="83"/>
      <c r="CR211" s="83"/>
      <c r="CS211" s="83"/>
      <c r="CT211" s="83"/>
      <c r="CU211" s="83"/>
      <c r="CV211" s="83"/>
      <c r="CW211" s="83"/>
      <c r="CX211" s="83"/>
      <c r="CY211" s="83"/>
      <c r="CZ211" s="89">
        <f>ABTG!CY7</f>
        <v>0</v>
      </c>
      <c r="DA211" s="89">
        <f>ABTG!CZ7</f>
        <v>6159355.5609960016</v>
      </c>
      <c r="DB211" s="83"/>
      <c r="DC211" s="89">
        <f>ABTG!DA7</f>
        <v>3798635.5282113152</v>
      </c>
      <c r="DD211" s="89">
        <f t="shared" si="13"/>
        <v>3798635.5282113152</v>
      </c>
      <c r="DE211" s="200"/>
      <c r="DF211" s="83"/>
      <c r="DG211" s="83"/>
      <c r="DH211" s="83"/>
      <c r="DI211" s="83"/>
      <c r="DJ211" s="83"/>
      <c r="DK211" s="83"/>
      <c r="DL211" s="83"/>
      <c r="DM211" s="83"/>
      <c r="DN211" s="83"/>
      <c r="DO211" s="83"/>
      <c r="DP211" s="83"/>
      <c r="DQ211" s="83"/>
      <c r="DR211" s="83"/>
      <c r="DS211" s="83"/>
    </row>
    <row r="212" spans="1:123" s="25" customFormat="1" ht="33.75" customHeight="1">
      <c r="A212" s="19" t="s">
        <v>249</v>
      </c>
      <c r="B212" s="367" t="str">
        <f>ABTG!A8</f>
        <v>PRK.2017.WKT-5.3.2</v>
      </c>
      <c r="C212" s="90"/>
      <c r="D212" s="90"/>
      <c r="E212" s="489" t="s">
        <v>357</v>
      </c>
      <c r="F212" s="4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90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90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88">
        <f>ABTG!CY8</f>
        <v>0</v>
      </c>
      <c r="DA212" s="88">
        <f>ABTG!CZ8</f>
        <v>24962.003550000001</v>
      </c>
      <c r="DB212" s="90"/>
      <c r="DC212" s="88">
        <f>ABTG!DA8</f>
        <v>178241.43974999999</v>
      </c>
      <c r="DD212" s="89">
        <f t="shared" si="13"/>
        <v>178241.43974999999</v>
      </c>
      <c r="DE212" s="91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</row>
    <row r="213" spans="1:123" s="25" customFormat="1" ht="33.75" customHeight="1">
      <c r="A213" s="19" t="s">
        <v>249</v>
      </c>
      <c r="B213" s="367" t="str">
        <f>ABTG!A9</f>
        <v>PRK.2017.WKT-5.3.3</v>
      </c>
      <c r="C213" s="90"/>
      <c r="D213" s="90"/>
      <c r="E213" s="489" t="s">
        <v>358</v>
      </c>
      <c r="F213" s="4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90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90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88">
        <f>ABTG!CY9</f>
        <v>0</v>
      </c>
      <c r="DA213" s="88">
        <f>ABTG!CZ9</f>
        <v>1203062.83944</v>
      </c>
      <c r="DB213" s="90"/>
      <c r="DC213" s="88">
        <f>ABTG!DA9</f>
        <v>359797.96380000003</v>
      </c>
      <c r="DD213" s="89">
        <f t="shared" si="13"/>
        <v>359797.96380000003</v>
      </c>
      <c r="DE213" s="91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</row>
    <row r="214" spans="1:123" s="25" customFormat="1" ht="30.75" customHeight="1">
      <c r="A214" s="19" t="s">
        <v>249</v>
      </c>
      <c r="B214" s="312" t="str">
        <f>ABTG!A10</f>
        <v>PRK.2017.WKT-5.3.4</v>
      </c>
      <c r="C214" s="90"/>
      <c r="D214" s="90"/>
      <c r="E214" s="489" t="s">
        <v>359</v>
      </c>
      <c r="F214" s="4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90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90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88">
        <f>ABTG!CY10</f>
        <v>0</v>
      </c>
      <c r="DA214" s="88">
        <f>ABTG!CZ10</f>
        <v>29352.737370000003</v>
      </c>
      <c r="DB214" s="90"/>
      <c r="DC214" s="88">
        <f>ABTG!DA10</f>
        <v>985434.09261000005</v>
      </c>
      <c r="DD214" s="89">
        <f t="shared" si="13"/>
        <v>985434.09261000005</v>
      </c>
      <c r="DE214" s="91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</row>
    <row r="215" spans="1:123">
      <c r="A215" s="18" t="s">
        <v>249</v>
      </c>
      <c r="B215" s="110" t="str">
        <f>ABTG!A11</f>
        <v>PRK.2017.WKT-5.3.5</v>
      </c>
      <c r="C215" s="83"/>
      <c r="D215" s="83"/>
      <c r="E215" s="157" t="s">
        <v>360</v>
      </c>
      <c r="F215" s="85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3"/>
      <c r="AT215" s="83"/>
      <c r="AU215" s="83"/>
      <c r="AV215" s="83"/>
      <c r="AW215" s="83"/>
      <c r="AX215" s="83"/>
      <c r="AY215" s="83"/>
      <c r="AZ215" s="83"/>
      <c r="BA215" s="83"/>
      <c r="BB215" s="83"/>
      <c r="BC215" s="83"/>
      <c r="BD215" s="83"/>
      <c r="BE215" s="83"/>
      <c r="BF215" s="83"/>
      <c r="BG215" s="83"/>
      <c r="BH215" s="83"/>
      <c r="BI215" s="83"/>
      <c r="BJ215" s="83"/>
      <c r="BK215" s="83"/>
      <c r="BL215" s="83"/>
      <c r="BM215" s="83"/>
      <c r="BN215" s="83"/>
      <c r="BO215" s="83"/>
      <c r="BP215" s="83"/>
      <c r="BQ215" s="83"/>
      <c r="BR215" s="83"/>
      <c r="BS215" s="83"/>
      <c r="BT215" s="83"/>
      <c r="BU215" s="83"/>
      <c r="BV215" s="83"/>
      <c r="BW215" s="83"/>
      <c r="BX215" s="83"/>
      <c r="BY215" s="83"/>
      <c r="BZ215" s="83"/>
      <c r="CA215" s="83"/>
      <c r="CB215" s="83"/>
      <c r="CC215" s="83"/>
      <c r="CD215" s="83"/>
      <c r="CE215" s="83"/>
      <c r="CF215" s="83"/>
      <c r="CG215" s="83"/>
      <c r="CH215" s="83"/>
      <c r="CI215" s="83"/>
      <c r="CJ215" s="83"/>
      <c r="CK215" s="83"/>
      <c r="CL215" s="83"/>
      <c r="CM215" s="83"/>
      <c r="CN215" s="83"/>
      <c r="CO215" s="83"/>
      <c r="CP215" s="83"/>
      <c r="CQ215" s="83"/>
      <c r="CR215" s="83"/>
      <c r="CS215" s="83"/>
      <c r="CT215" s="83"/>
      <c r="CU215" s="83"/>
      <c r="CV215" s="83"/>
      <c r="CW215" s="83"/>
      <c r="CX215" s="83"/>
      <c r="CY215" s="83"/>
      <c r="CZ215" s="89">
        <f>ABTG!CY11</f>
        <v>0</v>
      </c>
      <c r="DA215" s="89">
        <f>ABTG!CZ11</f>
        <v>2284447.5434000003</v>
      </c>
      <c r="DB215" s="83"/>
      <c r="DC215" s="89">
        <f>ABTG!DA11</f>
        <v>713042</v>
      </c>
      <c r="DD215" s="89">
        <f t="shared" si="13"/>
        <v>713042</v>
      </c>
      <c r="DE215" s="200"/>
      <c r="DF215" s="83"/>
      <c r="DG215" s="83"/>
      <c r="DH215" s="83"/>
      <c r="DI215" s="83"/>
      <c r="DJ215" s="83"/>
      <c r="DK215" s="83"/>
      <c r="DL215" s="83"/>
      <c r="DM215" s="83"/>
      <c r="DN215" s="83"/>
      <c r="DO215" s="83"/>
      <c r="DP215" s="83"/>
      <c r="DQ215" s="83"/>
      <c r="DR215" s="83"/>
      <c r="DS215" s="83"/>
    </row>
    <row r="216" spans="1:123">
      <c r="A216" s="18" t="s">
        <v>249</v>
      </c>
      <c r="B216" s="110" t="str">
        <f>ABTG!A12</f>
        <v>PRK.2017.WKT-5.3.6</v>
      </c>
      <c r="C216" s="83"/>
      <c r="D216" s="83"/>
      <c r="E216" s="157" t="s">
        <v>361</v>
      </c>
      <c r="F216" s="85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  <c r="AP216" s="83"/>
      <c r="AQ216" s="83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9">
        <f>ABTG!CY12</f>
        <v>0</v>
      </c>
      <c r="DA216" s="89">
        <f>ABTG!CZ12</f>
        <v>1098029.9222640002</v>
      </c>
      <c r="DB216" s="83"/>
      <c r="DC216" s="89">
        <f>ABTG!DA12</f>
        <v>209789.09599999999</v>
      </c>
      <c r="DD216" s="89">
        <f t="shared" si="13"/>
        <v>209789.09599999999</v>
      </c>
      <c r="DE216" s="200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</row>
    <row r="217" spans="1:123">
      <c r="A217" s="18" t="s">
        <v>249</v>
      </c>
      <c r="B217" s="110" t="str">
        <f>ABTG!A13</f>
        <v>PRK.2017.WKT-5.3.7</v>
      </c>
      <c r="C217" s="83"/>
      <c r="D217" s="83"/>
      <c r="E217" s="157" t="s">
        <v>362</v>
      </c>
      <c r="F217" s="85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3"/>
      <c r="AT217" s="83"/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  <c r="BE217" s="83"/>
      <c r="BF217" s="83"/>
      <c r="BG217" s="83"/>
      <c r="BH217" s="83"/>
      <c r="BI217" s="83"/>
      <c r="BJ217" s="83"/>
      <c r="BK217" s="83"/>
      <c r="BL217" s="83"/>
      <c r="BM217" s="83"/>
      <c r="BN217" s="83"/>
      <c r="BO217" s="83"/>
      <c r="BP217" s="83"/>
      <c r="BQ217" s="83"/>
      <c r="BR217" s="83"/>
      <c r="BS217" s="83"/>
      <c r="BT217" s="83"/>
      <c r="BU217" s="83"/>
      <c r="BV217" s="83"/>
      <c r="BW217" s="83"/>
      <c r="BX217" s="83"/>
      <c r="BY217" s="83"/>
      <c r="BZ217" s="83"/>
      <c r="CA217" s="83"/>
      <c r="CB217" s="83"/>
      <c r="CC217" s="83"/>
      <c r="CD217" s="83"/>
      <c r="CE217" s="83"/>
      <c r="CF217" s="83"/>
      <c r="CG217" s="83"/>
      <c r="CH217" s="83"/>
      <c r="CI217" s="83"/>
      <c r="CJ217" s="83"/>
      <c r="CK217" s="83"/>
      <c r="CL217" s="83"/>
      <c r="CM217" s="83"/>
      <c r="CN217" s="83"/>
      <c r="CO217" s="83"/>
      <c r="CP217" s="83"/>
      <c r="CQ217" s="83"/>
      <c r="CR217" s="83"/>
      <c r="CS217" s="83"/>
      <c r="CT217" s="83"/>
      <c r="CU217" s="83"/>
      <c r="CV217" s="83"/>
      <c r="CW217" s="83"/>
      <c r="CX217" s="83"/>
      <c r="CY217" s="83"/>
      <c r="CZ217" s="89">
        <f>ABTG!CY13</f>
        <v>0</v>
      </c>
      <c r="DA217" s="89">
        <f>ABTG!CZ13</f>
        <v>191874.60985000004</v>
      </c>
      <c r="DB217" s="83"/>
      <c r="DC217" s="89">
        <f>ABTG!DA13</f>
        <v>80581.905364490216</v>
      </c>
      <c r="DD217" s="89">
        <f t="shared" si="13"/>
        <v>80581.905364490216</v>
      </c>
      <c r="DE217" s="200"/>
      <c r="DF217" s="83"/>
      <c r="DG217" s="83"/>
      <c r="DH217" s="83"/>
      <c r="DI217" s="83"/>
      <c r="DJ217" s="83"/>
      <c r="DK217" s="83"/>
      <c r="DL217" s="83"/>
      <c r="DM217" s="83"/>
      <c r="DN217" s="83"/>
      <c r="DO217" s="83"/>
      <c r="DP217" s="83"/>
      <c r="DQ217" s="83"/>
      <c r="DR217" s="83"/>
      <c r="DS217" s="83"/>
    </row>
    <row r="218" spans="1:123">
      <c r="A218" s="18" t="s">
        <v>249</v>
      </c>
      <c r="B218" s="110" t="str">
        <f>ABTG!A14</f>
        <v>PRK.2017.WKT-5.3.8</v>
      </c>
      <c r="C218" s="83"/>
      <c r="D218" s="83"/>
      <c r="E218" s="157" t="s">
        <v>363</v>
      </c>
      <c r="F218" s="85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  <c r="AP218" s="83"/>
      <c r="AQ218" s="83"/>
      <c r="AR218" s="83"/>
      <c r="AS218" s="83"/>
      <c r="AT218" s="83"/>
      <c r="AU218" s="83"/>
      <c r="AV218" s="83"/>
      <c r="AW218" s="83"/>
      <c r="AX218" s="83"/>
      <c r="AY218" s="83"/>
      <c r="AZ218" s="83"/>
      <c r="BA218" s="83"/>
      <c r="BB218" s="83"/>
      <c r="BC218" s="83"/>
      <c r="BD218" s="83"/>
      <c r="BE218" s="83"/>
      <c r="BF218" s="83"/>
      <c r="BG218" s="83"/>
      <c r="BH218" s="83"/>
      <c r="BI218" s="83"/>
      <c r="BJ218" s="83"/>
      <c r="BK218" s="83"/>
      <c r="BL218" s="83"/>
      <c r="BM218" s="83"/>
      <c r="BN218" s="83"/>
      <c r="BO218" s="83"/>
      <c r="BP218" s="83"/>
      <c r="BQ218" s="83"/>
      <c r="BR218" s="83"/>
      <c r="BS218" s="83"/>
      <c r="BT218" s="83"/>
      <c r="BU218" s="83"/>
      <c r="BV218" s="83"/>
      <c r="BW218" s="83"/>
      <c r="BX218" s="83"/>
      <c r="BY218" s="83"/>
      <c r="BZ218" s="83"/>
      <c r="CA218" s="83"/>
      <c r="CB218" s="83"/>
      <c r="CC218" s="83"/>
      <c r="CD218" s="83"/>
      <c r="CE218" s="83"/>
      <c r="CF218" s="83"/>
      <c r="CG218" s="83"/>
      <c r="CH218" s="83"/>
      <c r="CI218" s="83"/>
      <c r="CJ218" s="83"/>
      <c r="CK218" s="83"/>
      <c r="CL218" s="83"/>
      <c r="CM218" s="83"/>
      <c r="CN218" s="83"/>
      <c r="CO218" s="83"/>
      <c r="CP218" s="83"/>
      <c r="CQ218" s="83"/>
      <c r="CR218" s="83"/>
      <c r="CS218" s="83"/>
      <c r="CT218" s="83"/>
      <c r="CU218" s="83"/>
      <c r="CV218" s="83"/>
      <c r="CW218" s="83"/>
      <c r="CX218" s="83"/>
      <c r="CY218" s="83"/>
      <c r="CZ218" s="89">
        <f>ABTG!CY14</f>
        <v>0</v>
      </c>
      <c r="DA218" s="89">
        <f>ABTG!CZ14</f>
        <v>888844.76120000007</v>
      </c>
      <c r="DB218" s="83"/>
      <c r="DC218" s="89">
        <f>ABTG!DA14</f>
        <v>207375.30000000002</v>
      </c>
      <c r="DD218" s="89">
        <f t="shared" si="13"/>
        <v>207375.30000000002</v>
      </c>
      <c r="DE218" s="200"/>
      <c r="DF218" s="83"/>
      <c r="DG218" s="83"/>
      <c r="DH218" s="83"/>
      <c r="DI218" s="83"/>
      <c r="DJ218" s="83"/>
      <c r="DK218" s="83"/>
      <c r="DL218" s="83"/>
      <c r="DM218" s="83"/>
      <c r="DN218" s="83"/>
      <c r="DO218" s="83"/>
      <c r="DP218" s="83"/>
      <c r="DQ218" s="83"/>
      <c r="DR218" s="83"/>
      <c r="DS218" s="83"/>
    </row>
    <row r="219" spans="1:123">
      <c r="A219" s="18" t="s">
        <v>249</v>
      </c>
      <c r="B219" s="110" t="str">
        <f>ABTG!A15</f>
        <v>PRK.2017.WKT-5.3.9</v>
      </c>
      <c r="C219" s="83"/>
      <c r="D219" s="83"/>
      <c r="E219" s="157" t="s">
        <v>364</v>
      </c>
      <c r="F219" s="85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3"/>
      <c r="AT219" s="83"/>
      <c r="AU219" s="83"/>
      <c r="AV219" s="83"/>
      <c r="AW219" s="83"/>
      <c r="AX219" s="83"/>
      <c r="AY219" s="83"/>
      <c r="AZ219" s="83"/>
      <c r="BA219" s="83"/>
      <c r="BB219" s="83"/>
      <c r="BC219" s="83"/>
      <c r="BD219" s="83"/>
      <c r="BE219" s="83"/>
      <c r="BF219" s="83"/>
      <c r="BG219" s="83"/>
      <c r="BH219" s="83"/>
      <c r="BI219" s="83"/>
      <c r="BJ219" s="83"/>
      <c r="BK219" s="83"/>
      <c r="BL219" s="83"/>
      <c r="BM219" s="83"/>
      <c r="BN219" s="83"/>
      <c r="BO219" s="83"/>
      <c r="BP219" s="83"/>
      <c r="BQ219" s="83"/>
      <c r="BR219" s="83"/>
      <c r="BS219" s="83"/>
      <c r="BT219" s="83"/>
      <c r="BU219" s="83"/>
      <c r="BV219" s="83"/>
      <c r="BW219" s="83"/>
      <c r="BX219" s="83"/>
      <c r="BY219" s="83"/>
      <c r="BZ219" s="83"/>
      <c r="CA219" s="83"/>
      <c r="CB219" s="83"/>
      <c r="CC219" s="83"/>
      <c r="CD219" s="83"/>
      <c r="CE219" s="83"/>
      <c r="CF219" s="83"/>
      <c r="CG219" s="83"/>
      <c r="CH219" s="83"/>
      <c r="CI219" s="83"/>
      <c r="CJ219" s="83"/>
      <c r="CK219" s="83"/>
      <c r="CL219" s="83"/>
      <c r="CM219" s="83"/>
      <c r="CN219" s="83"/>
      <c r="CO219" s="83"/>
      <c r="CP219" s="83"/>
      <c r="CQ219" s="83"/>
      <c r="CR219" s="83"/>
      <c r="CS219" s="83"/>
      <c r="CT219" s="83"/>
      <c r="CU219" s="83"/>
      <c r="CV219" s="83"/>
      <c r="CW219" s="83"/>
      <c r="CX219" s="83"/>
      <c r="CY219" s="83"/>
      <c r="CZ219" s="89">
        <f>ABTG!CY15</f>
        <v>0</v>
      </c>
      <c r="DA219" s="89">
        <f>ABTG!CZ15</f>
        <v>284811.14948000008</v>
      </c>
      <c r="DB219" s="83"/>
      <c r="DC219" s="89">
        <f>ABTG!DA15</f>
        <v>41564.970700000005</v>
      </c>
      <c r="DD219" s="89">
        <f t="shared" si="13"/>
        <v>41564.970700000005</v>
      </c>
      <c r="DE219" s="200"/>
      <c r="DF219" s="83"/>
      <c r="DG219" s="83"/>
      <c r="DH219" s="83"/>
      <c r="DI219" s="83"/>
      <c r="DJ219" s="83"/>
      <c r="DK219" s="83"/>
      <c r="DL219" s="83"/>
      <c r="DM219" s="83"/>
      <c r="DN219" s="83"/>
      <c r="DO219" s="83"/>
      <c r="DP219" s="83"/>
      <c r="DQ219" s="83"/>
      <c r="DR219" s="83"/>
      <c r="DS219" s="83"/>
    </row>
    <row r="220" spans="1:123">
      <c r="A220" s="18" t="s">
        <v>249</v>
      </c>
      <c r="B220" s="110" t="str">
        <f>ABTG!A16</f>
        <v>PRK.2017.WKT-5.3.10</v>
      </c>
      <c r="C220" s="83"/>
      <c r="D220" s="83"/>
      <c r="E220" s="157" t="s">
        <v>365</v>
      </c>
      <c r="F220" s="85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9">
        <f>ABTG!CY16</f>
        <v>0</v>
      </c>
      <c r="DA220" s="89">
        <f>ABTG!CZ16</f>
        <v>1521571.7244199999</v>
      </c>
      <c r="DB220" s="83"/>
      <c r="DC220" s="89">
        <f>ABTG!DA16</f>
        <v>325743</v>
      </c>
      <c r="DD220" s="89">
        <f t="shared" si="13"/>
        <v>325743</v>
      </c>
      <c r="DE220" s="200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</row>
    <row r="221" spans="1:123">
      <c r="A221" s="18" t="s">
        <v>249</v>
      </c>
      <c r="B221" s="110" t="str">
        <f>ABTG!A17</f>
        <v>PRK.2017.WKT-5.3.11</v>
      </c>
      <c r="C221" s="83"/>
      <c r="D221" s="83"/>
      <c r="E221" s="157" t="s">
        <v>366</v>
      </c>
      <c r="F221" s="85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  <c r="BB221" s="83"/>
      <c r="BC221" s="83"/>
      <c r="BD221" s="83"/>
      <c r="BE221" s="83"/>
      <c r="BF221" s="83"/>
      <c r="BG221" s="83"/>
      <c r="BH221" s="83"/>
      <c r="BI221" s="83"/>
      <c r="BJ221" s="83"/>
      <c r="BK221" s="83"/>
      <c r="BL221" s="83"/>
      <c r="BM221" s="83"/>
      <c r="BN221" s="83"/>
      <c r="BO221" s="83"/>
      <c r="BP221" s="83"/>
      <c r="BQ221" s="83"/>
      <c r="BR221" s="83"/>
      <c r="BS221" s="83"/>
      <c r="BT221" s="83"/>
      <c r="BU221" s="83"/>
      <c r="BV221" s="83"/>
      <c r="BW221" s="83"/>
      <c r="BX221" s="83"/>
      <c r="BY221" s="83"/>
      <c r="BZ221" s="83"/>
      <c r="CA221" s="83"/>
      <c r="CB221" s="83"/>
      <c r="CC221" s="83"/>
      <c r="CD221" s="83"/>
      <c r="CE221" s="83"/>
      <c r="CF221" s="83"/>
      <c r="CG221" s="83"/>
      <c r="CH221" s="83"/>
      <c r="CI221" s="83"/>
      <c r="CJ221" s="83"/>
      <c r="CK221" s="83"/>
      <c r="CL221" s="83"/>
      <c r="CM221" s="83"/>
      <c r="CN221" s="83"/>
      <c r="CO221" s="83"/>
      <c r="CP221" s="83"/>
      <c r="CQ221" s="83"/>
      <c r="CR221" s="83"/>
      <c r="CS221" s="83"/>
      <c r="CT221" s="83"/>
      <c r="CU221" s="83"/>
      <c r="CV221" s="83"/>
      <c r="CW221" s="83"/>
      <c r="CX221" s="83"/>
      <c r="CY221" s="83"/>
      <c r="CZ221" s="89">
        <f>ABTG!CY17</f>
        <v>0</v>
      </c>
      <c r="DA221" s="89">
        <f>ABTG!CZ17</f>
        <v>35203.905660000011</v>
      </c>
      <c r="DB221" s="83"/>
      <c r="DC221" s="89">
        <f>ABTG!DA17</f>
        <v>9249.9000000000015</v>
      </c>
      <c r="DD221" s="89">
        <f t="shared" si="13"/>
        <v>9249.9000000000015</v>
      </c>
      <c r="DE221" s="200"/>
      <c r="DF221" s="83"/>
      <c r="DG221" s="83"/>
      <c r="DH221" s="83"/>
      <c r="DI221" s="83"/>
      <c r="DJ221" s="83"/>
      <c r="DK221" s="83"/>
      <c r="DL221" s="83"/>
      <c r="DM221" s="83"/>
      <c r="DN221" s="83"/>
      <c r="DO221" s="83"/>
      <c r="DP221" s="83"/>
      <c r="DQ221" s="83"/>
      <c r="DR221" s="83"/>
      <c r="DS221" s="83"/>
    </row>
    <row r="222" spans="1:123">
      <c r="A222" s="18" t="s">
        <v>249</v>
      </c>
      <c r="B222" s="110" t="str">
        <f>ABTG!A18</f>
        <v>PRK.2017.WKT-5.3.12</v>
      </c>
      <c r="C222" s="83"/>
      <c r="D222" s="83"/>
      <c r="E222" s="157" t="s">
        <v>367</v>
      </c>
      <c r="F222" s="85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9">
        <f>ABTG!CY18</f>
        <v>0</v>
      </c>
      <c r="DA222" s="89">
        <f>ABTG!CZ18</f>
        <v>291229.49750399997</v>
      </c>
      <c r="DB222" s="83"/>
      <c r="DC222" s="89">
        <f>ABTG!DA18</f>
        <v>221161.60000000001</v>
      </c>
      <c r="DD222" s="89">
        <f t="shared" si="13"/>
        <v>221161.60000000001</v>
      </c>
      <c r="DE222" s="200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83"/>
      <c r="DS222" s="83"/>
    </row>
    <row r="223" spans="1:123">
      <c r="A223" s="18" t="s">
        <v>249</v>
      </c>
      <c r="B223" s="110" t="str">
        <f>ABTG!A19</f>
        <v>PRK.2017.WKT-5.3.13</v>
      </c>
      <c r="C223" s="83"/>
      <c r="D223" s="83"/>
      <c r="E223" s="157" t="s">
        <v>368</v>
      </c>
      <c r="F223" s="85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  <c r="AP223" s="83"/>
      <c r="AQ223" s="83"/>
      <c r="AR223" s="83"/>
      <c r="AS223" s="83"/>
      <c r="AT223" s="83"/>
      <c r="AU223" s="83"/>
      <c r="AV223" s="83"/>
      <c r="AW223" s="83"/>
      <c r="AX223" s="83"/>
      <c r="AY223" s="83"/>
      <c r="AZ223" s="83"/>
      <c r="BA223" s="83"/>
      <c r="BB223" s="83"/>
      <c r="BC223" s="83"/>
      <c r="BD223" s="83"/>
      <c r="BE223" s="83"/>
      <c r="BF223" s="83"/>
      <c r="BG223" s="83"/>
      <c r="BH223" s="83"/>
      <c r="BI223" s="83"/>
      <c r="BJ223" s="83"/>
      <c r="BK223" s="83"/>
      <c r="BL223" s="83"/>
      <c r="BM223" s="83"/>
      <c r="BN223" s="83"/>
      <c r="BO223" s="83"/>
      <c r="BP223" s="83"/>
      <c r="BQ223" s="83"/>
      <c r="BR223" s="83"/>
      <c r="BS223" s="83"/>
      <c r="BT223" s="83"/>
      <c r="BU223" s="83"/>
      <c r="BV223" s="83"/>
      <c r="BW223" s="83"/>
      <c r="BX223" s="83"/>
      <c r="BY223" s="83"/>
      <c r="BZ223" s="83"/>
      <c r="CA223" s="83"/>
      <c r="CB223" s="83"/>
      <c r="CC223" s="83"/>
      <c r="CD223" s="83"/>
      <c r="CE223" s="83"/>
      <c r="CF223" s="83"/>
      <c r="CG223" s="83"/>
      <c r="CH223" s="83"/>
      <c r="CI223" s="83"/>
      <c r="CJ223" s="83"/>
      <c r="CK223" s="83"/>
      <c r="CL223" s="83"/>
      <c r="CM223" s="83"/>
      <c r="CN223" s="83"/>
      <c r="CO223" s="83"/>
      <c r="CP223" s="83"/>
      <c r="CQ223" s="83"/>
      <c r="CR223" s="83"/>
      <c r="CS223" s="83"/>
      <c r="CT223" s="83"/>
      <c r="CU223" s="83"/>
      <c r="CV223" s="83"/>
      <c r="CW223" s="83"/>
      <c r="CX223" s="83"/>
      <c r="CY223" s="83"/>
      <c r="CZ223" s="89">
        <f>ABTG!CY19</f>
        <v>0</v>
      </c>
      <c r="DA223" s="89">
        <f>ABTG!CZ19</f>
        <v>620729.74953000015</v>
      </c>
      <c r="DB223" s="83"/>
      <c r="DC223" s="89">
        <f>ABTG!DA19</f>
        <v>201484.41380716991</v>
      </c>
      <c r="DD223" s="89">
        <f t="shared" si="13"/>
        <v>201484.41380716991</v>
      </c>
      <c r="DE223" s="200"/>
      <c r="DF223" s="83"/>
      <c r="DG223" s="83"/>
      <c r="DH223" s="83"/>
      <c r="DI223" s="83"/>
      <c r="DJ223" s="83"/>
      <c r="DK223" s="83"/>
      <c r="DL223" s="83"/>
      <c r="DM223" s="83"/>
      <c r="DN223" s="83"/>
      <c r="DO223" s="83"/>
      <c r="DP223" s="83"/>
      <c r="DQ223" s="83"/>
      <c r="DR223" s="83"/>
      <c r="DS223" s="83"/>
    </row>
    <row r="224" spans="1:123" s="25" customFormat="1" ht="34.5" customHeight="1">
      <c r="A224" s="19" t="s">
        <v>249</v>
      </c>
      <c r="B224" s="367" t="str">
        <f>ABTG!A20</f>
        <v>PRK.2017.WKT-5.3.14</v>
      </c>
      <c r="C224" s="90"/>
      <c r="D224" s="90"/>
      <c r="E224" s="489" t="s">
        <v>377</v>
      </c>
      <c r="F224" s="4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90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90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88">
        <f>ABTG!CY20</f>
        <v>0</v>
      </c>
      <c r="DA224" s="88">
        <f>ABTG!CZ20</f>
        <v>4145813.3357520001</v>
      </c>
      <c r="DB224" s="90"/>
      <c r="DC224" s="88">
        <f>ABTG!DA20</f>
        <v>1679721.0147033471</v>
      </c>
      <c r="DD224" s="89">
        <f t="shared" si="13"/>
        <v>1679721.0147033471</v>
      </c>
      <c r="DE224" s="91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</row>
    <row r="225" spans="1:123">
      <c r="A225" s="18" t="s">
        <v>249</v>
      </c>
      <c r="B225" s="110" t="str">
        <f>ABTG!A21</f>
        <v>PRK.2017.WKT-5.3.15</v>
      </c>
      <c r="C225" s="83"/>
      <c r="D225" s="83"/>
      <c r="E225" s="157" t="s">
        <v>378</v>
      </c>
      <c r="F225" s="85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  <c r="AP225" s="83"/>
      <c r="AQ225" s="83"/>
      <c r="AR225" s="83"/>
      <c r="AS225" s="83"/>
      <c r="AT225" s="83"/>
      <c r="AU225" s="83"/>
      <c r="AV225" s="83"/>
      <c r="AW225" s="83"/>
      <c r="AX225" s="83"/>
      <c r="AY225" s="83"/>
      <c r="AZ225" s="83"/>
      <c r="BA225" s="83"/>
      <c r="BB225" s="83"/>
      <c r="BC225" s="83"/>
      <c r="BD225" s="83"/>
      <c r="BE225" s="83"/>
      <c r="BF225" s="83"/>
      <c r="BG225" s="83"/>
      <c r="BH225" s="83"/>
      <c r="BI225" s="83"/>
      <c r="BJ225" s="83"/>
      <c r="BK225" s="83"/>
      <c r="BL225" s="83"/>
      <c r="BM225" s="83"/>
      <c r="BN225" s="83"/>
      <c r="BO225" s="83"/>
      <c r="BP225" s="83"/>
      <c r="BQ225" s="83"/>
      <c r="BR225" s="83"/>
      <c r="BS225" s="83"/>
      <c r="BT225" s="83"/>
      <c r="BU225" s="83"/>
      <c r="BV225" s="83"/>
      <c r="BW225" s="83"/>
      <c r="BX225" s="83"/>
      <c r="BY225" s="83"/>
      <c r="BZ225" s="83"/>
      <c r="CA225" s="83"/>
      <c r="CB225" s="83"/>
      <c r="CC225" s="83"/>
      <c r="CD225" s="83"/>
      <c r="CE225" s="83"/>
      <c r="CF225" s="83"/>
      <c r="CG225" s="83"/>
      <c r="CH225" s="83"/>
      <c r="CI225" s="83"/>
      <c r="CJ225" s="83"/>
      <c r="CK225" s="83"/>
      <c r="CL225" s="83"/>
      <c r="CM225" s="83"/>
      <c r="CN225" s="83"/>
      <c r="CO225" s="83"/>
      <c r="CP225" s="83"/>
      <c r="CQ225" s="83"/>
      <c r="CR225" s="83"/>
      <c r="CS225" s="83"/>
      <c r="CT225" s="83"/>
      <c r="CU225" s="83"/>
      <c r="CV225" s="83"/>
      <c r="CW225" s="83"/>
      <c r="CX225" s="83"/>
      <c r="CY225" s="83"/>
      <c r="CZ225" s="89">
        <f>ABTG!CY21</f>
        <v>0</v>
      </c>
      <c r="DA225" s="89">
        <f>ABTG!CZ21</f>
        <v>1041278.57724</v>
      </c>
      <c r="DB225" s="83"/>
      <c r="DC225" s="89">
        <f>ABTG!DA21</f>
        <v>512042.29379966634</v>
      </c>
      <c r="DD225" s="89">
        <f t="shared" si="13"/>
        <v>512042.29379966634</v>
      </c>
      <c r="DE225" s="200"/>
      <c r="DF225" s="83"/>
      <c r="DG225" s="83"/>
      <c r="DH225" s="83"/>
      <c r="DI225" s="83"/>
      <c r="DJ225" s="83"/>
      <c r="DK225" s="83"/>
      <c r="DL225" s="83"/>
      <c r="DM225" s="83"/>
      <c r="DN225" s="83"/>
      <c r="DO225" s="83"/>
      <c r="DP225" s="83"/>
      <c r="DQ225" s="83"/>
      <c r="DR225" s="83"/>
      <c r="DS225" s="83"/>
    </row>
    <row r="226" spans="1:123">
      <c r="A226" s="18" t="s">
        <v>250</v>
      </c>
      <c r="B226" s="110" t="str">
        <f>APD!A7</f>
        <v>PRK.2017.WKT-9.3.1</v>
      </c>
      <c r="C226" s="83"/>
      <c r="D226" s="83"/>
      <c r="E226" s="157" t="s">
        <v>430</v>
      </c>
      <c r="F226" s="85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  <c r="AP226" s="83"/>
      <c r="AQ226" s="83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9">
        <f>APD!CY7</f>
        <v>0</v>
      </c>
      <c r="DA226" s="89">
        <f>APD!CZ7</f>
        <v>8914240.9999999963</v>
      </c>
      <c r="DB226" s="83"/>
      <c r="DC226" s="89">
        <f>APD!DA7</f>
        <v>0</v>
      </c>
      <c r="DD226" s="89">
        <f t="shared" si="13"/>
        <v>0</v>
      </c>
      <c r="DE226" s="200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</row>
    <row r="227" spans="1:123">
      <c r="A227" s="18" t="s">
        <v>250</v>
      </c>
      <c r="B227" s="110" t="str">
        <f>APD!A8</f>
        <v>PRK.2017.WKT-9.3.2</v>
      </c>
      <c r="C227" s="83"/>
      <c r="D227" s="83"/>
      <c r="E227" s="157" t="s">
        <v>431</v>
      </c>
      <c r="F227" s="85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3"/>
      <c r="AT227" s="83"/>
      <c r="AU227" s="83"/>
      <c r="AV227" s="83"/>
      <c r="AW227" s="83"/>
      <c r="AX227" s="83"/>
      <c r="AY227" s="83"/>
      <c r="AZ227" s="83"/>
      <c r="BA227" s="83"/>
      <c r="BB227" s="83"/>
      <c r="BC227" s="83"/>
      <c r="BD227" s="83"/>
      <c r="BE227" s="83"/>
      <c r="BF227" s="83"/>
      <c r="BG227" s="83"/>
      <c r="BH227" s="83"/>
      <c r="BI227" s="83"/>
      <c r="BJ227" s="83"/>
      <c r="BK227" s="83"/>
      <c r="BL227" s="83"/>
      <c r="BM227" s="83"/>
      <c r="BN227" s="83"/>
      <c r="BO227" s="83"/>
      <c r="BP227" s="83"/>
      <c r="BQ227" s="83"/>
      <c r="BR227" s="83"/>
      <c r="BS227" s="83"/>
      <c r="BT227" s="83"/>
      <c r="BU227" s="83"/>
      <c r="BV227" s="83"/>
      <c r="BW227" s="83"/>
      <c r="BX227" s="83"/>
      <c r="BY227" s="83"/>
      <c r="BZ227" s="83"/>
      <c r="CA227" s="83"/>
      <c r="CB227" s="83"/>
      <c r="CC227" s="83"/>
      <c r="CD227" s="83"/>
      <c r="CE227" s="83"/>
      <c r="CF227" s="83"/>
      <c r="CG227" s="83"/>
      <c r="CH227" s="83"/>
      <c r="CI227" s="83"/>
      <c r="CJ227" s="83"/>
      <c r="CK227" s="83"/>
      <c r="CL227" s="83"/>
      <c r="CM227" s="83"/>
      <c r="CN227" s="83"/>
      <c r="CO227" s="83"/>
      <c r="CP227" s="83"/>
      <c r="CQ227" s="83"/>
      <c r="CR227" s="83"/>
      <c r="CS227" s="83"/>
      <c r="CT227" s="83"/>
      <c r="CU227" s="83"/>
      <c r="CV227" s="83"/>
      <c r="CW227" s="83"/>
      <c r="CX227" s="83"/>
      <c r="CY227" s="83"/>
      <c r="CZ227" s="89">
        <f>APD!CY8</f>
        <v>0</v>
      </c>
      <c r="DA227" s="89">
        <f>APD!CZ8</f>
        <v>6980000.0000000056</v>
      </c>
      <c r="DB227" s="83"/>
      <c r="DC227" s="89">
        <f>APD!DA8</f>
        <v>0</v>
      </c>
      <c r="DD227" s="89">
        <f t="shared" si="13"/>
        <v>0</v>
      </c>
      <c r="DE227" s="200"/>
      <c r="DF227" s="83"/>
      <c r="DG227" s="83"/>
      <c r="DH227" s="83"/>
      <c r="DI227" s="83"/>
      <c r="DJ227" s="83"/>
      <c r="DK227" s="83"/>
      <c r="DL227" s="83"/>
      <c r="DM227" s="83"/>
      <c r="DN227" s="83"/>
      <c r="DO227" s="83"/>
      <c r="DP227" s="83"/>
      <c r="DQ227" s="83"/>
      <c r="DR227" s="83"/>
      <c r="DS227" s="83"/>
    </row>
    <row r="228" spans="1:123">
      <c r="A228" s="18" t="s">
        <v>250</v>
      </c>
      <c r="B228" s="110" t="str">
        <f>APD!A9</f>
        <v>PRK.2017.WKT-9.3.3</v>
      </c>
      <c r="C228" s="83"/>
      <c r="D228" s="83"/>
      <c r="E228" s="157" t="s">
        <v>432</v>
      </c>
      <c r="F228" s="85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  <c r="AP228" s="83"/>
      <c r="AQ228" s="83"/>
      <c r="AR228" s="83"/>
      <c r="AS228" s="83"/>
      <c r="AT228" s="83"/>
      <c r="AU228" s="83"/>
      <c r="AV228" s="83"/>
      <c r="AW228" s="83"/>
      <c r="AX228" s="83"/>
      <c r="AY228" s="83"/>
      <c r="AZ228" s="83"/>
      <c r="BA228" s="83"/>
      <c r="BB228" s="83"/>
      <c r="BC228" s="83"/>
      <c r="BD228" s="83"/>
      <c r="BE228" s="83"/>
      <c r="BF228" s="83"/>
      <c r="BG228" s="83"/>
      <c r="BH228" s="83"/>
      <c r="BI228" s="83"/>
      <c r="BJ228" s="83"/>
      <c r="BK228" s="83"/>
      <c r="BL228" s="83"/>
      <c r="BM228" s="83"/>
      <c r="BN228" s="83"/>
      <c r="BO228" s="83"/>
      <c r="BP228" s="83"/>
      <c r="BQ228" s="83"/>
      <c r="BR228" s="83"/>
      <c r="BS228" s="83"/>
      <c r="BT228" s="83"/>
      <c r="BU228" s="83"/>
      <c r="BV228" s="83"/>
      <c r="BW228" s="83"/>
      <c r="BX228" s="83"/>
      <c r="BY228" s="83"/>
      <c r="BZ228" s="83"/>
      <c r="CA228" s="83"/>
      <c r="CB228" s="83"/>
      <c r="CC228" s="83"/>
      <c r="CD228" s="83"/>
      <c r="CE228" s="83"/>
      <c r="CF228" s="83"/>
      <c r="CG228" s="83"/>
      <c r="CH228" s="83"/>
      <c r="CI228" s="83"/>
      <c r="CJ228" s="83"/>
      <c r="CK228" s="83"/>
      <c r="CL228" s="83"/>
      <c r="CM228" s="83"/>
      <c r="CN228" s="83"/>
      <c r="CO228" s="83"/>
      <c r="CP228" s="83"/>
      <c r="CQ228" s="83"/>
      <c r="CR228" s="83"/>
      <c r="CS228" s="83"/>
      <c r="CT228" s="83"/>
      <c r="CU228" s="83"/>
      <c r="CV228" s="83"/>
      <c r="CW228" s="83"/>
      <c r="CX228" s="83"/>
      <c r="CY228" s="83"/>
      <c r="CZ228" s="89">
        <f>APD!CY9</f>
        <v>0</v>
      </c>
      <c r="DA228" s="89">
        <f>APD!CZ9</f>
        <v>2433300.0000000009</v>
      </c>
      <c r="DB228" s="83"/>
      <c r="DC228" s="89">
        <f>APD!DA9</f>
        <v>0</v>
      </c>
      <c r="DD228" s="89">
        <f t="shared" si="13"/>
        <v>0</v>
      </c>
      <c r="DE228" s="200"/>
      <c r="DF228" s="83"/>
      <c r="DG228" s="83"/>
      <c r="DH228" s="83"/>
      <c r="DI228" s="83"/>
      <c r="DJ228" s="83"/>
      <c r="DK228" s="83"/>
      <c r="DL228" s="83"/>
      <c r="DM228" s="83"/>
      <c r="DN228" s="83"/>
      <c r="DO228" s="83"/>
      <c r="DP228" s="83"/>
      <c r="DQ228" s="83"/>
      <c r="DR228" s="83"/>
      <c r="DS228" s="83"/>
    </row>
    <row r="229" spans="1:123">
      <c r="A229" s="18" t="s">
        <v>250</v>
      </c>
      <c r="B229" s="110" t="str">
        <f>APD!A10</f>
        <v>PRK.2017.WKT-9.3.4</v>
      </c>
      <c r="C229" s="83"/>
      <c r="D229" s="83"/>
      <c r="E229" s="157" t="s">
        <v>433</v>
      </c>
      <c r="F229" s="85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3"/>
      <c r="AT229" s="83"/>
      <c r="AU229" s="83"/>
      <c r="AV229" s="83"/>
      <c r="AW229" s="83"/>
      <c r="AX229" s="83"/>
      <c r="AY229" s="83"/>
      <c r="AZ229" s="83"/>
      <c r="BA229" s="83"/>
      <c r="BB229" s="83"/>
      <c r="BC229" s="83"/>
      <c r="BD229" s="83"/>
      <c r="BE229" s="83"/>
      <c r="BF229" s="83"/>
      <c r="BG229" s="83"/>
      <c r="BH229" s="83"/>
      <c r="BI229" s="83"/>
      <c r="BJ229" s="83"/>
      <c r="BK229" s="83"/>
      <c r="BL229" s="83"/>
      <c r="BM229" s="83"/>
      <c r="BN229" s="83"/>
      <c r="BO229" s="83"/>
      <c r="BP229" s="83"/>
      <c r="BQ229" s="83"/>
      <c r="BR229" s="83"/>
      <c r="BS229" s="83"/>
      <c r="BT229" s="83"/>
      <c r="BU229" s="83"/>
      <c r="BV229" s="83"/>
      <c r="BW229" s="83"/>
      <c r="BX229" s="83"/>
      <c r="BY229" s="83"/>
      <c r="BZ229" s="83"/>
      <c r="CA229" s="83"/>
      <c r="CB229" s="83"/>
      <c r="CC229" s="83"/>
      <c r="CD229" s="83"/>
      <c r="CE229" s="83"/>
      <c r="CF229" s="83"/>
      <c r="CG229" s="83"/>
      <c r="CH229" s="83"/>
      <c r="CI229" s="83"/>
      <c r="CJ229" s="83"/>
      <c r="CK229" s="83"/>
      <c r="CL229" s="83"/>
      <c r="CM229" s="83"/>
      <c r="CN229" s="83"/>
      <c r="CO229" s="83"/>
      <c r="CP229" s="83"/>
      <c r="CQ229" s="83"/>
      <c r="CR229" s="83"/>
      <c r="CS229" s="83"/>
      <c r="CT229" s="83"/>
      <c r="CU229" s="83"/>
      <c r="CV229" s="83"/>
      <c r="CW229" s="83"/>
      <c r="CX229" s="83"/>
      <c r="CY229" s="83"/>
      <c r="CZ229" s="89">
        <f>APD!CY10</f>
        <v>0</v>
      </c>
      <c r="DA229" s="89">
        <f>APD!CZ10</f>
        <v>293202.51299999992</v>
      </c>
      <c r="DB229" s="83"/>
      <c r="DC229" s="89">
        <f>APD!DA10</f>
        <v>0</v>
      </c>
      <c r="DD229" s="89">
        <f t="shared" si="13"/>
        <v>0</v>
      </c>
      <c r="DE229" s="200"/>
      <c r="DF229" s="83"/>
      <c r="DG229" s="83"/>
      <c r="DH229" s="83"/>
      <c r="DI229" s="83"/>
      <c r="DJ229" s="83"/>
      <c r="DK229" s="83"/>
      <c r="DL229" s="83"/>
      <c r="DM229" s="83"/>
      <c r="DN229" s="83"/>
      <c r="DO229" s="83"/>
      <c r="DP229" s="83"/>
      <c r="DQ229" s="83"/>
      <c r="DR229" s="83"/>
      <c r="DS229" s="83"/>
    </row>
    <row r="230" spans="1:123">
      <c r="A230" s="18" t="s">
        <v>250</v>
      </c>
      <c r="B230" s="110" t="str">
        <f>APD!A11</f>
        <v>PRK.2017.WKT-9.3.5</v>
      </c>
      <c r="C230" s="83"/>
      <c r="D230" s="83"/>
      <c r="E230" s="157" t="s">
        <v>434</v>
      </c>
      <c r="F230" s="85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  <c r="AP230" s="83"/>
      <c r="AQ230" s="83"/>
      <c r="AR230" s="83"/>
      <c r="AS230" s="83"/>
      <c r="AT230" s="83"/>
      <c r="AU230" s="83"/>
      <c r="AV230" s="83"/>
      <c r="AW230" s="83"/>
      <c r="AX230" s="83"/>
      <c r="AY230" s="83"/>
      <c r="AZ230" s="83"/>
      <c r="BA230" s="83"/>
      <c r="BB230" s="83"/>
      <c r="BC230" s="83"/>
      <c r="BD230" s="83"/>
      <c r="BE230" s="83"/>
      <c r="BF230" s="83"/>
      <c r="BG230" s="83"/>
      <c r="BH230" s="83"/>
      <c r="BI230" s="83"/>
      <c r="BJ230" s="83"/>
      <c r="BK230" s="83"/>
      <c r="BL230" s="83"/>
      <c r="BM230" s="83"/>
      <c r="BN230" s="83"/>
      <c r="BO230" s="83"/>
      <c r="BP230" s="83"/>
      <c r="BQ230" s="83"/>
      <c r="BR230" s="83"/>
      <c r="BS230" s="83"/>
      <c r="BT230" s="83"/>
      <c r="BU230" s="83"/>
      <c r="BV230" s="83"/>
      <c r="BW230" s="83"/>
      <c r="BX230" s="83"/>
      <c r="BY230" s="83"/>
      <c r="BZ230" s="83"/>
      <c r="CA230" s="83"/>
      <c r="CB230" s="83"/>
      <c r="CC230" s="83"/>
      <c r="CD230" s="83"/>
      <c r="CE230" s="83"/>
      <c r="CF230" s="83"/>
      <c r="CG230" s="83"/>
      <c r="CH230" s="83"/>
      <c r="CI230" s="83"/>
      <c r="CJ230" s="83"/>
      <c r="CK230" s="83"/>
      <c r="CL230" s="83"/>
      <c r="CM230" s="83"/>
      <c r="CN230" s="83"/>
      <c r="CO230" s="83"/>
      <c r="CP230" s="83"/>
      <c r="CQ230" s="83"/>
      <c r="CR230" s="83"/>
      <c r="CS230" s="83"/>
      <c r="CT230" s="83"/>
      <c r="CU230" s="83"/>
      <c r="CV230" s="83"/>
      <c r="CW230" s="83"/>
      <c r="CX230" s="83"/>
      <c r="CY230" s="83"/>
      <c r="CZ230" s="89">
        <f>APD!CY11</f>
        <v>0</v>
      </c>
      <c r="DA230" s="89">
        <f>APD!CZ11</f>
        <v>313087.5</v>
      </c>
      <c r="DB230" s="83"/>
      <c r="DC230" s="89">
        <f>APD!DA11</f>
        <v>512325.00000000006</v>
      </c>
      <c r="DD230" s="89">
        <f t="shared" si="13"/>
        <v>512325.00000000006</v>
      </c>
      <c r="DE230" s="200"/>
      <c r="DF230" s="83"/>
      <c r="DG230" s="83"/>
      <c r="DH230" s="83"/>
      <c r="DI230" s="83"/>
      <c r="DJ230" s="83"/>
      <c r="DK230" s="83"/>
      <c r="DL230" s="83"/>
      <c r="DM230" s="83"/>
      <c r="DN230" s="83"/>
      <c r="DO230" s="83"/>
      <c r="DP230" s="83"/>
      <c r="DQ230" s="83"/>
      <c r="DR230" s="83"/>
      <c r="DS230" s="83"/>
    </row>
    <row r="231" spans="1:123">
      <c r="A231" s="18" t="s">
        <v>250</v>
      </c>
      <c r="B231" s="110" t="str">
        <f>APD!A12</f>
        <v>PRK.2017.WKT-9.3.6</v>
      </c>
      <c r="C231" s="83"/>
      <c r="D231" s="83"/>
      <c r="E231" s="157" t="s">
        <v>435</v>
      </c>
      <c r="F231" s="85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3"/>
      <c r="AT231" s="83"/>
      <c r="AU231" s="83"/>
      <c r="AV231" s="83"/>
      <c r="AW231" s="83"/>
      <c r="AX231" s="83"/>
      <c r="AY231" s="83"/>
      <c r="AZ231" s="83"/>
      <c r="BA231" s="83"/>
      <c r="BB231" s="83"/>
      <c r="BC231" s="83"/>
      <c r="BD231" s="83"/>
      <c r="BE231" s="83"/>
      <c r="BF231" s="83"/>
      <c r="BG231" s="83"/>
      <c r="BH231" s="83"/>
      <c r="BI231" s="83"/>
      <c r="BJ231" s="83"/>
      <c r="BK231" s="83"/>
      <c r="BL231" s="83"/>
      <c r="BM231" s="83"/>
      <c r="BN231" s="83"/>
      <c r="BO231" s="83"/>
      <c r="BP231" s="83"/>
      <c r="BQ231" s="83"/>
      <c r="BR231" s="83"/>
      <c r="BS231" s="83"/>
      <c r="BT231" s="83"/>
      <c r="BU231" s="83"/>
      <c r="BV231" s="83"/>
      <c r="BW231" s="83"/>
      <c r="BX231" s="83"/>
      <c r="BY231" s="83"/>
      <c r="BZ231" s="83"/>
      <c r="CA231" s="83"/>
      <c r="CB231" s="83"/>
      <c r="CC231" s="83"/>
      <c r="CD231" s="83"/>
      <c r="CE231" s="83"/>
      <c r="CF231" s="83"/>
      <c r="CG231" s="83"/>
      <c r="CH231" s="83"/>
      <c r="CI231" s="83"/>
      <c r="CJ231" s="83"/>
      <c r="CK231" s="83"/>
      <c r="CL231" s="83"/>
      <c r="CM231" s="83"/>
      <c r="CN231" s="83"/>
      <c r="CO231" s="83"/>
      <c r="CP231" s="83"/>
      <c r="CQ231" s="83"/>
      <c r="CR231" s="83"/>
      <c r="CS231" s="83"/>
      <c r="CT231" s="83"/>
      <c r="CU231" s="83"/>
      <c r="CV231" s="83"/>
      <c r="CW231" s="83"/>
      <c r="CX231" s="83"/>
      <c r="CY231" s="83"/>
      <c r="CZ231" s="89">
        <f>APD!CY12</f>
        <v>0</v>
      </c>
      <c r="DA231" s="89">
        <f>APD!CZ12</f>
        <v>1666436.2000000002</v>
      </c>
      <c r="DB231" s="83"/>
      <c r="DC231" s="89">
        <f>APD!DA12</f>
        <v>56628.000000000007</v>
      </c>
      <c r="DD231" s="89">
        <f t="shared" si="13"/>
        <v>56628.000000000007</v>
      </c>
      <c r="DE231" s="200"/>
      <c r="DF231" s="83"/>
      <c r="DG231" s="83"/>
      <c r="DH231" s="83"/>
      <c r="DI231" s="83"/>
      <c r="DJ231" s="83"/>
      <c r="DK231" s="83"/>
      <c r="DL231" s="83"/>
      <c r="DM231" s="83"/>
      <c r="DN231" s="83"/>
      <c r="DO231" s="83"/>
      <c r="DP231" s="83"/>
      <c r="DQ231" s="83"/>
      <c r="DR231" s="83"/>
      <c r="DS231" s="83"/>
    </row>
    <row r="232" spans="1:123">
      <c r="A232" s="18" t="s">
        <v>250</v>
      </c>
      <c r="B232" s="110" t="str">
        <f>APD!A13</f>
        <v>PRK.2017.WKT-9.3.7</v>
      </c>
      <c r="C232" s="83"/>
      <c r="D232" s="83"/>
      <c r="E232" s="157" t="s">
        <v>436</v>
      </c>
      <c r="F232" s="85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  <c r="AP232" s="83"/>
      <c r="AQ232" s="83"/>
      <c r="AR232" s="83"/>
      <c r="AS232" s="83"/>
      <c r="AT232" s="83"/>
      <c r="AU232" s="83"/>
      <c r="AV232" s="83"/>
      <c r="AW232" s="83"/>
      <c r="AX232" s="83"/>
      <c r="AY232" s="83"/>
      <c r="AZ232" s="83"/>
      <c r="BA232" s="83"/>
      <c r="BB232" s="83"/>
      <c r="BC232" s="83"/>
      <c r="BD232" s="83"/>
      <c r="BE232" s="83"/>
      <c r="BF232" s="83"/>
      <c r="BG232" s="83"/>
      <c r="BH232" s="83"/>
      <c r="BI232" s="83"/>
      <c r="BJ232" s="83"/>
      <c r="BK232" s="83"/>
      <c r="BL232" s="83"/>
      <c r="BM232" s="83"/>
      <c r="BN232" s="83"/>
      <c r="BO232" s="83"/>
      <c r="BP232" s="83"/>
      <c r="BQ232" s="83"/>
      <c r="BR232" s="83"/>
      <c r="BS232" s="83"/>
      <c r="BT232" s="83"/>
      <c r="BU232" s="83"/>
      <c r="BV232" s="83"/>
      <c r="BW232" s="83"/>
      <c r="BX232" s="83"/>
      <c r="BY232" s="83"/>
      <c r="BZ232" s="83"/>
      <c r="CA232" s="83"/>
      <c r="CB232" s="83"/>
      <c r="CC232" s="83"/>
      <c r="CD232" s="83"/>
      <c r="CE232" s="83"/>
      <c r="CF232" s="83"/>
      <c r="CG232" s="83"/>
      <c r="CH232" s="83"/>
      <c r="CI232" s="83"/>
      <c r="CJ232" s="83"/>
      <c r="CK232" s="83"/>
      <c r="CL232" s="83"/>
      <c r="CM232" s="83"/>
      <c r="CN232" s="83"/>
      <c r="CO232" s="83"/>
      <c r="CP232" s="83"/>
      <c r="CQ232" s="83"/>
      <c r="CR232" s="83"/>
      <c r="CS232" s="83"/>
      <c r="CT232" s="83"/>
      <c r="CU232" s="83"/>
      <c r="CV232" s="83"/>
      <c r="CW232" s="83"/>
      <c r="CX232" s="83"/>
      <c r="CY232" s="83"/>
      <c r="CZ232" s="89">
        <f>APD!CY13</f>
        <v>0</v>
      </c>
      <c r="DA232" s="89">
        <f>APD!CZ13</f>
        <v>123117.50000000001</v>
      </c>
      <c r="DB232" s="83"/>
      <c r="DC232" s="89">
        <f>APD!DA13</f>
        <v>6588.4500000000007</v>
      </c>
      <c r="DD232" s="89">
        <f t="shared" si="13"/>
        <v>6588.4500000000007</v>
      </c>
      <c r="DE232" s="200"/>
      <c r="DF232" s="83"/>
      <c r="DG232" s="83"/>
      <c r="DH232" s="83"/>
      <c r="DI232" s="83"/>
      <c r="DJ232" s="83"/>
      <c r="DK232" s="83"/>
      <c r="DL232" s="83"/>
      <c r="DM232" s="83"/>
      <c r="DN232" s="83"/>
      <c r="DO232" s="83"/>
      <c r="DP232" s="83"/>
      <c r="DQ232" s="83"/>
      <c r="DR232" s="83"/>
      <c r="DS232" s="83"/>
    </row>
    <row r="233" spans="1:123">
      <c r="A233" s="18" t="s">
        <v>250</v>
      </c>
      <c r="B233" s="110" t="str">
        <f>APD!A14</f>
        <v>PRK.2017.WKT-9.3.8</v>
      </c>
      <c r="C233" s="83"/>
      <c r="D233" s="83"/>
      <c r="E233" s="157" t="s">
        <v>437</v>
      </c>
      <c r="F233" s="85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  <c r="AP233" s="83"/>
      <c r="AQ233" s="83"/>
      <c r="AR233" s="83"/>
      <c r="AS233" s="83"/>
      <c r="AT233" s="83"/>
      <c r="AU233" s="83"/>
      <c r="AV233" s="83"/>
      <c r="AW233" s="83"/>
      <c r="AX233" s="83"/>
      <c r="AY233" s="83"/>
      <c r="AZ233" s="83"/>
      <c r="BA233" s="83"/>
      <c r="BB233" s="83"/>
      <c r="BC233" s="83"/>
      <c r="BD233" s="83"/>
      <c r="BE233" s="83"/>
      <c r="BF233" s="83"/>
      <c r="BG233" s="83"/>
      <c r="BH233" s="83"/>
      <c r="BI233" s="83"/>
      <c r="BJ233" s="83"/>
      <c r="BK233" s="83"/>
      <c r="BL233" s="83"/>
      <c r="BM233" s="83"/>
      <c r="BN233" s="83"/>
      <c r="BO233" s="83"/>
      <c r="BP233" s="83"/>
      <c r="BQ233" s="83"/>
      <c r="BR233" s="83"/>
      <c r="BS233" s="83"/>
      <c r="BT233" s="83"/>
      <c r="BU233" s="83"/>
      <c r="BV233" s="83"/>
      <c r="BW233" s="83"/>
      <c r="BX233" s="83"/>
      <c r="BY233" s="83"/>
      <c r="BZ233" s="83"/>
      <c r="CA233" s="83"/>
      <c r="CB233" s="83"/>
      <c r="CC233" s="83"/>
      <c r="CD233" s="83"/>
      <c r="CE233" s="83"/>
      <c r="CF233" s="83"/>
      <c r="CG233" s="83"/>
      <c r="CH233" s="83"/>
      <c r="CI233" s="83"/>
      <c r="CJ233" s="83"/>
      <c r="CK233" s="83"/>
      <c r="CL233" s="83"/>
      <c r="CM233" s="83"/>
      <c r="CN233" s="83"/>
      <c r="CO233" s="83"/>
      <c r="CP233" s="83"/>
      <c r="CQ233" s="83"/>
      <c r="CR233" s="83"/>
      <c r="CS233" s="83"/>
      <c r="CT233" s="83"/>
      <c r="CU233" s="83"/>
      <c r="CV233" s="83"/>
      <c r="CW233" s="83"/>
      <c r="CX233" s="83"/>
      <c r="CY233" s="83"/>
      <c r="CZ233" s="89">
        <f>APD!CY14</f>
        <v>0</v>
      </c>
      <c r="DA233" s="89">
        <f>APD!CZ14</f>
        <v>132783.54999999981</v>
      </c>
      <c r="DB233" s="83"/>
      <c r="DC233" s="89">
        <f>APD!DA14</f>
        <v>0</v>
      </c>
      <c r="DD233" s="89">
        <f t="shared" si="13"/>
        <v>0</v>
      </c>
      <c r="DE233" s="200"/>
      <c r="DF233" s="83"/>
      <c r="DG233" s="83"/>
      <c r="DH233" s="83"/>
      <c r="DI233" s="83"/>
      <c r="DJ233" s="83"/>
      <c r="DK233" s="83"/>
      <c r="DL233" s="83"/>
      <c r="DM233" s="83"/>
      <c r="DN233" s="83"/>
      <c r="DO233" s="83"/>
      <c r="DP233" s="83"/>
      <c r="DQ233" s="83"/>
      <c r="DR233" s="83"/>
      <c r="DS233" s="83"/>
    </row>
    <row r="234" spans="1:123">
      <c r="A234" s="18" t="s">
        <v>250</v>
      </c>
      <c r="B234" s="110" t="str">
        <f>APD!A15</f>
        <v>PRK.2017.WKT-9.3.9</v>
      </c>
      <c r="C234" s="83"/>
      <c r="D234" s="83"/>
      <c r="E234" s="157" t="s">
        <v>438</v>
      </c>
      <c r="F234" s="85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  <c r="AP234" s="83"/>
      <c r="AQ234" s="83"/>
      <c r="AR234" s="83"/>
      <c r="AS234" s="83"/>
      <c r="AT234" s="83"/>
      <c r="AU234" s="83"/>
      <c r="AV234" s="83"/>
      <c r="AW234" s="83"/>
      <c r="AX234" s="83"/>
      <c r="AY234" s="83"/>
      <c r="AZ234" s="83"/>
      <c r="BA234" s="83"/>
      <c r="BB234" s="83"/>
      <c r="BC234" s="83"/>
      <c r="BD234" s="83"/>
      <c r="BE234" s="83"/>
      <c r="BF234" s="83"/>
      <c r="BG234" s="83"/>
      <c r="BH234" s="83"/>
      <c r="BI234" s="83"/>
      <c r="BJ234" s="83"/>
      <c r="BK234" s="83"/>
      <c r="BL234" s="83"/>
      <c r="BM234" s="83"/>
      <c r="BN234" s="83"/>
      <c r="BO234" s="83"/>
      <c r="BP234" s="83"/>
      <c r="BQ234" s="83"/>
      <c r="BR234" s="83"/>
      <c r="BS234" s="83"/>
      <c r="BT234" s="83"/>
      <c r="BU234" s="83"/>
      <c r="BV234" s="83"/>
      <c r="BW234" s="83"/>
      <c r="BX234" s="83"/>
      <c r="BY234" s="83"/>
      <c r="BZ234" s="83"/>
      <c r="CA234" s="83"/>
      <c r="CB234" s="83"/>
      <c r="CC234" s="83"/>
      <c r="CD234" s="83"/>
      <c r="CE234" s="83"/>
      <c r="CF234" s="83"/>
      <c r="CG234" s="83"/>
      <c r="CH234" s="83"/>
      <c r="CI234" s="83"/>
      <c r="CJ234" s="83"/>
      <c r="CK234" s="83"/>
      <c r="CL234" s="83"/>
      <c r="CM234" s="83"/>
      <c r="CN234" s="83"/>
      <c r="CO234" s="83"/>
      <c r="CP234" s="83"/>
      <c r="CQ234" s="83"/>
      <c r="CR234" s="83"/>
      <c r="CS234" s="83"/>
      <c r="CT234" s="83"/>
      <c r="CU234" s="83"/>
      <c r="CV234" s="83"/>
      <c r="CW234" s="83"/>
      <c r="CX234" s="83"/>
      <c r="CY234" s="83"/>
      <c r="CZ234" s="89">
        <f>APD!CY15</f>
        <v>0</v>
      </c>
      <c r="DA234" s="89">
        <f>APD!CZ15</f>
        <v>418275.00000000006</v>
      </c>
      <c r="DB234" s="83"/>
      <c r="DC234" s="89">
        <f>APD!DA15</f>
        <v>216040.00000000003</v>
      </c>
      <c r="DD234" s="89">
        <f t="shared" si="13"/>
        <v>216040.00000000003</v>
      </c>
      <c r="DE234" s="200"/>
      <c r="DF234" s="83"/>
      <c r="DG234" s="83"/>
      <c r="DH234" s="83"/>
      <c r="DI234" s="83"/>
      <c r="DJ234" s="83"/>
      <c r="DK234" s="83"/>
      <c r="DL234" s="83"/>
      <c r="DM234" s="83"/>
      <c r="DN234" s="83"/>
      <c r="DO234" s="83"/>
      <c r="DP234" s="83"/>
      <c r="DQ234" s="83"/>
      <c r="DR234" s="83"/>
      <c r="DS234" s="83"/>
    </row>
    <row r="235" spans="1:123" s="25" customFormat="1" ht="33.75" customHeight="1">
      <c r="A235" s="19" t="s">
        <v>689</v>
      </c>
      <c r="B235" s="367" t="str">
        <f>TRKN!A7</f>
        <v>PRK.2017.WKT-10.3.1</v>
      </c>
      <c r="C235" s="90"/>
      <c r="D235" s="90"/>
      <c r="E235" s="489" t="s">
        <v>696</v>
      </c>
      <c r="F235" s="4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90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90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88">
        <f>TRKN!CY7</f>
        <v>0</v>
      </c>
      <c r="DA235" s="88">
        <f>TRKN!CZ7</f>
        <v>1290199.751043993</v>
      </c>
      <c r="DB235" s="90"/>
      <c r="DC235" s="88">
        <f>TRKN!DA7</f>
        <v>322549.93776099826</v>
      </c>
      <c r="DD235" s="89">
        <f t="shared" si="13"/>
        <v>322549.93776099826</v>
      </c>
      <c r="DE235" s="91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</row>
    <row r="236" spans="1:123">
      <c r="A236" s="18" t="s">
        <v>689</v>
      </c>
      <c r="B236" s="110" t="str">
        <f>TRKN!A8</f>
        <v>PRK.2017.WKT-10.3.2</v>
      </c>
      <c r="C236" s="83"/>
      <c r="D236" s="83"/>
      <c r="E236" s="111" t="s">
        <v>697</v>
      </c>
      <c r="F236" s="85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  <c r="AP236" s="83"/>
      <c r="AQ236" s="83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9">
        <f>TRKN!CY8</f>
        <v>0</v>
      </c>
      <c r="DA236" s="89">
        <f>TRKN!CZ8</f>
        <v>994229.04240000015</v>
      </c>
      <c r="DB236" s="83"/>
      <c r="DC236" s="89">
        <f>TRKN!DA8</f>
        <v>248557.26059999992</v>
      </c>
      <c r="DD236" s="89">
        <f t="shared" si="13"/>
        <v>248557.26059999992</v>
      </c>
      <c r="DE236" s="200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</row>
    <row r="237" spans="1:123">
      <c r="A237" s="18" t="s">
        <v>689</v>
      </c>
      <c r="B237" s="110" t="str">
        <f>TRKN!A9</f>
        <v>PRK.2017.WKT-10.3.3</v>
      </c>
      <c r="C237" s="83"/>
      <c r="D237" s="83"/>
      <c r="E237" s="111" t="s">
        <v>698</v>
      </c>
      <c r="F237" s="85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3"/>
      <c r="AT237" s="83"/>
      <c r="AU237" s="83"/>
      <c r="AV237" s="83"/>
      <c r="AW237" s="83"/>
      <c r="AX237" s="83"/>
      <c r="AY237" s="83"/>
      <c r="AZ237" s="83"/>
      <c r="BA237" s="83"/>
      <c r="BB237" s="83"/>
      <c r="BC237" s="83"/>
      <c r="BD237" s="83"/>
      <c r="BE237" s="83"/>
      <c r="BF237" s="83"/>
      <c r="BG237" s="83"/>
      <c r="BH237" s="83"/>
      <c r="BI237" s="83"/>
      <c r="BJ237" s="83"/>
      <c r="BK237" s="83"/>
      <c r="BL237" s="83"/>
      <c r="BM237" s="83"/>
      <c r="BN237" s="83"/>
      <c r="BO237" s="83"/>
      <c r="BP237" s="83"/>
      <c r="BQ237" s="83"/>
      <c r="BR237" s="83"/>
      <c r="BS237" s="83"/>
      <c r="BT237" s="83"/>
      <c r="BU237" s="83"/>
      <c r="BV237" s="83"/>
      <c r="BW237" s="83"/>
      <c r="BX237" s="83"/>
      <c r="BY237" s="83"/>
      <c r="BZ237" s="83"/>
      <c r="CA237" s="83"/>
      <c r="CB237" s="83"/>
      <c r="CC237" s="83"/>
      <c r="CD237" s="83"/>
      <c r="CE237" s="83"/>
      <c r="CF237" s="83"/>
      <c r="CG237" s="83"/>
      <c r="CH237" s="83"/>
      <c r="CI237" s="83"/>
      <c r="CJ237" s="83"/>
      <c r="CK237" s="83"/>
      <c r="CL237" s="83"/>
      <c r="CM237" s="83"/>
      <c r="CN237" s="83"/>
      <c r="CO237" s="83"/>
      <c r="CP237" s="83"/>
      <c r="CQ237" s="83"/>
      <c r="CR237" s="83"/>
      <c r="CS237" s="83"/>
      <c r="CT237" s="83"/>
      <c r="CU237" s="83"/>
      <c r="CV237" s="83"/>
      <c r="CW237" s="83"/>
      <c r="CX237" s="83"/>
      <c r="CY237" s="83"/>
      <c r="CZ237" s="89">
        <f>TRKN!CY9</f>
        <v>0</v>
      </c>
      <c r="DA237" s="89">
        <f>TRKN!CZ9</f>
        <v>786541.00014449761</v>
      </c>
      <c r="DB237" s="83"/>
      <c r="DC237" s="89">
        <f>TRKN!DA9</f>
        <v>196635.25003612437</v>
      </c>
      <c r="DD237" s="89">
        <f t="shared" si="13"/>
        <v>196635.25003612437</v>
      </c>
      <c r="DE237" s="200"/>
      <c r="DF237" s="83"/>
      <c r="DG237" s="83"/>
      <c r="DH237" s="83"/>
      <c r="DI237" s="83"/>
      <c r="DJ237" s="83"/>
      <c r="DK237" s="83"/>
      <c r="DL237" s="83"/>
      <c r="DM237" s="83"/>
      <c r="DN237" s="83"/>
      <c r="DO237" s="83"/>
      <c r="DP237" s="83"/>
      <c r="DQ237" s="83"/>
      <c r="DR237" s="83"/>
      <c r="DS237" s="83"/>
    </row>
    <row r="238" spans="1:123">
      <c r="A238" s="18" t="s">
        <v>689</v>
      </c>
      <c r="B238" s="110" t="str">
        <f>TRKN!A10</f>
        <v>PRK.2017.WKT-10.3.4</v>
      </c>
      <c r="C238" s="83"/>
      <c r="D238" s="83"/>
      <c r="E238" s="111" t="s">
        <v>837</v>
      </c>
      <c r="F238" s="85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  <c r="AP238" s="83"/>
      <c r="AQ238" s="83"/>
      <c r="AR238" s="83"/>
      <c r="AS238" s="83"/>
      <c r="AT238" s="83"/>
      <c r="AU238" s="83"/>
      <c r="AV238" s="83"/>
      <c r="AW238" s="83"/>
      <c r="AX238" s="83"/>
      <c r="AY238" s="83"/>
      <c r="AZ238" s="83"/>
      <c r="BA238" s="83"/>
      <c r="BB238" s="83"/>
      <c r="BC238" s="83"/>
      <c r="BD238" s="83"/>
      <c r="BE238" s="83"/>
      <c r="BF238" s="83"/>
      <c r="BG238" s="83"/>
      <c r="BH238" s="83"/>
      <c r="BI238" s="83"/>
      <c r="BJ238" s="83"/>
      <c r="BK238" s="83"/>
      <c r="BL238" s="83"/>
      <c r="BM238" s="83"/>
      <c r="BN238" s="83"/>
      <c r="BO238" s="83"/>
      <c r="BP238" s="83"/>
      <c r="BQ238" s="83"/>
      <c r="BR238" s="83"/>
      <c r="BS238" s="83"/>
      <c r="BT238" s="83"/>
      <c r="BU238" s="83"/>
      <c r="BV238" s="83"/>
      <c r="BW238" s="83"/>
      <c r="BX238" s="83"/>
      <c r="BY238" s="83"/>
      <c r="BZ238" s="83"/>
      <c r="CA238" s="83"/>
      <c r="CB238" s="83"/>
      <c r="CC238" s="83"/>
      <c r="CD238" s="83"/>
      <c r="CE238" s="83"/>
      <c r="CF238" s="83"/>
      <c r="CG238" s="83"/>
      <c r="CH238" s="83"/>
      <c r="CI238" s="83"/>
      <c r="CJ238" s="83"/>
      <c r="CK238" s="83"/>
      <c r="CL238" s="83"/>
      <c r="CM238" s="83"/>
      <c r="CN238" s="83"/>
      <c r="CO238" s="83"/>
      <c r="CP238" s="83"/>
      <c r="CQ238" s="83"/>
      <c r="CR238" s="83"/>
      <c r="CS238" s="83"/>
      <c r="CT238" s="83"/>
      <c r="CU238" s="83"/>
      <c r="CV238" s="83"/>
      <c r="CW238" s="83"/>
      <c r="CX238" s="83"/>
      <c r="CY238" s="83"/>
      <c r="CZ238" s="89">
        <f>TRKN!CY10</f>
        <v>0</v>
      </c>
      <c r="DA238" s="89">
        <f>TRKN!CZ10</f>
        <v>276080</v>
      </c>
      <c r="DB238" s="83"/>
      <c r="DC238" s="89">
        <f>TRKN!DA10</f>
        <v>69020</v>
      </c>
      <c r="DD238" s="89">
        <f t="shared" ref="DD238:DD239" si="14">DC238</f>
        <v>69020</v>
      </c>
      <c r="DE238" s="200"/>
      <c r="DF238" s="83"/>
      <c r="DG238" s="83"/>
      <c r="DH238" s="83"/>
      <c r="DI238" s="83"/>
      <c r="DJ238" s="83"/>
      <c r="DK238" s="83"/>
      <c r="DL238" s="83"/>
      <c r="DM238" s="83"/>
      <c r="DN238" s="83"/>
      <c r="DO238" s="83"/>
      <c r="DP238" s="83"/>
      <c r="DQ238" s="83"/>
      <c r="DR238" s="83"/>
      <c r="DS238" s="83"/>
    </row>
    <row r="239" spans="1:123">
      <c r="A239" s="18" t="s">
        <v>689</v>
      </c>
      <c r="B239" s="110" t="str">
        <f>TRKN!A11</f>
        <v>PRK.2017.WKT-10.3.5</v>
      </c>
      <c r="C239" s="83"/>
      <c r="D239" s="83"/>
      <c r="E239" s="111" t="s">
        <v>714</v>
      </c>
      <c r="F239" s="85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3"/>
      <c r="AT239" s="83"/>
      <c r="AU239" s="83"/>
      <c r="AV239" s="83"/>
      <c r="AW239" s="83"/>
      <c r="AX239" s="83"/>
      <c r="AY239" s="83"/>
      <c r="AZ239" s="83"/>
      <c r="BA239" s="83"/>
      <c r="BB239" s="83"/>
      <c r="BC239" s="83"/>
      <c r="BD239" s="83"/>
      <c r="BE239" s="83"/>
      <c r="BF239" s="83"/>
      <c r="BG239" s="83"/>
      <c r="BH239" s="83"/>
      <c r="BI239" s="83"/>
      <c r="BJ239" s="83"/>
      <c r="BK239" s="83"/>
      <c r="BL239" s="83"/>
      <c r="BM239" s="83"/>
      <c r="BN239" s="83"/>
      <c r="BO239" s="83"/>
      <c r="BP239" s="83"/>
      <c r="BQ239" s="83"/>
      <c r="BR239" s="83"/>
      <c r="BS239" s="83"/>
      <c r="BT239" s="83"/>
      <c r="BU239" s="83"/>
      <c r="BV239" s="83"/>
      <c r="BW239" s="83"/>
      <c r="BX239" s="83"/>
      <c r="BY239" s="83"/>
      <c r="BZ239" s="83"/>
      <c r="CA239" s="83"/>
      <c r="CB239" s="83"/>
      <c r="CC239" s="83"/>
      <c r="CD239" s="83"/>
      <c r="CE239" s="83"/>
      <c r="CF239" s="83"/>
      <c r="CG239" s="83"/>
      <c r="CH239" s="83"/>
      <c r="CI239" s="83"/>
      <c r="CJ239" s="83"/>
      <c r="CK239" s="83"/>
      <c r="CL239" s="83"/>
      <c r="CM239" s="83"/>
      <c r="CN239" s="83"/>
      <c r="CO239" s="83"/>
      <c r="CP239" s="83"/>
      <c r="CQ239" s="83"/>
      <c r="CR239" s="83"/>
      <c r="CS239" s="83"/>
      <c r="CT239" s="83"/>
      <c r="CU239" s="83"/>
      <c r="CV239" s="83"/>
      <c r="CW239" s="83"/>
      <c r="CX239" s="83"/>
      <c r="CY239" s="83"/>
      <c r="CZ239" s="89">
        <f>TRKN!CY11</f>
        <v>0</v>
      </c>
      <c r="DA239" s="89">
        <f>TRKN!CZ11</f>
        <v>749534.4</v>
      </c>
      <c r="DB239" s="83"/>
      <c r="DC239" s="89">
        <f>TRKN!DA11</f>
        <v>187383.59999999998</v>
      </c>
      <c r="DD239" s="89">
        <f t="shared" si="14"/>
        <v>187383.59999999998</v>
      </c>
      <c r="DE239" s="200"/>
      <c r="DF239" s="83"/>
      <c r="DG239" s="83"/>
      <c r="DH239" s="83"/>
      <c r="DI239" s="83"/>
      <c r="DJ239" s="83"/>
      <c r="DK239" s="83"/>
      <c r="DL239" s="83"/>
      <c r="DM239" s="83"/>
      <c r="DN239" s="83"/>
      <c r="DO239" s="83"/>
      <c r="DP239" s="83"/>
      <c r="DQ239" s="83"/>
      <c r="DR239" s="83"/>
      <c r="DS239" s="83"/>
    </row>
    <row r="240" spans="1:123">
      <c r="B240" s="110"/>
      <c r="C240" s="83"/>
      <c r="D240" s="83"/>
      <c r="E240" s="111"/>
      <c r="F240" s="85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  <c r="AP240" s="83"/>
      <c r="AQ240" s="83"/>
      <c r="AR240" s="83"/>
      <c r="AS240" s="83"/>
      <c r="AT240" s="83"/>
      <c r="AU240" s="83"/>
      <c r="AV240" s="83"/>
      <c r="AW240" s="83"/>
      <c r="AX240" s="83"/>
      <c r="AY240" s="83"/>
      <c r="AZ240" s="83"/>
      <c r="BA240" s="83"/>
      <c r="BB240" s="83"/>
      <c r="BC240" s="83"/>
      <c r="BD240" s="83"/>
      <c r="BE240" s="83"/>
      <c r="BF240" s="83"/>
      <c r="BG240" s="83"/>
      <c r="BH240" s="83"/>
      <c r="BI240" s="83"/>
      <c r="BJ240" s="83"/>
      <c r="BK240" s="83"/>
      <c r="BL240" s="83"/>
      <c r="BM240" s="83"/>
      <c r="BN240" s="83"/>
      <c r="BO240" s="83"/>
      <c r="BP240" s="83"/>
      <c r="BQ240" s="83"/>
      <c r="BR240" s="83"/>
      <c r="BS240" s="83"/>
      <c r="BT240" s="83"/>
      <c r="BU240" s="83"/>
      <c r="BV240" s="83"/>
      <c r="BW240" s="83"/>
      <c r="BX240" s="83"/>
      <c r="BY240" s="83"/>
      <c r="BZ240" s="83"/>
      <c r="CA240" s="83"/>
      <c r="CB240" s="83"/>
      <c r="CC240" s="83"/>
      <c r="CD240" s="83"/>
      <c r="CE240" s="83"/>
      <c r="CF240" s="83"/>
      <c r="CG240" s="83"/>
      <c r="CH240" s="83"/>
      <c r="CI240" s="83"/>
      <c r="CJ240" s="83"/>
      <c r="CK240" s="83"/>
      <c r="CL240" s="83"/>
      <c r="CM240" s="83"/>
      <c r="CN240" s="83"/>
      <c r="CO240" s="83"/>
      <c r="CP240" s="83"/>
      <c r="CQ240" s="83"/>
      <c r="CR240" s="83"/>
      <c r="CS240" s="83"/>
      <c r="CT240" s="83"/>
      <c r="CU240" s="83"/>
      <c r="CV240" s="83"/>
      <c r="CW240" s="83"/>
      <c r="CX240" s="83"/>
      <c r="CY240" s="83"/>
      <c r="CZ240" s="83"/>
      <c r="DA240" s="89"/>
      <c r="DC240" s="89"/>
      <c r="DD240" s="89"/>
      <c r="DE240" s="83"/>
      <c r="DF240" s="83"/>
      <c r="DG240" s="83"/>
      <c r="DH240" s="83"/>
      <c r="DI240" s="83"/>
      <c r="DJ240" s="83"/>
      <c r="DK240" s="83"/>
      <c r="DL240" s="83"/>
      <c r="DM240" s="83"/>
      <c r="DN240" s="83"/>
      <c r="DO240" s="83"/>
      <c r="DP240" s="83"/>
      <c r="DQ240" s="83"/>
      <c r="DR240" s="83"/>
      <c r="DS240" s="83"/>
    </row>
    <row r="241" spans="1:123">
      <c r="B241" s="110"/>
      <c r="C241" s="83"/>
      <c r="D241" s="83"/>
      <c r="E241" s="491" t="s">
        <v>136</v>
      </c>
      <c r="F241" s="492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3"/>
      <c r="AT241" s="83"/>
      <c r="AU241" s="83"/>
      <c r="AV241" s="83"/>
      <c r="AW241" s="83"/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  <c r="BK241" s="83"/>
      <c r="BL241" s="83"/>
      <c r="BM241" s="83"/>
      <c r="BN241" s="83"/>
      <c r="BO241" s="83"/>
      <c r="BP241" s="83"/>
      <c r="BQ241" s="83"/>
      <c r="BR241" s="83"/>
      <c r="BS241" s="83"/>
      <c r="BT241" s="83"/>
      <c r="BU241" s="83"/>
      <c r="BV241" s="83"/>
      <c r="BW241" s="83"/>
      <c r="BX241" s="83"/>
      <c r="BY241" s="83"/>
      <c r="BZ241" s="83"/>
      <c r="CA241" s="83"/>
      <c r="CB241" s="83"/>
      <c r="CC241" s="83"/>
      <c r="CD241" s="83"/>
      <c r="CE241" s="83"/>
      <c r="CF241" s="83"/>
      <c r="CG241" s="83"/>
      <c r="CH241" s="83"/>
      <c r="CI241" s="83"/>
      <c r="CJ241" s="83"/>
      <c r="CK241" s="83"/>
      <c r="CL241" s="83"/>
      <c r="CM241" s="83"/>
      <c r="CN241" s="83"/>
      <c r="CO241" s="83"/>
      <c r="CP241" s="83"/>
      <c r="CQ241" s="83"/>
      <c r="CR241" s="83"/>
      <c r="CS241" s="83"/>
      <c r="CT241" s="83"/>
      <c r="CU241" s="83"/>
      <c r="CV241" s="83"/>
      <c r="CW241" s="83"/>
      <c r="CX241" s="83"/>
      <c r="CY241" s="83"/>
      <c r="CZ241" s="83"/>
      <c r="DA241" s="83"/>
      <c r="DB241" s="387">
        <f>DB243</f>
        <v>34492634.390343502</v>
      </c>
      <c r="DC241" s="387">
        <f t="shared" ref="DC241" si="15">SUM(DC244:DC288)</f>
        <v>28031678.485471074</v>
      </c>
      <c r="DD241" s="387">
        <f>SUM(DD243:DD288)</f>
        <v>62524312.875814572</v>
      </c>
      <c r="DE241" s="83"/>
      <c r="DF241" s="83"/>
      <c r="DG241" s="83"/>
      <c r="DH241" s="83"/>
      <c r="DI241" s="83"/>
      <c r="DJ241" s="83"/>
      <c r="DK241" s="83"/>
      <c r="DL241" s="83"/>
      <c r="DM241" s="83"/>
      <c r="DN241" s="83"/>
      <c r="DO241" s="83"/>
      <c r="DP241" s="83"/>
      <c r="DQ241" s="83"/>
      <c r="DR241" s="83"/>
      <c r="DS241" s="83"/>
    </row>
    <row r="242" spans="1:123" ht="10.5" customHeight="1">
      <c r="B242" s="110"/>
      <c r="C242" s="83"/>
      <c r="D242" s="83"/>
      <c r="E242" s="111"/>
      <c r="F242" s="85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  <c r="AP242" s="83"/>
      <c r="AQ242" s="83"/>
      <c r="AR242" s="83"/>
      <c r="AS242" s="83"/>
      <c r="AT242" s="83"/>
      <c r="AU242" s="83"/>
      <c r="AV242" s="83"/>
      <c r="AW242" s="83"/>
      <c r="AX242" s="83"/>
      <c r="AY242" s="83"/>
      <c r="AZ242" s="83"/>
      <c r="BA242" s="83"/>
      <c r="BB242" s="83"/>
      <c r="BC242" s="83"/>
      <c r="BD242" s="83"/>
      <c r="BE242" s="83"/>
      <c r="BF242" s="83"/>
      <c r="BG242" s="83"/>
      <c r="BH242" s="83"/>
      <c r="BI242" s="83"/>
      <c r="BJ242" s="83"/>
      <c r="BK242" s="83"/>
      <c r="BL242" s="83"/>
      <c r="BM242" s="83"/>
      <c r="BN242" s="83"/>
      <c r="BO242" s="83"/>
      <c r="BP242" s="83"/>
      <c r="BQ242" s="83"/>
      <c r="BR242" s="83"/>
      <c r="BS242" s="83"/>
      <c r="BT242" s="83"/>
      <c r="BU242" s="83"/>
      <c r="BV242" s="83"/>
      <c r="BW242" s="83"/>
      <c r="BX242" s="83"/>
      <c r="BY242" s="83"/>
      <c r="BZ242" s="83"/>
      <c r="CA242" s="83"/>
      <c r="CB242" s="83"/>
      <c r="CC242" s="83"/>
      <c r="CD242" s="83"/>
      <c r="CE242" s="83"/>
      <c r="CF242" s="83"/>
      <c r="CG242" s="83"/>
      <c r="CH242" s="83"/>
      <c r="CI242" s="83"/>
      <c r="CJ242" s="83"/>
      <c r="CK242" s="83"/>
      <c r="CL242" s="83"/>
      <c r="CM242" s="83"/>
      <c r="CN242" s="83"/>
      <c r="CO242" s="83"/>
      <c r="CP242" s="83"/>
      <c r="CQ242" s="83"/>
      <c r="CR242" s="83"/>
      <c r="CS242" s="83"/>
      <c r="CT242" s="83"/>
      <c r="CU242" s="83"/>
      <c r="CV242" s="83"/>
      <c r="CW242" s="83"/>
      <c r="CX242" s="83"/>
      <c r="CY242" s="83"/>
      <c r="CZ242" s="83"/>
      <c r="DA242" s="83"/>
      <c r="DB242" s="89"/>
      <c r="DC242" s="89"/>
      <c r="DD242" s="89"/>
      <c r="DE242" s="83"/>
      <c r="DF242" s="83"/>
      <c r="DG242" s="83"/>
      <c r="DH242" s="83"/>
      <c r="DI242" s="83"/>
      <c r="DJ242" s="83"/>
      <c r="DK242" s="83"/>
      <c r="DL242" s="83"/>
      <c r="DM242" s="83"/>
      <c r="DN242" s="83"/>
      <c r="DO242" s="83"/>
      <c r="DP242" s="83"/>
      <c r="DQ242" s="83"/>
      <c r="DR242" s="83"/>
      <c r="DS242" s="83"/>
    </row>
    <row r="243" spans="1:123" ht="21.75" customHeight="1">
      <c r="A243" s="19" t="s">
        <v>685</v>
      </c>
      <c r="B243" s="436" t="s">
        <v>842</v>
      </c>
      <c r="C243" s="83"/>
      <c r="D243" s="83"/>
      <c r="E243" s="426" t="s">
        <v>843</v>
      </c>
      <c r="F243" s="85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3"/>
      <c r="AT243" s="83"/>
      <c r="AU243" s="83"/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  <c r="BK243" s="83"/>
      <c r="BL243" s="83"/>
      <c r="BM243" s="83"/>
      <c r="BN243" s="83"/>
      <c r="BO243" s="83"/>
      <c r="BP243" s="83"/>
      <c r="BQ243" s="83"/>
      <c r="BR243" s="83"/>
      <c r="BS243" s="83"/>
      <c r="BT243" s="83"/>
      <c r="BU243" s="83"/>
      <c r="BV243" s="83"/>
      <c r="BW243" s="83"/>
      <c r="BX243" s="83"/>
      <c r="BY243" s="83"/>
      <c r="BZ243" s="83"/>
      <c r="CA243" s="83"/>
      <c r="CB243" s="83"/>
      <c r="CC243" s="83"/>
      <c r="CD243" s="83"/>
      <c r="CE243" s="83"/>
      <c r="CF243" s="83"/>
      <c r="CG243" s="83"/>
      <c r="CH243" s="83"/>
      <c r="CI243" s="83"/>
      <c r="CJ243" s="83"/>
      <c r="CK243" s="83"/>
      <c r="CL243" s="83"/>
      <c r="CM243" s="83"/>
      <c r="CN243" s="83"/>
      <c r="CO243" s="83"/>
      <c r="CP243" s="83"/>
      <c r="CQ243" s="83"/>
      <c r="CR243" s="83"/>
      <c r="CS243" s="83"/>
      <c r="CT243" s="83"/>
      <c r="CU243" s="83"/>
      <c r="CV243" s="83"/>
      <c r="CW243" s="83"/>
      <c r="CX243" s="83"/>
      <c r="CY243" s="83"/>
      <c r="CZ243" s="83"/>
      <c r="DA243" s="83"/>
      <c r="DB243" s="435">
        <f>SUM(DA244:DA288)</f>
        <v>34492634.390343502</v>
      </c>
      <c r="DC243" s="89"/>
      <c r="DD243" s="88">
        <f>DB243+DC243</f>
        <v>34492634.390343502</v>
      </c>
      <c r="DE243" s="83"/>
      <c r="DF243" s="83"/>
      <c r="DG243" s="83"/>
      <c r="DH243" s="83"/>
      <c r="DI243" s="83"/>
      <c r="DJ243" s="83"/>
      <c r="DK243" s="83"/>
      <c r="DL243" s="83"/>
      <c r="DM243" s="83"/>
      <c r="DN243" s="83"/>
      <c r="DO243" s="83"/>
      <c r="DP243" s="83"/>
      <c r="DQ243" s="83"/>
      <c r="DR243" s="83"/>
      <c r="DS243" s="83"/>
    </row>
    <row r="244" spans="1:123" s="25" customFormat="1" ht="29.25" customHeight="1">
      <c r="A244" s="19" t="s">
        <v>247</v>
      </c>
      <c r="B244" s="367" t="str">
        <f>ASMD!A41</f>
        <v>PRK.2017.WKT-2.3.16</v>
      </c>
      <c r="C244" s="90"/>
      <c r="D244" s="90"/>
      <c r="E244" s="489" t="str">
        <f>ASMD!D41</f>
        <v>Pemasangan Jaringan Dan Trafo Untuk Mengatasi Tegangan Drop Rayon Tenggarong</v>
      </c>
      <c r="F244" s="4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  <c r="AZ244" s="90"/>
      <c r="BA244" s="90"/>
      <c r="BB244" s="90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90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88">
        <f>ASMD!CY41</f>
        <v>0</v>
      </c>
      <c r="DA244" s="88">
        <f>ASMD!CZ41</f>
        <v>3000967.4222000004</v>
      </c>
      <c r="DC244" s="88">
        <f>ASMD!DA41</f>
        <v>1090633.108</v>
      </c>
      <c r="DD244" s="88">
        <f>DC244</f>
        <v>1090633.108</v>
      </c>
      <c r="DE244" s="91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</row>
    <row r="245" spans="1:123" s="25" customFormat="1" ht="29.25" customHeight="1">
      <c r="A245" s="19" t="s">
        <v>247</v>
      </c>
      <c r="B245" s="367" t="str">
        <f>ASMD!A42</f>
        <v>PRK.2017.WKT-2.3.17</v>
      </c>
      <c r="C245" s="90"/>
      <c r="D245" s="90"/>
      <c r="E245" s="489" t="str">
        <f>ASMD!D42</f>
        <v>Pemasangan Jaringan Dan Trafo Untuk Mengatasi Tegangan Drop Rayon Kota Bangun</v>
      </c>
      <c r="F245" s="4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  <c r="AZ245" s="90"/>
      <c r="BA245" s="90"/>
      <c r="BB245" s="90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90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88">
        <f>ASMD!CY42</f>
        <v>0</v>
      </c>
      <c r="DA245" s="88">
        <f>ASMD!CZ42</f>
        <v>1472810.6162000003</v>
      </c>
      <c r="DC245" s="88">
        <f>ASMD!DA42</f>
        <v>1837651.1059999999</v>
      </c>
      <c r="DD245" s="88">
        <f t="shared" ref="DD245:DD288" si="16">DC245</f>
        <v>1837651.1059999999</v>
      </c>
      <c r="DE245" s="91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</row>
    <row r="246" spans="1:123" s="25" customFormat="1" ht="29.25" customHeight="1">
      <c r="A246" s="19" t="s">
        <v>247</v>
      </c>
      <c r="B246" s="367" t="str">
        <f>ASMD!A43</f>
        <v>PRK.2017.WKT-2.3.18</v>
      </c>
      <c r="C246" s="90"/>
      <c r="D246" s="90"/>
      <c r="E246" s="489" t="str">
        <f>ASMD!D43</f>
        <v>Pemasangan Jaringan Dan Trafo Untuk Mengatasi Tegangan Drop Rayon Melak</v>
      </c>
      <c r="F246" s="4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  <c r="AZ246" s="90"/>
      <c r="BA246" s="90"/>
      <c r="BB246" s="90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90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88">
        <f>ASMD!CY43</f>
        <v>0</v>
      </c>
      <c r="DA246" s="88">
        <f>ASMD!CZ43</f>
        <v>1380755.0713</v>
      </c>
      <c r="DC246" s="88">
        <f>ASMD!DA43</f>
        <v>1697268.6440000001</v>
      </c>
      <c r="DD246" s="88">
        <f t="shared" si="16"/>
        <v>1697268.6440000001</v>
      </c>
      <c r="DE246" s="91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</row>
    <row r="247" spans="1:123" s="25" customFormat="1" ht="32.25" customHeight="1">
      <c r="A247" s="19" t="s">
        <v>247</v>
      </c>
      <c r="B247" s="367" t="str">
        <f>ASMD!A44</f>
        <v>PRK.2017.WKT-2.3.19</v>
      </c>
      <c r="C247" s="90"/>
      <c r="D247" s="90"/>
      <c r="E247" s="489" t="str">
        <f>ASMD!D44</f>
        <v>Pemasangan Jaringan Dan Trafo Untuk Mengatasi Tegangan Drop Rayon Samarinda Kota</v>
      </c>
      <c r="F247" s="4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90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90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88">
        <f>ASMD!CY44</f>
        <v>0</v>
      </c>
      <c r="DA247" s="88">
        <f>ASMD!CZ44</f>
        <v>2143689.6140000005</v>
      </c>
      <c r="DC247" s="88">
        <f>ASMD!DA44</f>
        <v>771690.86899999995</v>
      </c>
      <c r="DD247" s="88">
        <f t="shared" si="16"/>
        <v>771690.86899999995</v>
      </c>
      <c r="DE247" s="91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</row>
    <row r="248" spans="1:123" s="25" customFormat="1" ht="32.25" customHeight="1">
      <c r="A248" s="19" t="s">
        <v>247</v>
      </c>
      <c r="B248" s="367" t="str">
        <f>ASMD!A45</f>
        <v>PRK.2017.WKT-2.3.20</v>
      </c>
      <c r="C248" s="90"/>
      <c r="D248" s="90"/>
      <c r="E248" s="489" t="str">
        <f>ASMD!D45</f>
        <v>Pemasangan Jaringan Dan Trafo Untuk Mengatasi Tegangan Drop Rayon Samarinda Ulu</v>
      </c>
      <c r="F248" s="4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90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90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88">
        <f>ASMD!CY45</f>
        <v>0</v>
      </c>
      <c r="DA248" s="88">
        <f>ASMD!CZ45</f>
        <v>1503962.3390000006</v>
      </c>
      <c r="DC248" s="88">
        <f>ASMD!DA45</f>
        <v>681599.728</v>
      </c>
      <c r="DD248" s="88">
        <f t="shared" si="16"/>
        <v>681599.728</v>
      </c>
      <c r="DE248" s="91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</row>
    <row r="249" spans="1:123" s="25" customFormat="1" ht="32.25" customHeight="1">
      <c r="A249" s="19" t="s">
        <v>247</v>
      </c>
      <c r="B249" s="367" t="str">
        <f>ASMD!A46</f>
        <v>PRK.2017.WKT-2.3.21</v>
      </c>
      <c r="C249" s="90"/>
      <c r="D249" s="90"/>
      <c r="E249" s="489" t="str">
        <f>ASMD!D46</f>
        <v>Pemasangan Jaringan Dan Trafo Untuk Mengatasi Tegangan Drop Rayon Samarinda Seberang</v>
      </c>
      <c r="F249" s="4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90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90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88">
        <f>ASMD!CY46</f>
        <v>0</v>
      </c>
      <c r="DA249" s="88">
        <f>ASMD!CZ46</f>
        <v>2374603.2299000006</v>
      </c>
      <c r="DC249" s="88">
        <f>ASMD!DA46</f>
        <v>751370.20700000005</v>
      </c>
      <c r="DD249" s="88">
        <f t="shared" si="16"/>
        <v>751370.20700000005</v>
      </c>
      <c r="DE249" s="91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</row>
    <row r="250" spans="1:123" s="25" customFormat="1">
      <c r="A250" s="19" t="s">
        <v>247</v>
      </c>
      <c r="B250" s="367" t="str">
        <f>ASMD!A47</f>
        <v>PRK.2017.WKT-2.3.22</v>
      </c>
      <c r="C250" s="90"/>
      <c r="D250" s="90"/>
      <c r="E250" s="112" t="str">
        <f>ASMD!D47</f>
        <v>Pengukuran Susut Penyulang Penyulang T 8</v>
      </c>
      <c r="F250" s="129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90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90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88">
        <f>ASMD!CY47</f>
        <v>0</v>
      </c>
      <c r="DA250" s="88">
        <f>ASMD!CZ47</f>
        <v>0</v>
      </c>
      <c r="DC250" s="88">
        <f>ASMD!DA47</f>
        <v>2709568.00390728</v>
      </c>
      <c r="DD250" s="88">
        <f t="shared" si="16"/>
        <v>2709568.00390728</v>
      </c>
      <c r="DE250" s="91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</row>
    <row r="251" spans="1:123">
      <c r="A251" s="18" t="s">
        <v>247</v>
      </c>
      <c r="B251" s="110" t="str">
        <f>ASMD!A48</f>
        <v>PRK.2017.WKT-2.3.23</v>
      </c>
      <c r="C251" s="83"/>
      <c r="D251" s="83"/>
      <c r="E251" s="111" t="str">
        <f>ASMD!D48</f>
        <v>Rekonduktor TR 5 Lokasi Rayon Seberang</v>
      </c>
      <c r="F251" s="85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3"/>
      <c r="AT251" s="83"/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  <c r="BK251" s="83"/>
      <c r="BL251" s="83"/>
      <c r="BM251" s="83"/>
      <c r="BN251" s="83"/>
      <c r="BO251" s="83"/>
      <c r="BP251" s="83"/>
      <c r="BQ251" s="83"/>
      <c r="BR251" s="83"/>
      <c r="BS251" s="83"/>
      <c r="BT251" s="83"/>
      <c r="BU251" s="83"/>
      <c r="BV251" s="83"/>
      <c r="BW251" s="83"/>
      <c r="BX251" s="83"/>
      <c r="BY251" s="83"/>
      <c r="BZ251" s="83"/>
      <c r="CA251" s="83"/>
      <c r="CB251" s="83"/>
      <c r="CC251" s="83"/>
      <c r="CD251" s="83"/>
      <c r="CE251" s="83"/>
      <c r="CF251" s="83"/>
      <c r="CG251" s="83"/>
      <c r="CH251" s="83"/>
      <c r="CI251" s="83"/>
      <c r="CJ251" s="83"/>
      <c r="CK251" s="83"/>
      <c r="CL251" s="83"/>
      <c r="CM251" s="83"/>
      <c r="CN251" s="83"/>
      <c r="CO251" s="83"/>
      <c r="CP251" s="83"/>
      <c r="CQ251" s="83"/>
      <c r="CR251" s="83"/>
      <c r="CS251" s="83"/>
      <c r="CT251" s="83"/>
      <c r="CU251" s="83"/>
      <c r="CV251" s="83"/>
      <c r="CW251" s="83"/>
      <c r="CX251" s="83"/>
      <c r="CY251" s="83"/>
      <c r="CZ251" s="89">
        <f>ASMD!CY48</f>
        <v>0</v>
      </c>
      <c r="DA251" s="89">
        <f>ASMD!CZ48</f>
        <v>200778.06540000002</v>
      </c>
      <c r="DC251" s="89">
        <f>ASMD!DA48</f>
        <v>163237.481</v>
      </c>
      <c r="DD251" s="88">
        <f t="shared" si="16"/>
        <v>163237.481</v>
      </c>
      <c r="DE251" s="200"/>
      <c r="DF251" s="83"/>
      <c r="DG251" s="83"/>
      <c r="DH251" s="83"/>
      <c r="DI251" s="83"/>
      <c r="DJ251" s="83"/>
      <c r="DK251" s="83"/>
      <c r="DL251" s="83"/>
      <c r="DM251" s="83"/>
      <c r="DN251" s="83"/>
      <c r="DO251" s="83"/>
      <c r="DP251" s="83"/>
      <c r="DQ251" s="83"/>
      <c r="DR251" s="83"/>
      <c r="DS251" s="83"/>
    </row>
    <row r="252" spans="1:123">
      <c r="A252" s="18" t="s">
        <v>247</v>
      </c>
      <c r="B252" s="110" t="str">
        <f>ASMD!A49</f>
        <v>PRK.2017.WKT-2.3.24</v>
      </c>
      <c r="C252" s="83"/>
      <c r="D252" s="83"/>
      <c r="E252" s="111" t="str">
        <f>ASMD!D49</f>
        <v>Rab Penggantian Kwh meter Dan Pemasangan Modem AMR (Amrisasi)</v>
      </c>
      <c r="F252" s="85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  <c r="AP252" s="83"/>
      <c r="AQ252" s="83"/>
      <c r="AR252" s="83"/>
      <c r="AS252" s="83"/>
      <c r="AT252" s="83"/>
      <c r="AU252" s="83"/>
      <c r="AV252" s="83"/>
      <c r="AW252" s="83"/>
      <c r="AX252" s="83"/>
      <c r="AY252" s="83"/>
      <c r="AZ252" s="83"/>
      <c r="BA252" s="83"/>
      <c r="BB252" s="83"/>
      <c r="BC252" s="83"/>
      <c r="BD252" s="83"/>
      <c r="BE252" s="83"/>
      <c r="BF252" s="83"/>
      <c r="BG252" s="83"/>
      <c r="BH252" s="83"/>
      <c r="BI252" s="83"/>
      <c r="BJ252" s="83"/>
      <c r="BK252" s="83"/>
      <c r="BL252" s="83"/>
      <c r="BM252" s="83"/>
      <c r="BN252" s="83"/>
      <c r="BO252" s="83"/>
      <c r="BP252" s="83"/>
      <c r="BQ252" s="83"/>
      <c r="BR252" s="83"/>
      <c r="BS252" s="83"/>
      <c r="BT252" s="83"/>
      <c r="BU252" s="83"/>
      <c r="BV252" s="83"/>
      <c r="BW252" s="83"/>
      <c r="BX252" s="83"/>
      <c r="BY252" s="83"/>
      <c r="BZ252" s="83"/>
      <c r="CA252" s="83"/>
      <c r="CB252" s="83"/>
      <c r="CC252" s="83"/>
      <c r="CD252" s="83"/>
      <c r="CE252" s="83"/>
      <c r="CF252" s="83"/>
      <c r="CG252" s="83"/>
      <c r="CH252" s="83"/>
      <c r="CI252" s="83"/>
      <c r="CJ252" s="83"/>
      <c r="CK252" s="83"/>
      <c r="CL252" s="83"/>
      <c r="CM252" s="83"/>
      <c r="CN252" s="83"/>
      <c r="CO252" s="83"/>
      <c r="CP252" s="83"/>
      <c r="CQ252" s="83"/>
      <c r="CR252" s="83"/>
      <c r="CS252" s="83"/>
      <c r="CT252" s="83"/>
      <c r="CU252" s="83"/>
      <c r="CV252" s="83"/>
      <c r="CW252" s="83"/>
      <c r="CX252" s="83"/>
      <c r="CY252" s="83"/>
      <c r="CZ252" s="89">
        <f>ASMD!CY49</f>
        <v>0</v>
      </c>
      <c r="DA252" s="89">
        <f>ASMD!CZ49</f>
        <v>0</v>
      </c>
      <c r="DC252" s="89">
        <f>ASMD!DA49</f>
        <v>1528346.6756249999</v>
      </c>
      <c r="DD252" s="88">
        <f t="shared" si="16"/>
        <v>1528346.6756249999</v>
      </c>
      <c r="DE252" s="200"/>
      <c r="DF252" s="83"/>
      <c r="DG252" s="83"/>
      <c r="DH252" s="83"/>
      <c r="DI252" s="83"/>
      <c r="DJ252" s="83"/>
      <c r="DK252" s="83"/>
      <c r="DL252" s="83"/>
      <c r="DM252" s="83"/>
      <c r="DN252" s="83"/>
      <c r="DO252" s="83"/>
      <c r="DP252" s="83"/>
      <c r="DQ252" s="83"/>
      <c r="DR252" s="83"/>
      <c r="DS252" s="83"/>
    </row>
    <row r="253" spans="1:123">
      <c r="A253" s="18" t="s">
        <v>134</v>
      </c>
      <c r="B253" s="110" t="str">
        <f>ABPP!A51</f>
        <v>PRK.2017.WKT-3.3.11</v>
      </c>
      <c r="C253" s="83"/>
      <c r="D253" s="83"/>
      <c r="E253" s="111" t="str">
        <f>ABPP!D51</f>
        <v>Rencana Sisip Trafo Murni Di Area Balikpapan</v>
      </c>
      <c r="F253" s="85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3"/>
      <c r="AT253" s="83"/>
      <c r="AU253" s="83"/>
      <c r="AV253" s="83"/>
      <c r="AW253" s="83"/>
      <c r="AX253" s="83"/>
      <c r="AY253" s="83"/>
      <c r="AZ253" s="83"/>
      <c r="BA253" s="83"/>
      <c r="BB253" s="83"/>
      <c r="BC253" s="83"/>
      <c r="BD253" s="83"/>
      <c r="BE253" s="83"/>
      <c r="BF253" s="83"/>
      <c r="BG253" s="83"/>
      <c r="BH253" s="83"/>
      <c r="BI253" s="83"/>
      <c r="BJ253" s="83"/>
      <c r="BK253" s="83"/>
      <c r="BL253" s="83"/>
      <c r="BM253" s="83"/>
      <c r="BN253" s="83"/>
      <c r="BO253" s="83"/>
      <c r="BP253" s="83"/>
      <c r="BQ253" s="83"/>
      <c r="BR253" s="83"/>
      <c r="BS253" s="83"/>
      <c r="BT253" s="83"/>
      <c r="BU253" s="83"/>
      <c r="BV253" s="83"/>
      <c r="BW253" s="83"/>
      <c r="BX253" s="83"/>
      <c r="BY253" s="83"/>
      <c r="BZ253" s="83"/>
      <c r="CA253" s="83"/>
      <c r="CB253" s="83"/>
      <c r="CC253" s="83"/>
      <c r="CD253" s="83"/>
      <c r="CE253" s="83"/>
      <c r="CF253" s="83"/>
      <c r="CG253" s="83"/>
      <c r="CH253" s="83"/>
      <c r="CI253" s="83"/>
      <c r="CJ253" s="83"/>
      <c r="CK253" s="83"/>
      <c r="CL253" s="83"/>
      <c r="CM253" s="83"/>
      <c r="CN253" s="83"/>
      <c r="CO253" s="83"/>
      <c r="CP253" s="83"/>
      <c r="CQ253" s="83"/>
      <c r="CR253" s="83"/>
      <c r="CS253" s="83"/>
      <c r="CT253" s="83"/>
      <c r="CU253" s="83"/>
      <c r="CV253" s="83"/>
      <c r="CW253" s="83"/>
      <c r="CX253" s="83"/>
      <c r="CY253" s="83"/>
      <c r="CZ253" s="89"/>
      <c r="DA253" s="89"/>
      <c r="DC253" s="89"/>
      <c r="DD253" s="88">
        <f t="shared" si="16"/>
        <v>0</v>
      </c>
      <c r="DE253" s="200"/>
      <c r="DF253" s="83"/>
      <c r="DG253" s="83"/>
      <c r="DH253" s="83"/>
      <c r="DI253" s="83"/>
      <c r="DJ253" s="83"/>
      <c r="DK253" s="83"/>
      <c r="DL253" s="83"/>
      <c r="DM253" s="83"/>
      <c r="DN253" s="83"/>
      <c r="DO253" s="83"/>
      <c r="DP253" s="83"/>
      <c r="DQ253" s="83"/>
      <c r="DR253" s="83"/>
      <c r="DS253" s="83"/>
    </row>
    <row r="254" spans="1:123">
      <c r="B254" s="110"/>
      <c r="C254" s="83"/>
      <c r="D254" s="83"/>
      <c r="E254" s="111"/>
      <c r="F254" s="85" t="str">
        <f>ABPP!E52</f>
        <v>Rencana Sisip Trafo Murni Penyulang Snp.1 Rayon Samboja</v>
      </c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  <c r="AP254" s="83"/>
      <c r="AQ254" s="83"/>
      <c r="AR254" s="83"/>
      <c r="AS254" s="83"/>
      <c r="AT254" s="83"/>
      <c r="AU254" s="83"/>
      <c r="AV254" s="83"/>
      <c r="AW254" s="83"/>
      <c r="AX254" s="83"/>
      <c r="AY254" s="83"/>
      <c r="AZ254" s="83"/>
      <c r="BA254" s="83"/>
      <c r="BB254" s="83"/>
      <c r="BC254" s="83"/>
      <c r="BD254" s="83"/>
      <c r="BE254" s="83"/>
      <c r="BF254" s="83"/>
      <c r="BG254" s="83"/>
      <c r="BH254" s="83"/>
      <c r="BI254" s="83"/>
      <c r="BJ254" s="83"/>
      <c r="BK254" s="83"/>
      <c r="BL254" s="83"/>
      <c r="BM254" s="83"/>
      <c r="BN254" s="83"/>
      <c r="BO254" s="83"/>
      <c r="BP254" s="83"/>
      <c r="BQ254" s="83"/>
      <c r="BR254" s="83"/>
      <c r="BS254" s="83"/>
      <c r="BT254" s="83"/>
      <c r="BU254" s="83"/>
      <c r="BV254" s="83"/>
      <c r="BW254" s="83"/>
      <c r="BX254" s="83"/>
      <c r="BY254" s="83"/>
      <c r="BZ254" s="83"/>
      <c r="CA254" s="83"/>
      <c r="CB254" s="83"/>
      <c r="CC254" s="83"/>
      <c r="CD254" s="83"/>
      <c r="CE254" s="83"/>
      <c r="CF254" s="83"/>
      <c r="CG254" s="83"/>
      <c r="CH254" s="83"/>
      <c r="CI254" s="83"/>
      <c r="CJ254" s="83"/>
      <c r="CK254" s="83"/>
      <c r="CL254" s="83"/>
      <c r="CM254" s="83"/>
      <c r="CN254" s="83"/>
      <c r="CO254" s="83"/>
      <c r="CP254" s="83"/>
      <c r="CQ254" s="83"/>
      <c r="CR254" s="83"/>
      <c r="CS254" s="83"/>
      <c r="CT254" s="83"/>
      <c r="CU254" s="83"/>
      <c r="CV254" s="83"/>
      <c r="CW254" s="83"/>
      <c r="CX254" s="83"/>
      <c r="CY254" s="83"/>
      <c r="CZ254" s="89">
        <f>ABPP!CY52</f>
        <v>0</v>
      </c>
      <c r="DA254" s="89">
        <f>ABPP!CZ52</f>
        <v>385760.76</v>
      </c>
      <c r="DC254" s="89">
        <f>ABPP!DA52</f>
        <v>134987.61786476101</v>
      </c>
      <c r="DD254" s="88">
        <f t="shared" si="16"/>
        <v>134987.61786476101</v>
      </c>
      <c r="DE254" s="200"/>
      <c r="DF254" s="83"/>
      <c r="DG254" s="83"/>
      <c r="DH254" s="83"/>
      <c r="DI254" s="83"/>
      <c r="DJ254" s="83"/>
      <c r="DK254" s="83"/>
      <c r="DL254" s="83"/>
      <c r="DM254" s="83"/>
      <c r="DN254" s="83"/>
      <c r="DO254" s="83"/>
      <c r="DP254" s="83"/>
      <c r="DQ254" s="83"/>
      <c r="DR254" s="83"/>
      <c r="DS254" s="83"/>
    </row>
    <row r="255" spans="1:123">
      <c r="B255" s="110"/>
      <c r="C255" s="83"/>
      <c r="D255" s="83"/>
      <c r="E255" s="111"/>
      <c r="F255" s="85" t="str">
        <f>ABPP!E53</f>
        <v>Rencana Sisip Trafo Murni Penyulang Snp.4 Rayon Samboja</v>
      </c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3"/>
      <c r="AT255" s="83"/>
      <c r="AU255" s="83"/>
      <c r="AV255" s="83"/>
      <c r="AW255" s="83"/>
      <c r="AX255" s="83"/>
      <c r="AY255" s="83"/>
      <c r="AZ255" s="83"/>
      <c r="BA255" s="83"/>
      <c r="BB255" s="83"/>
      <c r="BC255" s="83"/>
      <c r="BD255" s="83"/>
      <c r="BE255" s="83"/>
      <c r="BF255" s="83"/>
      <c r="BG255" s="83"/>
      <c r="BH255" s="83"/>
      <c r="BI255" s="83"/>
      <c r="BJ255" s="83"/>
      <c r="BK255" s="83"/>
      <c r="BL255" s="83"/>
      <c r="BM255" s="83"/>
      <c r="BN255" s="83"/>
      <c r="BO255" s="83"/>
      <c r="BP255" s="83"/>
      <c r="BQ255" s="83"/>
      <c r="BR255" s="83"/>
      <c r="BS255" s="83"/>
      <c r="BT255" s="83"/>
      <c r="BU255" s="83"/>
      <c r="BV255" s="83"/>
      <c r="BW255" s="83"/>
      <c r="BX255" s="83"/>
      <c r="BY255" s="83"/>
      <c r="BZ255" s="83"/>
      <c r="CA255" s="83"/>
      <c r="CB255" s="83"/>
      <c r="CC255" s="83"/>
      <c r="CD255" s="83"/>
      <c r="CE255" s="83"/>
      <c r="CF255" s="83"/>
      <c r="CG255" s="83"/>
      <c r="CH255" s="83"/>
      <c r="CI255" s="83"/>
      <c r="CJ255" s="83"/>
      <c r="CK255" s="83"/>
      <c r="CL255" s="83"/>
      <c r="CM255" s="83"/>
      <c r="CN255" s="83"/>
      <c r="CO255" s="83"/>
      <c r="CP255" s="83"/>
      <c r="CQ255" s="83"/>
      <c r="CR255" s="83"/>
      <c r="CS255" s="83"/>
      <c r="CT255" s="83"/>
      <c r="CU255" s="83"/>
      <c r="CV255" s="83"/>
      <c r="CW255" s="83"/>
      <c r="CX255" s="83"/>
      <c r="CY255" s="83"/>
      <c r="CZ255" s="89">
        <f>ABPP!CY53</f>
        <v>0</v>
      </c>
      <c r="DA255" s="89">
        <f>ABPP!CZ53</f>
        <v>1628827.42</v>
      </c>
      <c r="DC255" s="89">
        <f>ABPP!DA53</f>
        <v>596349.99483468605</v>
      </c>
      <c r="DD255" s="88">
        <f t="shared" si="16"/>
        <v>596349.99483468605</v>
      </c>
      <c r="DE255" s="200"/>
      <c r="DF255" s="83"/>
      <c r="DG255" s="83"/>
      <c r="DH255" s="83"/>
      <c r="DI255" s="83"/>
      <c r="DJ255" s="83"/>
      <c r="DK255" s="83"/>
      <c r="DL255" s="83"/>
      <c r="DM255" s="83"/>
      <c r="DN255" s="83"/>
      <c r="DO255" s="83"/>
      <c r="DP255" s="83"/>
      <c r="DQ255" s="83"/>
      <c r="DR255" s="83"/>
      <c r="DS255" s="83"/>
    </row>
    <row r="256" spans="1:123">
      <c r="B256" s="110"/>
      <c r="C256" s="83"/>
      <c r="D256" s="83"/>
      <c r="E256" s="111"/>
      <c r="F256" s="85" t="str">
        <f>ABPP!E54</f>
        <v>Rencana Sisip Trafo Murni Penyulang P.2 Rayon Petung</v>
      </c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9">
        <f>ABPP!CY54</f>
        <v>0</v>
      </c>
      <c r="DA256" s="89">
        <f>ABPP!CZ54</f>
        <v>677559.52</v>
      </c>
      <c r="DC256" s="89">
        <f>ABPP!DA54</f>
        <v>71096.466043728607</v>
      </c>
      <c r="DD256" s="88">
        <f t="shared" si="16"/>
        <v>71096.466043728607</v>
      </c>
      <c r="DE256" s="200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</row>
    <row r="257" spans="1:123">
      <c r="B257" s="110"/>
      <c r="C257" s="83"/>
      <c r="D257" s="83"/>
      <c r="E257" s="111"/>
      <c r="F257" s="85" t="str">
        <f>ABPP!E55</f>
        <v>Rencana Sisip Trafo Murni Rayon Balikpapan Selatan</v>
      </c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  <c r="BK257" s="83"/>
      <c r="BL257" s="83"/>
      <c r="BM257" s="83"/>
      <c r="BN257" s="83"/>
      <c r="BO257" s="83"/>
      <c r="BP257" s="83"/>
      <c r="BQ257" s="83"/>
      <c r="BR257" s="83"/>
      <c r="BS257" s="83"/>
      <c r="BT257" s="83"/>
      <c r="BU257" s="83"/>
      <c r="BV257" s="83"/>
      <c r="BW257" s="83"/>
      <c r="BX257" s="83"/>
      <c r="BY257" s="83"/>
      <c r="BZ257" s="83"/>
      <c r="CA257" s="83"/>
      <c r="CB257" s="83"/>
      <c r="CC257" s="83"/>
      <c r="CD257" s="83"/>
      <c r="CE257" s="83"/>
      <c r="CF257" s="83"/>
      <c r="CG257" s="83"/>
      <c r="CH257" s="83"/>
      <c r="CI257" s="83"/>
      <c r="CJ257" s="83"/>
      <c r="CK257" s="83"/>
      <c r="CL257" s="83"/>
      <c r="CM257" s="83"/>
      <c r="CN257" s="83"/>
      <c r="CO257" s="83"/>
      <c r="CP257" s="83"/>
      <c r="CQ257" s="83"/>
      <c r="CR257" s="83"/>
      <c r="CS257" s="83"/>
      <c r="CT257" s="83"/>
      <c r="CU257" s="83"/>
      <c r="CV257" s="83"/>
      <c r="CW257" s="83"/>
      <c r="CX257" s="83"/>
      <c r="CY257" s="83"/>
      <c r="CZ257" s="89">
        <f>ABPP!CY55</f>
        <v>0</v>
      </c>
      <c r="DA257" s="89">
        <f>ABPP!CZ55</f>
        <v>621533.32999999996</v>
      </c>
      <c r="DC257" s="89">
        <f>ABPP!DA55</f>
        <v>232741.13305380999</v>
      </c>
      <c r="DD257" s="88">
        <f t="shared" si="16"/>
        <v>232741.13305380999</v>
      </c>
      <c r="DE257" s="200"/>
      <c r="DF257" s="83"/>
      <c r="DG257" s="83"/>
      <c r="DH257" s="83"/>
      <c r="DI257" s="83"/>
      <c r="DJ257" s="83"/>
      <c r="DK257" s="83"/>
      <c r="DL257" s="83"/>
      <c r="DM257" s="83"/>
      <c r="DN257" s="83"/>
      <c r="DO257" s="83"/>
      <c r="DP257" s="83"/>
      <c r="DQ257" s="83"/>
      <c r="DR257" s="83"/>
      <c r="DS257" s="83"/>
    </row>
    <row r="258" spans="1:123">
      <c r="B258" s="110"/>
      <c r="C258" s="83"/>
      <c r="D258" s="83"/>
      <c r="E258" s="111"/>
      <c r="F258" s="85" t="str">
        <f>ABPP!E56</f>
        <v>Rencana Sisip Trafo Murni Rayon Balikpapan Utara</v>
      </c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  <c r="AP258" s="83"/>
      <c r="AQ258" s="83"/>
      <c r="AR258" s="83"/>
      <c r="AS258" s="83"/>
      <c r="AT258" s="83"/>
      <c r="AU258" s="83"/>
      <c r="AV258" s="83"/>
      <c r="AW258" s="83"/>
      <c r="AX258" s="83"/>
      <c r="AY258" s="83"/>
      <c r="AZ258" s="83"/>
      <c r="BA258" s="83"/>
      <c r="BB258" s="83"/>
      <c r="BC258" s="83"/>
      <c r="BD258" s="83"/>
      <c r="BE258" s="83"/>
      <c r="BF258" s="83"/>
      <c r="BG258" s="83"/>
      <c r="BH258" s="83"/>
      <c r="BI258" s="83"/>
      <c r="BJ258" s="83"/>
      <c r="BK258" s="83"/>
      <c r="BL258" s="83"/>
      <c r="BM258" s="83"/>
      <c r="BN258" s="83"/>
      <c r="BO258" s="83"/>
      <c r="BP258" s="83"/>
      <c r="BQ258" s="83"/>
      <c r="BR258" s="83"/>
      <c r="BS258" s="83"/>
      <c r="BT258" s="83"/>
      <c r="BU258" s="83"/>
      <c r="BV258" s="83"/>
      <c r="BW258" s="83"/>
      <c r="BX258" s="83"/>
      <c r="BY258" s="83"/>
      <c r="BZ258" s="83"/>
      <c r="CA258" s="83"/>
      <c r="CB258" s="83"/>
      <c r="CC258" s="83"/>
      <c r="CD258" s="83"/>
      <c r="CE258" s="83"/>
      <c r="CF258" s="83"/>
      <c r="CG258" s="83"/>
      <c r="CH258" s="83"/>
      <c r="CI258" s="83"/>
      <c r="CJ258" s="83"/>
      <c r="CK258" s="83"/>
      <c r="CL258" s="83"/>
      <c r="CM258" s="83"/>
      <c r="CN258" s="83"/>
      <c r="CO258" s="83"/>
      <c r="CP258" s="83"/>
      <c r="CQ258" s="83"/>
      <c r="CR258" s="83"/>
      <c r="CS258" s="83"/>
      <c r="CT258" s="83"/>
      <c r="CU258" s="83"/>
      <c r="CV258" s="83"/>
      <c r="CW258" s="83"/>
      <c r="CX258" s="83"/>
      <c r="CY258" s="83"/>
      <c r="CZ258" s="89">
        <f>ABPP!CY56</f>
        <v>0</v>
      </c>
      <c r="DA258" s="89">
        <f>ABPP!CZ56</f>
        <v>675081.33</v>
      </c>
      <c r="DC258" s="89">
        <f>ABPP!DA56</f>
        <v>228975.00933134698</v>
      </c>
      <c r="DD258" s="88">
        <f t="shared" si="16"/>
        <v>228975.00933134698</v>
      </c>
      <c r="DE258" s="200"/>
      <c r="DF258" s="83"/>
      <c r="DG258" s="83"/>
      <c r="DH258" s="83"/>
      <c r="DI258" s="83"/>
      <c r="DJ258" s="83"/>
      <c r="DK258" s="83"/>
      <c r="DL258" s="83"/>
      <c r="DM258" s="83"/>
      <c r="DN258" s="83"/>
      <c r="DO258" s="83"/>
      <c r="DP258" s="83"/>
      <c r="DQ258" s="83"/>
      <c r="DR258" s="83"/>
      <c r="DS258" s="83"/>
    </row>
    <row r="259" spans="1:123">
      <c r="B259" s="110"/>
      <c r="C259" s="83"/>
      <c r="D259" s="83"/>
      <c r="E259" s="111"/>
      <c r="F259" s="85" t="str">
        <f>ABPP!E57</f>
        <v>Rencana Sisip Trafo Murni Rayon Longikis</v>
      </c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  <c r="AP259" s="83"/>
      <c r="AQ259" s="83"/>
      <c r="AR259" s="83"/>
      <c r="AS259" s="83"/>
      <c r="AT259" s="83"/>
      <c r="AU259" s="83"/>
      <c r="AV259" s="83"/>
      <c r="AW259" s="83"/>
      <c r="AX259" s="83"/>
      <c r="AY259" s="83"/>
      <c r="AZ259" s="83"/>
      <c r="BA259" s="83"/>
      <c r="BB259" s="83"/>
      <c r="BC259" s="83"/>
      <c r="BD259" s="83"/>
      <c r="BE259" s="83"/>
      <c r="BF259" s="83"/>
      <c r="BG259" s="83"/>
      <c r="BH259" s="83"/>
      <c r="BI259" s="83"/>
      <c r="BJ259" s="83"/>
      <c r="BK259" s="83"/>
      <c r="BL259" s="83"/>
      <c r="BM259" s="83"/>
      <c r="BN259" s="83"/>
      <c r="BO259" s="83"/>
      <c r="BP259" s="83"/>
      <c r="BQ259" s="83"/>
      <c r="BR259" s="83"/>
      <c r="BS259" s="83"/>
      <c r="BT259" s="83"/>
      <c r="BU259" s="83"/>
      <c r="BV259" s="83"/>
      <c r="BW259" s="83"/>
      <c r="BX259" s="83"/>
      <c r="BY259" s="83"/>
      <c r="BZ259" s="83"/>
      <c r="CA259" s="83"/>
      <c r="CB259" s="83"/>
      <c r="CC259" s="83"/>
      <c r="CD259" s="83"/>
      <c r="CE259" s="83"/>
      <c r="CF259" s="83"/>
      <c r="CG259" s="83"/>
      <c r="CH259" s="83"/>
      <c r="CI259" s="83"/>
      <c r="CJ259" s="83"/>
      <c r="CK259" s="83"/>
      <c r="CL259" s="83"/>
      <c r="CM259" s="83"/>
      <c r="CN259" s="83"/>
      <c r="CO259" s="83"/>
      <c r="CP259" s="83"/>
      <c r="CQ259" s="83"/>
      <c r="CR259" s="83"/>
      <c r="CS259" s="83"/>
      <c r="CT259" s="83"/>
      <c r="CU259" s="83"/>
      <c r="CV259" s="83"/>
      <c r="CW259" s="83"/>
      <c r="CX259" s="83"/>
      <c r="CY259" s="83"/>
      <c r="CZ259" s="89">
        <f>ABPP!CY57</f>
        <v>0</v>
      </c>
      <c r="DA259" s="89">
        <f>ABPP!CZ57</f>
        <v>967133.09</v>
      </c>
      <c r="DC259" s="89">
        <f>ABPP!DA57</f>
        <v>369292.54190891498</v>
      </c>
      <c r="DD259" s="88">
        <f t="shared" si="16"/>
        <v>369292.54190891498</v>
      </c>
      <c r="DE259" s="200"/>
      <c r="DF259" s="83"/>
      <c r="DG259" s="83"/>
      <c r="DH259" s="83"/>
      <c r="DI259" s="83"/>
      <c r="DJ259" s="83"/>
      <c r="DK259" s="83"/>
      <c r="DL259" s="83"/>
      <c r="DM259" s="83"/>
      <c r="DN259" s="83"/>
      <c r="DO259" s="83"/>
      <c r="DP259" s="83"/>
      <c r="DQ259" s="83"/>
      <c r="DR259" s="83"/>
      <c r="DS259" s="83"/>
    </row>
    <row r="260" spans="1:123">
      <c r="B260" s="110"/>
      <c r="C260" s="83"/>
      <c r="D260" s="83"/>
      <c r="E260" s="111"/>
      <c r="F260" s="85" t="str">
        <f>ABPP!E58</f>
        <v>Rencana Sisip Trafo Murni Rayon Grogot</v>
      </c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  <c r="AP260" s="83"/>
      <c r="AQ260" s="83"/>
      <c r="AR260" s="83"/>
      <c r="AS260" s="83"/>
      <c r="AT260" s="83"/>
      <c r="AU260" s="83"/>
      <c r="AV260" s="83"/>
      <c r="AW260" s="83"/>
      <c r="AX260" s="83"/>
      <c r="AY260" s="83"/>
      <c r="AZ260" s="83"/>
      <c r="BA260" s="83"/>
      <c r="BB260" s="83"/>
      <c r="BC260" s="83"/>
      <c r="BD260" s="83"/>
      <c r="BE260" s="83"/>
      <c r="BF260" s="83"/>
      <c r="BG260" s="83"/>
      <c r="BH260" s="83"/>
      <c r="BI260" s="83"/>
      <c r="BJ260" s="83"/>
      <c r="BK260" s="83"/>
      <c r="BL260" s="83"/>
      <c r="BM260" s="83"/>
      <c r="BN260" s="83"/>
      <c r="BO260" s="83"/>
      <c r="BP260" s="83"/>
      <c r="BQ260" s="83"/>
      <c r="BR260" s="83"/>
      <c r="BS260" s="83"/>
      <c r="BT260" s="83"/>
      <c r="BU260" s="83"/>
      <c r="BV260" s="83"/>
      <c r="BW260" s="83"/>
      <c r="BX260" s="83"/>
      <c r="BY260" s="83"/>
      <c r="BZ260" s="83"/>
      <c r="CA260" s="83"/>
      <c r="CB260" s="83"/>
      <c r="CC260" s="83"/>
      <c r="CD260" s="83"/>
      <c r="CE260" s="83"/>
      <c r="CF260" s="83"/>
      <c r="CG260" s="83"/>
      <c r="CH260" s="83"/>
      <c r="CI260" s="83"/>
      <c r="CJ260" s="83"/>
      <c r="CK260" s="83"/>
      <c r="CL260" s="83"/>
      <c r="CM260" s="83"/>
      <c r="CN260" s="83"/>
      <c r="CO260" s="83"/>
      <c r="CP260" s="83"/>
      <c r="CQ260" s="83"/>
      <c r="CR260" s="83"/>
      <c r="CS260" s="83"/>
      <c r="CT260" s="83"/>
      <c r="CU260" s="83"/>
      <c r="CV260" s="83"/>
      <c r="CW260" s="83"/>
      <c r="CX260" s="83"/>
      <c r="CY260" s="83"/>
      <c r="CZ260" s="89">
        <f>ABPP!CY58</f>
        <v>0</v>
      </c>
      <c r="DA260" s="89">
        <f>ABPP!CZ58</f>
        <v>704586.52</v>
      </c>
      <c r="DC260" s="89">
        <f>ABPP!DA58</f>
        <v>273129.66329732502</v>
      </c>
      <c r="DD260" s="88">
        <f t="shared" si="16"/>
        <v>273129.66329732502</v>
      </c>
      <c r="DE260" s="200"/>
      <c r="DF260" s="83"/>
      <c r="DG260" s="83"/>
      <c r="DH260" s="83"/>
      <c r="DI260" s="83"/>
      <c r="DJ260" s="83"/>
      <c r="DK260" s="83"/>
      <c r="DL260" s="83"/>
      <c r="DM260" s="83"/>
      <c r="DN260" s="83"/>
      <c r="DO260" s="83"/>
      <c r="DP260" s="83"/>
      <c r="DQ260" s="83"/>
      <c r="DR260" s="83"/>
      <c r="DS260" s="83"/>
    </row>
    <row r="261" spans="1:123">
      <c r="A261" s="18" t="s">
        <v>134</v>
      </c>
      <c r="B261" s="110" t="str">
        <f>ABPP!A59</f>
        <v>PRK.2017.WKT-3.3.12</v>
      </c>
      <c r="C261" s="83"/>
      <c r="D261" s="83"/>
      <c r="E261" s="111" t="str">
        <f>ABPP!D59</f>
        <v>Pekerjaan Amrisasi Plg Daya 41.5 Dan 33 Kva</v>
      </c>
      <c r="F261" s="85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  <c r="AP261" s="83"/>
      <c r="AQ261" s="83"/>
      <c r="AR261" s="83"/>
      <c r="AS261" s="83"/>
      <c r="AT261" s="83"/>
      <c r="AU261" s="83"/>
      <c r="AV261" s="83"/>
      <c r="AW261" s="83"/>
      <c r="AX261" s="83"/>
      <c r="AY261" s="83"/>
      <c r="AZ261" s="83"/>
      <c r="BA261" s="83"/>
      <c r="BB261" s="83"/>
      <c r="BC261" s="83"/>
      <c r="BD261" s="83"/>
      <c r="BE261" s="83"/>
      <c r="BF261" s="83"/>
      <c r="BG261" s="83"/>
      <c r="BH261" s="83"/>
      <c r="BI261" s="83"/>
      <c r="BJ261" s="83"/>
      <c r="BK261" s="83"/>
      <c r="BL261" s="83"/>
      <c r="BM261" s="83"/>
      <c r="BN261" s="83"/>
      <c r="BO261" s="83"/>
      <c r="BP261" s="83"/>
      <c r="BQ261" s="83"/>
      <c r="BR261" s="83"/>
      <c r="BS261" s="83"/>
      <c r="BT261" s="83"/>
      <c r="BU261" s="83"/>
      <c r="BV261" s="83"/>
      <c r="BW261" s="83"/>
      <c r="BX261" s="83"/>
      <c r="BY261" s="83"/>
      <c r="BZ261" s="83"/>
      <c r="CA261" s="83"/>
      <c r="CB261" s="83"/>
      <c r="CC261" s="83"/>
      <c r="CD261" s="83"/>
      <c r="CE261" s="83"/>
      <c r="CF261" s="83"/>
      <c r="CG261" s="83"/>
      <c r="CH261" s="83"/>
      <c r="CI261" s="83"/>
      <c r="CJ261" s="83"/>
      <c r="CK261" s="83"/>
      <c r="CL261" s="83"/>
      <c r="CM261" s="83"/>
      <c r="CN261" s="83"/>
      <c r="CO261" s="83"/>
      <c r="CP261" s="83"/>
      <c r="CQ261" s="83"/>
      <c r="CR261" s="83"/>
      <c r="CS261" s="83"/>
      <c r="CT261" s="83"/>
      <c r="CU261" s="83"/>
      <c r="CV261" s="83"/>
      <c r="CW261" s="83"/>
      <c r="CX261" s="83"/>
      <c r="CY261" s="83"/>
      <c r="CZ261" s="89">
        <f>ABPP!CY59</f>
        <v>0</v>
      </c>
      <c r="DA261" s="89">
        <f>ABPP!CZ59</f>
        <v>382800</v>
      </c>
      <c r="DC261" s="89">
        <f>ABPP!DA59</f>
        <v>1183035.304</v>
      </c>
      <c r="DD261" s="88">
        <f t="shared" si="16"/>
        <v>1183035.304</v>
      </c>
      <c r="DE261" s="200"/>
      <c r="DF261" s="83"/>
      <c r="DG261" s="83"/>
      <c r="DH261" s="83"/>
      <c r="DI261" s="83"/>
      <c r="DJ261" s="83"/>
      <c r="DK261" s="83"/>
      <c r="DL261" s="83"/>
      <c r="DM261" s="83"/>
      <c r="DN261" s="83"/>
      <c r="DO261" s="83"/>
      <c r="DP261" s="83"/>
      <c r="DQ261" s="83"/>
      <c r="DR261" s="83"/>
      <c r="DS261" s="83"/>
    </row>
    <row r="262" spans="1:123">
      <c r="A262" s="18" t="s">
        <v>134</v>
      </c>
      <c r="B262" s="110" t="str">
        <f>ABPP!A60</f>
        <v>PRK.2017.WKT-3.3.13</v>
      </c>
      <c r="C262" s="83"/>
      <c r="D262" s="83"/>
      <c r="E262" s="111" t="str">
        <f>ABPP!D60</f>
        <v>Rencana Meterisasi Penyulang Area Balikpapan</v>
      </c>
      <c r="F262" s="85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  <c r="AP262" s="83"/>
      <c r="AQ262" s="83"/>
      <c r="AR262" s="83"/>
      <c r="AS262" s="83"/>
      <c r="AT262" s="83"/>
      <c r="AU262" s="83"/>
      <c r="AV262" s="83"/>
      <c r="AW262" s="83"/>
      <c r="AX262" s="83"/>
      <c r="AY262" s="83"/>
      <c r="AZ262" s="83"/>
      <c r="BA262" s="83"/>
      <c r="BB262" s="83"/>
      <c r="BC262" s="83"/>
      <c r="BD262" s="83"/>
      <c r="BE262" s="83"/>
      <c r="BF262" s="83"/>
      <c r="BG262" s="83"/>
      <c r="BH262" s="83"/>
      <c r="BI262" s="83"/>
      <c r="BJ262" s="83"/>
      <c r="BK262" s="83"/>
      <c r="BL262" s="83"/>
      <c r="BM262" s="83"/>
      <c r="BN262" s="83"/>
      <c r="BO262" s="83"/>
      <c r="BP262" s="83"/>
      <c r="BQ262" s="83"/>
      <c r="BR262" s="83"/>
      <c r="BS262" s="83"/>
      <c r="BT262" s="83"/>
      <c r="BU262" s="83"/>
      <c r="BV262" s="83"/>
      <c r="BW262" s="83"/>
      <c r="BX262" s="83"/>
      <c r="BY262" s="83"/>
      <c r="BZ262" s="83"/>
      <c r="CA262" s="83"/>
      <c r="CB262" s="83"/>
      <c r="CC262" s="83"/>
      <c r="CD262" s="83"/>
      <c r="CE262" s="83"/>
      <c r="CF262" s="83"/>
      <c r="CG262" s="83"/>
      <c r="CH262" s="83"/>
      <c r="CI262" s="83"/>
      <c r="CJ262" s="83"/>
      <c r="CK262" s="83"/>
      <c r="CL262" s="83"/>
      <c r="CM262" s="83"/>
      <c r="CN262" s="83"/>
      <c r="CO262" s="83"/>
      <c r="CP262" s="83"/>
      <c r="CQ262" s="83"/>
      <c r="CR262" s="83"/>
      <c r="CS262" s="83"/>
      <c r="CT262" s="83"/>
      <c r="CU262" s="83"/>
      <c r="CV262" s="83"/>
      <c r="CW262" s="83"/>
      <c r="CX262" s="83"/>
      <c r="CY262" s="83"/>
      <c r="CZ262" s="89">
        <f>ABPP!CY60</f>
        <v>0</v>
      </c>
      <c r="DA262" s="89">
        <f>ABPP!CZ60</f>
        <v>0</v>
      </c>
      <c r="DC262" s="89">
        <f>ABPP!DA60</f>
        <v>0</v>
      </c>
      <c r="DD262" s="88">
        <f t="shared" si="16"/>
        <v>0</v>
      </c>
      <c r="DE262" s="200"/>
      <c r="DF262" s="83"/>
      <c r="DG262" s="83"/>
      <c r="DH262" s="83"/>
      <c r="DI262" s="83"/>
      <c r="DJ262" s="83"/>
      <c r="DK262" s="83"/>
      <c r="DL262" s="83"/>
      <c r="DM262" s="83"/>
      <c r="DN262" s="83"/>
      <c r="DO262" s="83"/>
      <c r="DP262" s="83"/>
      <c r="DQ262" s="83"/>
      <c r="DR262" s="83"/>
      <c r="DS262" s="83"/>
    </row>
    <row r="263" spans="1:123">
      <c r="B263" s="110"/>
      <c r="C263" s="83"/>
      <c r="D263" s="83"/>
      <c r="E263" s="111"/>
      <c r="F263" s="85" t="str">
        <f>ABPP!E61</f>
        <v>- Penyulang Snp 1 Dan Snp 4 Rayon Samboja</v>
      </c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3"/>
      <c r="AT263" s="83"/>
      <c r="AU263" s="83"/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  <c r="BK263" s="83"/>
      <c r="BL263" s="83"/>
      <c r="BM263" s="83"/>
      <c r="BN263" s="83"/>
      <c r="BO263" s="83"/>
      <c r="BP263" s="83"/>
      <c r="BQ263" s="83"/>
      <c r="BR263" s="83"/>
      <c r="BS263" s="83"/>
      <c r="BT263" s="83"/>
      <c r="BU263" s="83"/>
      <c r="BV263" s="83"/>
      <c r="BW263" s="83"/>
      <c r="BX263" s="83"/>
      <c r="BY263" s="83"/>
      <c r="BZ263" s="83"/>
      <c r="CA263" s="83"/>
      <c r="CB263" s="83"/>
      <c r="CC263" s="83"/>
      <c r="CD263" s="83"/>
      <c r="CE263" s="83"/>
      <c r="CF263" s="83"/>
      <c r="CG263" s="83"/>
      <c r="CH263" s="83"/>
      <c r="CI263" s="83"/>
      <c r="CJ263" s="83"/>
      <c r="CK263" s="83"/>
      <c r="CL263" s="83"/>
      <c r="CM263" s="83"/>
      <c r="CN263" s="83"/>
      <c r="CO263" s="83"/>
      <c r="CP263" s="83"/>
      <c r="CQ263" s="83"/>
      <c r="CR263" s="83"/>
      <c r="CS263" s="83"/>
      <c r="CT263" s="83"/>
      <c r="CU263" s="83"/>
      <c r="CV263" s="83"/>
      <c r="CW263" s="83"/>
      <c r="CX263" s="83"/>
      <c r="CY263" s="83"/>
      <c r="CZ263" s="89">
        <f>ABPP!CY61</f>
        <v>0</v>
      </c>
      <c r="DA263" s="89">
        <f>ABPP!CZ61</f>
        <v>254390.39999999999</v>
      </c>
      <c r="DC263" s="89">
        <f>ABPP!DA61</f>
        <v>784802.38336138404</v>
      </c>
      <c r="DD263" s="88">
        <f t="shared" si="16"/>
        <v>784802.38336138404</v>
      </c>
      <c r="DE263" s="200"/>
      <c r="DF263" s="83"/>
      <c r="DG263" s="83"/>
      <c r="DH263" s="83"/>
      <c r="DI263" s="83"/>
      <c r="DJ263" s="83"/>
      <c r="DK263" s="83"/>
      <c r="DL263" s="83"/>
      <c r="DM263" s="83"/>
      <c r="DN263" s="83"/>
      <c r="DO263" s="83"/>
      <c r="DP263" s="83"/>
      <c r="DQ263" s="83"/>
      <c r="DR263" s="83"/>
      <c r="DS263" s="83"/>
    </row>
    <row r="264" spans="1:123">
      <c r="B264" s="110"/>
      <c r="C264" s="83"/>
      <c r="D264" s="83"/>
      <c r="E264" s="111"/>
      <c r="F264" s="85" t="str">
        <f>ABPP!E62</f>
        <v>- Penyulang P.2 Rayon Petung</v>
      </c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83"/>
      <c r="AQ264" s="83"/>
      <c r="AR264" s="83"/>
      <c r="AS264" s="83"/>
      <c r="AT264" s="83"/>
      <c r="AU264" s="83"/>
      <c r="AV264" s="83"/>
      <c r="AW264" s="83"/>
      <c r="AX264" s="83"/>
      <c r="AY264" s="83"/>
      <c r="AZ264" s="83"/>
      <c r="BA264" s="83"/>
      <c r="BB264" s="83"/>
      <c r="BC264" s="83"/>
      <c r="BD264" s="83"/>
      <c r="BE264" s="83"/>
      <c r="BF264" s="83"/>
      <c r="BG264" s="83"/>
      <c r="BH264" s="83"/>
      <c r="BI264" s="83"/>
      <c r="BJ264" s="83"/>
      <c r="BK264" s="83"/>
      <c r="BL264" s="83"/>
      <c r="BM264" s="83"/>
      <c r="BN264" s="83"/>
      <c r="BO264" s="83"/>
      <c r="BP264" s="83"/>
      <c r="BQ264" s="83"/>
      <c r="BR264" s="83"/>
      <c r="BS264" s="83"/>
      <c r="BT264" s="83"/>
      <c r="BU264" s="83"/>
      <c r="BV264" s="83"/>
      <c r="BW264" s="83"/>
      <c r="BX264" s="83"/>
      <c r="BY264" s="83"/>
      <c r="BZ264" s="83"/>
      <c r="CA264" s="83"/>
      <c r="CB264" s="83"/>
      <c r="CC264" s="83"/>
      <c r="CD264" s="83"/>
      <c r="CE264" s="83"/>
      <c r="CF264" s="83"/>
      <c r="CG264" s="83"/>
      <c r="CH264" s="83"/>
      <c r="CI264" s="83"/>
      <c r="CJ264" s="83"/>
      <c r="CK264" s="83"/>
      <c r="CL264" s="83"/>
      <c r="CM264" s="83"/>
      <c r="CN264" s="83"/>
      <c r="CO264" s="83"/>
      <c r="CP264" s="83"/>
      <c r="CQ264" s="83"/>
      <c r="CR264" s="83"/>
      <c r="CS264" s="83"/>
      <c r="CT264" s="83"/>
      <c r="CU264" s="83"/>
      <c r="CV264" s="83"/>
      <c r="CW264" s="83"/>
      <c r="CX264" s="83"/>
      <c r="CY264" s="83"/>
      <c r="CZ264" s="89">
        <f>ABPP!CY62</f>
        <v>0</v>
      </c>
      <c r="DA264" s="89">
        <f>ABPP!CZ62</f>
        <v>120080.4</v>
      </c>
      <c r="DC264" s="89">
        <f>ABPP!DA62</f>
        <v>374128.47200940701</v>
      </c>
      <c r="DD264" s="88">
        <f t="shared" si="16"/>
        <v>374128.47200940701</v>
      </c>
      <c r="DE264" s="200"/>
      <c r="DF264" s="83"/>
      <c r="DG264" s="83"/>
      <c r="DH264" s="83"/>
      <c r="DI264" s="83"/>
      <c r="DJ264" s="83"/>
      <c r="DK264" s="83"/>
      <c r="DL264" s="83"/>
      <c r="DM264" s="83"/>
      <c r="DN264" s="83"/>
      <c r="DO264" s="83"/>
      <c r="DP264" s="83"/>
      <c r="DQ264" s="83"/>
      <c r="DR264" s="83"/>
      <c r="DS264" s="83"/>
    </row>
    <row r="265" spans="1:123">
      <c r="A265" s="18" t="s">
        <v>134</v>
      </c>
      <c r="B265" s="110" t="str">
        <f>ABPP!A63</f>
        <v>PRK.2017.WKT-3.3.14</v>
      </c>
      <c r="C265" s="83"/>
      <c r="D265" s="83"/>
      <c r="E265" s="111" t="str">
        <f>ABPP!D63</f>
        <v>Pengadaan Material  App 1 Fasa Untuk Penggantian Kwh Meter Tua</v>
      </c>
      <c r="F265" s="85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83"/>
      <c r="AQ265" s="83"/>
      <c r="AR265" s="83"/>
      <c r="AS265" s="83"/>
      <c r="AT265" s="83"/>
      <c r="AU265" s="83"/>
      <c r="AV265" s="83"/>
      <c r="AW265" s="83"/>
      <c r="AX265" s="83"/>
      <c r="AY265" s="83"/>
      <c r="AZ265" s="83"/>
      <c r="BA265" s="83"/>
      <c r="BB265" s="83"/>
      <c r="BC265" s="83"/>
      <c r="BD265" s="83"/>
      <c r="BE265" s="83"/>
      <c r="BF265" s="83"/>
      <c r="BG265" s="83"/>
      <c r="BH265" s="83"/>
      <c r="BI265" s="83"/>
      <c r="BJ265" s="83"/>
      <c r="BK265" s="83"/>
      <c r="BL265" s="83"/>
      <c r="BM265" s="83"/>
      <c r="BN265" s="83"/>
      <c r="BO265" s="83"/>
      <c r="BP265" s="83"/>
      <c r="BQ265" s="83"/>
      <c r="BR265" s="83"/>
      <c r="BS265" s="83"/>
      <c r="BT265" s="83"/>
      <c r="BU265" s="83"/>
      <c r="BV265" s="83"/>
      <c r="BW265" s="83"/>
      <c r="BX265" s="83"/>
      <c r="BY265" s="83"/>
      <c r="BZ265" s="83"/>
      <c r="CA265" s="83"/>
      <c r="CB265" s="83"/>
      <c r="CC265" s="83"/>
      <c r="CD265" s="83"/>
      <c r="CE265" s="83"/>
      <c r="CF265" s="83"/>
      <c r="CG265" s="83"/>
      <c r="CH265" s="83"/>
      <c r="CI265" s="83"/>
      <c r="CJ265" s="83"/>
      <c r="CK265" s="83"/>
      <c r="CL265" s="83"/>
      <c r="CM265" s="83"/>
      <c r="CN265" s="83"/>
      <c r="CO265" s="83"/>
      <c r="CP265" s="83"/>
      <c r="CQ265" s="83"/>
      <c r="CR265" s="83"/>
      <c r="CS265" s="83"/>
      <c r="CT265" s="83"/>
      <c r="CU265" s="83"/>
      <c r="CV265" s="83"/>
      <c r="CW265" s="83"/>
      <c r="CX265" s="83"/>
      <c r="CY265" s="83"/>
      <c r="CZ265" s="89">
        <f>ABPP!CY63</f>
        <v>0</v>
      </c>
      <c r="DA265" s="89">
        <f>ABPP!CZ63</f>
        <v>1152800</v>
      </c>
      <c r="DC265" s="89">
        <f>ABPP!DA63</f>
        <v>22440</v>
      </c>
      <c r="DD265" s="88">
        <f t="shared" si="16"/>
        <v>22440</v>
      </c>
      <c r="DE265" s="200"/>
      <c r="DF265" s="83"/>
      <c r="DG265" s="83"/>
      <c r="DH265" s="83"/>
      <c r="DI265" s="83"/>
      <c r="DJ265" s="83"/>
      <c r="DK265" s="83"/>
      <c r="DL265" s="83"/>
      <c r="DM265" s="83"/>
      <c r="DN265" s="83"/>
      <c r="DO265" s="83"/>
      <c r="DP265" s="83"/>
      <c r="DQ265" s="83"/>
      <c r="DR265" s="83"/>
      <c r="DS265" s="83"/>
    </row>
    <row r="266" spans="1:123">
      <c r="A266" s="18" t="s">
        <v>248</v>
      </c>
      <c r="B266" s="110" t="str">
        <f>ABRU!A48</f>
        <v>PRK.2017.WKT-4.3.37</v>
      </c>
      <c r="C266" s="83"/>
      <c r="D266" s="83"/>
      <c r="E266" s="111" t="str">
        <f>ABRU!D48</f>
        <v>Rekonektorisasi SR di Rayon Malinau</v>
      </c>
      <c r="F266" s="85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83"/>
      <c r="AQ266" s="83"/>
      <c r="AR266" s="83"/>
      <c r="AS266" s="83"/>
      <c r="AT266" s="83"/>
      <c r="AU266" s="83"/>
      <c r="AV266" s="83"/>
      <c r="AW266" s="83"/>
      <c r="AX266" s="83"/>
      <c r="AY266" s="83"/>
      <c r="AZ266" s="83"/>
      <c r="BA266" s="83"/>
      <c r="BB266" s="83"/>
      <c r="BC266" s="83"/>
      <c r="BD266" s="83"/>
      <c r="BE266" s="83"/>
      <c r="BF266" s="83"/>
      <c r="BG266" s="83"/>
      <c r="BH266" s="83"/>
      <c r="BI266" s="83"/>
      <c r="BJ266" s="83"/>
      <c r="BK266" s="83"/>
      <c r="BL266" s="83"/>
      <c r="BM266" s="83"/>
      <c r="BN266" s="83"/>
      <c r="BO266" s="83"/>
      <c r="BP266" s="83"/>
      <c r="BQ266" s="83"/>
      <c r="BR266" s="83"/>
      <c r="BS266" s="83"/>
      <c r="BT266" s="83"/>
      <c r="BU266" s="83"/>
      <c r="BV266" s="83"/>
      <c r="BW266" s="83"/>
      <c r="BX266" s="83"/>
      <c r="BY266" s="83"/>
      <c r="BZ266" s="83"/>
      <c r="CA266" s="83"/>
      <c r="CB266" s="83"/>
      <c r="CC266" s="83"/>
      <c r="CD266" s="83"/>
      <c r="CE266" s="83"/>
      <c r="CF266" s="83"/>
      <c r="CG266" s="83"/>
      <c r="CH266" s="83"/>
      <c r="CI266" s="83"/>
      <c r="CJ266" s="83"/>
      <c r="CK266" s="83"/>
      <c r="CL266" s="83"/>
      <c r="CM266" s="83"/>
      <c r="CN266" s="83"/>
      <c r="CO266" s="83"/>
      <c r="CP266" s="83"/>
      <c r="CQ266" s="83"/>
      <c r="CR266" s="83"/>
      <c r="CS266" s="83"/>
      <c r="CT266" s="83"/>
      <c r="CU266" s="83"/>
      <c r="CV266" s="83"/>
      <c r="CW266" s="83"/>
      <c r="CX266" s="83"/>
      <c r="CY266" s="83"/>
      <c r="CZ266" s="89">
        <f>ABRU!CY48</f>
        <v>0</v>
      </c>
      <c r="DA266" s="89">
        <f>ABRU!CZ48</f>
        <v>0</v>
      </c>
      <c r="DC266" s="89">
        <f>ABRU!DA48</f>
        <v>607087.40263481496</v>
      </c>
      <c r="DD266" s="88">
        <f t="shared" si="16"/>
        <v>607087.40263481496</v>
      </c>
      <c r="DE266" s="200"/>
      <c r="DF266" s="83"/>
      <c r="DG266" s="83"/>
      <c r="DH266" s="83"/>
      <c r="DI266" s="83"/>
      <c r="DJ266" s="83"/>
      <c r="DK266" s="83"/>
      <c r="DL266" s="83"/>
      <c r="DM266" s="83"/>
      <c r="DN266" s="83"/>
      <c r="DO266" s="83"/>
      <c r="DP266" s="83"/>
      <c r="DQ266" s="83"/>
      <c r="DR266" s="83"/>
      <c r="DS266" s="83"/>
    </row>
    <row r="267" spans="1:123">
      <c r="A267" s="18" t="s">
        <v>248</v>
      </c>
      <c r="B267" s="110" t="str">
        <f>ABRU!A49</f>
        <v>PRK.2017.WKT-4.3.38</v>
      </c>
      <c r="C267" s="83"/>
      <c r="D267" s="83"/>
      <c r="E267" s="111" t="str">
        <f>ABRU!D49</f>
        <v>Penambahan Jurusan SUTR Di Area Berau</v>
      </c>
      <c r="F267" s="85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3"/>
      <c r="AT267" s="83"/>
      <c r="AU267" s="83"/>
      <c r="AV267" s="83"/>
      <c r="AW267" s="83"/>
      <c r="AX267" s="83"/>
      <c r="AY267" s="83"/>
      <c r="AZ267" s="83"/>
      <c r="BA267" s="83"/>
      <c r="BB267" s="83"/>
      <c r="BC267" s="83"/>
      <c r="BD267" s="83"/>
      <c r="BE267" s="83"/>
      <c r="BF267" s="83"/>
      <c r="BG267" s="83"/>
      <c r="BH267" s="83"/>
      <c r="BI267" s="83"/>
      <c r="BJ267" s="83"/>
      <c r="BK267" s="83"/>
      <c r="BL267" s="83"/>
      <c r="BM267" s="83"/>
      <c r="BN267" s="83"/>
      <c r="BO267" s="83"/>
      <c r="BP267" s="83"/>
      <c r="BQ267" s="83"/>
      <c r="BR267" s="83"/>
      <c r="BS267" s="83"/>
      <c r="BT267" s="83"/>
      <c r="BU267" s="83"/>
      <c r="BV267" s="83"/>
      <c r="BW267" s="83"/>
      <c r="BX267" s="83"/>
      <c r="BY267" s="83"/>
      <c r="BZ267" s="83"/>
      <c r="CA267" s="83"/>
      <c r="CB267" s="83"/>
      <c r="CC267" s="83"/>
      <c r="CD267" s="83"/>
      <c r="CE267" s="83"/>
      <c r="CF267" s="83"/>
      <c r="CG267" s="83"/>
      <c r="CH267" s="83"/>
      <c r="CI267" s="83"/>
      <c r="CJ267" s="83"/>
      <c r="CK267" s="83"/>
      <c r="CL267" s="83"/>
      <c r="CM267" s="83"/>
      <c r="CN267" s="83"/>
      <c r="CO267" s="83"/>
      <c r="CP267" s="83"/>
      <c r="CQ267" s="83"/>
      <c r="CR267" s="83"/>
      <c r="CS267" s="83"/>
      <c r="CT267" s="83"/>
      <c r="CU267" s="83"/>
      <c r="CV267" s="83"/>
      <c r="CW267" s="83"/>
      <c r="CX267" s="83"/>
      <c r="CY267" s="83"/>
      <c r="CZ267" s="89">
        <f>ABRU!CY49</f>
        <v>0</v>
      </c>
      <c r="DA267" s="89">
        <f>ABRU!CZ49</f>
        <v>2180589.9192000004</v>
      </c>
      <c r="DC267" s="89">
        <f>ABRU!DA49</f>
        <v>971072.38870030968</v>
      </c>
      <c r="DD267" s="88">
        <f t="shared" si="16"/>
        <v>971072.38870030968</v>
      </c>
      <c r="DE267" s="200"/>
      <c r="DF267" s="83"/>
      <c r="DG267" s="83"/>
      <c r="DH267" s="83"/>
      <c r="DI267" s="83"/>
      <c r="DJ267" s="83"/>
      <c r="DK267" s="83"/>
      <c r="DL267" s="83"/>
      <c r="DM267" s="83"/>
      <c r="DN267" s="83"/>
      <c r="DO267" s="83"/>
      <c r="DP267" s="83"/>
      <c r="DQ267" s="83"/>
      <c r="DR267" s="83"/>
      <c r="DS267" s="83"/>
    </row>
    <row r="268" spans="1:123">
      <c r="A268" s="18" t="s">
        <v>248</v>
      </c>
      <c r="B268" s="110" t="str">
        <f>ABRU!A50</f>
        <v>PRK.2017.WKT-4.3.39</v>
      </c>
      <c r="C268" s="83"/>
      <c r="D268" s="83"/>
      <c r="E268" s="111" t="str">
        <f>ABRU!D50</f>
        <v>Pengadaan Peralatan Tera Portable TR Dan TM</v>
      </c>
      <c r="F268" s="85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83"/>
      <c r="AQ268" s="83"/>
      <c r="AR268" s="83"/>
      <c r="AS268" s="83"/>
      <c r="AT268" s="83"/>
      <c r="AU268" s="83"/>
      <c r="AV268" s="83"/>
      <c r="AW268" s="83"/>
      <c r="AX268" s="83"/>
      <c r="AY268" s="83"/>
      <c r="AZ268" s="83"/>
      <c r="BA268" s="83"/>
      <c r="BB268" s="83"/>
      <c r="BC268" s="83"/>
      <c r="BD268" s="83"/>
      <c r="BE268" s="83"/>
      <c r="BF268" s="83"/>
      <c r="BG268" s="83"/>
      <c r="BH268" s="83"/>
      <c r="BI268" s="83"/>
      <c r="BJ268" s="83"/>
      <c r="BK268" s="83"/>
      <c r="BL268" s="83"/>
      <c r="BM268" s="83"/>
      <c r="BN268" s="83"/>
      <c r="BO268" s="83"/>
      <c r="BP268" s="83"/>
      <c r="BQ268" s="83"/>
      <c r="BR268" s="83"/>
      <c r="BS268" s="83"/>
      <c r="BT268" s="83"/>
      <c r="BU268" s="83"/>
      <c r="BV268" s="83"/>
      <c r="BW268" s="83"/>
      <c r="BX268" s="83"/>
      <c r="BY268" s="83"/>
      <c r="BZ268" s="83"/>
      <c r="CA268" s="83"/>
      <c r="CB268" s="83"/>
      <c r="CC268" s="83"/>
      <c r="CD268" s="83"/>
      <c r="CE268" s="83"/>
      <c r="CF268" s="83"/>
      <c r="CG268" s="83"/>
      <c r="CH268" s="83"/>
      <c r="CI268" s="83"/>
      <c r="CJ268" s="83"/>
      <c r="CK268" s="83"/>
      <c r="CL268" s="83"/>
      <c r="CM268" s="83"/>
      <c r="CN268" s="83"/>
      <c r="CO268" s="83"/>
      <c r="CP268" s="83"/>
      <c r="CQ268" s="83"/>
      <c r="CR268" s="83"/>
      <c r="CS268" s="83"/>
      <c r="CT268" s="83"/>
      <c r="CU268" s="83"/>
      <c r="CV268" s="83"/>
      <c r="CW268" s="83"/>
      <c r="CX268" s="83"/>
      <c r="CY268" s="83"/>
      <c r="CZ268" s="89">
        <f>ABRU!CY50</f>
        <v>0</v>
      </c>
      <c r="DA268" s="89">
        <f>ABRU!CZ50</f>
        <v>0</v>
      </c>
      <c r="DC268" s="89">
        <f>ABRU!DA50</f>
        <v>879670</v>
      </c>
      <c r="DD268" s="88">
        <f t="shared" si="16"/>
        <v>879670</v>
      </c>
      <c r="DE268" s="200"/>
      <c r="DF268" s="83"/>
      <c r="DG268" s="83"/>
      <c r="DH268" s="83"/>
      <c r="DI268" s="83"/>
      <c r="DJ268" s="83"/>
      <c r="DK268" s="83"/>
      <c r="DL268" s="83"/>
      <c r="DM268" s="83"/>
      <c r="DN268" s="83"/>
      <c r="DO268" s="83"/>
      <c r="DP268" s="83"/>
      <c r="DQ268" s="83"/>
      <c r="DR268" s="83"/>
      <c r="DS268" s="83"/>
    </row>
    <row r="269" spans="1:123">
      <c r="A269" s="18" t="s">
        <v>248</v>
      </c>
      <c r="B269" s="110" t="str">
        <f>ABRU!A51</f>
        <v>PRK.2017.WKT-4.3.40</v>
      </c>
      <c r="C269" s="83"/>
      <c r="D269" s="83"/>
      <c r="E269" s="111" t="str">
        <f>ABRU!D51</f>
        <v>AMRisasi BTS 3 Phasa 16,5 Kva</v>
      </c>
      <c r="F269" s="85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3"/>
      <c r="AT269" s="83"/>
      <c r="AU269" s="83"/>
      <c r="AV269" s="83"/>
      <c r="AW269" s="83"/>
      <c r="AX269" s="83"/>
      <c r="AY269" s="83"/>
      <c r="AZ269" s="83"/>
      <c r="BA269" s="83"/>
      <c r="BB269" s="83"/>
      <c r="BC269" s="83"/>
      <c r="BD269" s="83"/>
      <c r="BE269" s="83"/>
      <c r="BF269" s="83"/>
      <c r="BG269" s="83"/>
      <c r="BH269" s="83"/>
      <c r="BI269" s="83"/>
      <c r="BJ269" s="83"/>
      <c r="BK269" s="83"/>
      <c r="BL269" s="83"/>
      <c r="BM269" s="83"/>
      <c r="BN269" s="83"/>
      <c r="BO269" s="83"/>
      <c r="BP269" s="83"/>
      <c r="BQ269" s="83"/>
      <c r="BR269" s="83"/>
      <c r="BS269" s="83"/>
      <c r="BT269" s="83"/>
      <c r="BU269" s="83"/>
      <c r="BV269" s="83"/>
      <c r="BW269" s="83"/>
      <c r="BX269" s="83"/>
      <c r="BY269" s="83"/>
      <c r="BZ269" s="83"/>
      <c r="CA269" s="83"/>
      <c r="CB269" s="83"/>
      <c r="CC269" s="83"/>
      <c r="CD269" s="83"/>
      <c r="CE269" s="83"/>
      <c r="CF269" s="83"/>
      <c r="CG269" s="83"/>
      <c r="CH269" s="83"/>
      <c r="CI269" s="83"/>
      <c r="CJ269" s="83"/>
      <c r="CK269" s="83"/>
      <c r="CL269" s="83"/>
      <c r="CM269" s="83"/>
      <c r="CN269" s="83"/>
      <c r="CO269" s="83"/>
      <c r="CP269" s="83"/>
      <c r="CQ269" s="83"/>
      <c r="CR269" s="83"/>
      <c r="CS269" s="83"/>
      <c r="CT269" s="83"/>
      <c r="CU269" s="83"/>
      <c r="CV269" s="83"/>
      <c r="CW269" s="83"/>
      <c r="CX269" s="83"/>
      <c r="CY269" s="83"/>
      <c r="CZ269" s="89">
        <f>ABRU!CY51</f>
        <v>185</v>
      </c>
      <c r="DA269" s="89">
        <f>ABRU!CZ51</f>
        <v>0</v>
      </c>
      <c r="DC269" s="89">
        <f>ABRU!DA51</f>
        <v>2520140</v>
      </c>
      <c r="DD269" s="88">
        <f t="shared" si="16"/>
        <v>2520140</v>
      </c>
      <c r="DE269" s="200"/>
      <c r="DF269" s="83"/>
      <c r="DG269" s="83"/>
      <c r="DH269" s="83"/>
      <c r="DI269" s="83"/>
      <c r="DJ269" s="83"/>
      <c r="DK269" s="83"/>
      <c r="DL269" s="83"/>
      <c r="DM269" s="83"/>
      <c r="DN269" s="83"/>
      <c r="DO269" s="83"/>
      <c r="DP269" s="83"/>
      <c r="DQ269" s="83"/>
      <c r="DR269" s="83"/>
      <c r="DS269" s="83"/>
    </row>
    <row r="270" spans="1:123" s="25" customFormat="1" ht="32.25" customHeight="1">
      <c r="A270" s="19" t="s">
        <v>248</v>
      </c>
      <c r="B270" s="312" t="str">
        <f>ABRU!A52</f>
        <v>PRK.2017.WKT-4.3.41</v>
      </c>
      <c r="C270" s="90"/>
      <c r="D270" s="90"/>
      <c r="E270" s="489" t="str">
        <f>ABRU!D52</f>
        <v xml:space="preserve">Pengadaan Dan Pemasangan Kwh Pembanding Untuk IPP, Excess Power Dan Sewa </v>
      </c>
      <c r="F270" s="4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90"/>
      <c r="AY270" s="90"/>
      <c r="AZ270" s="90"/>
      <c r="BA270" s="90"/>
      <c r="BB270" s="90"/>
      <c r="BC270" s="90"/>
      <c r="BD270" s="90"/>
      <c r="BE270" s="90"/>
      <c r="BF270" s="90"/>
      <c r="BG270" s="90"/>
      <c r="BH270" s="90"/>
      <c r="BI270" s="90"/>
      <c r="BJ270" s="90"/>
      <c r="BK270" s="90"/>
      <c r="BL270" s="90"/>
      <c r="BM270" s="90"/>
      <c r="BN270" s="90"/>
      <c r="BO270" s="90"/>
      <c r="BP270" s="90"/>
      <c r="BQ270" s="90"/>
      <c r="BR270" s="90"/>
      <c r="BS270" s="90"/>
      <c r="BT270" s="90"/>
      <c r="BU270" s="90"/>
      <c r="BV270" s="90"/>
      <c r="BW270" s="90"/>
      <c r="BX270" s="90"/>
      <c r="BY270" s="90"/>
      <c r="BZ270" s="90"/>
      <c r="CA270" s="90"/>
      <c r="CB270" s="90"/>
      <c r="CC270" s="90"/>
      <c r="CD270" s="90"/>
      <c r="CE270" s="90"/>
      <c r="CF270" s="90"/>
      <c r="CG270" s="90"/>
      <c r="CH270" s="90"/>
      <c r="CI270" s="90"/>
      <c r="CJ270" s="90"/>
      <c r="CK270" s="90"/>
      <c r="CL270" s="90"/>
      <c r="CM270" s="90"/>
      <c r="CN270" s="90"/>
      <c r="CO270" s="90"/>
      <c r="CP270" s="90"/>
      <c r="CQ270" s="90"/>
      <c r="CR270" s="90"/>
      <c r="CS270" s="90"/>
      <c r="CT270" s="90"/>
      <c r="CU270" s="90"/>
      <c r="CV270" s="90"/>
      <c r="CW270" s="90"/>
      <c r="CX270" s="90"/>
      <c r="CY270" s="90"/>
      <c r="CZ270" s="88">
        <f>ABRU!CY52</f>
        <v>10</v>
      </c>
      <c r="DA270" s="88">
        <f>ABRU!CZ52</f>
        <v>0</v>
      </c>
      <c r="DC270" s="88">
        <f>ABRU!DA52</f>
        <v>598840</v>
      </c>
      <c r="DD270" s="88">
        <f t="shared" si="16"/>
        <v>598840</v>
      </c>
      <c r="DE270" s="91"/>
      <c r="DF270" s="90"/>
      <c r="DG270" s="90"/>
      <c r="DH270" s="90"/>
      <c r="DI270" s="90"/>
      <c r="DJ270" s="90"/>
      <c r="DK270" s="90"/>
      <c r="DL270" s="90"/>
      <c r="DM270" s="90"/>
      <c r="DN270" s="90"/>
      <c r="DO270" s="90"/>
      <c r="DP270" s="90"/>
      <c r="DQ270" s="90"/>
      <c r="DR270" s="90"/>
      <c r="DS270" s="90"/>
    </row>
    <row r="271" spans="1:123">
      <c r="A271" s="18" t="s">
        <v>248</v>
      </c>
      <c r="B271" s="110" t="str">
        <f>ABRU!A53</f>
        <v>PRK.2017.WKT-4.3.42</v>
      </c>
      <c r="C271" s="83"/>
      <c r="D271" s="83"/>
      <c r="E271" s="111" t="str">
        <f>ABRU!D53</f>
        <v>Penggantian Kwh Meter Tua Area Berau</v>
      </c>
      <c r="F271" s="85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  <c r="AT271" s="83"/>
      <c r="AU271" s="83"/>
      <c r="AV271" s="83"/>
      <c r="AW271" s="83"/>
      <c r="AX271" s="83"/>
      <c r="AY271" s="83"/>
      <c r="AZ271" s="83"/>
      <c r="BA271" s="83"/>
      <c r="BB271" s="83"/>
      <c r="BC271" s="83"/>
      <c r="BD271" s="83"/>
      <c r="BE271" s="83"/>
      <c r="BF271" s="83"/>
      <c r="BG271" s="83"/>
      <c r="BH271" s="83"/>
      <c r="BI271" s="83"/>
      <c r="BJ271" s="83"/>
      <c r="BK271" s="83"/>
      <c r="BL271" s="83"/>
      <c r="BM271" s="83"/>
      <c r="BN271" s="83"/>
      <c r="BO271" s="83"/>
      <c r="BP271" s="83"/>
      <c r="BQ271" s="83"/>
      <c r="BR271" s="83"/>
      <c r="BS271" s="83"/>
      <c r="BT271" s="83"/>
      <c r="BU271" s="83"/>
      <c r="BV271" s="83"/>
      <c r="BW271" s="83"/>
      <c r="BX271" s="83"/>
      <c r="BY271" s="83"/>
      <c r="BZ271" s="83"/>
      <c r="CA271" s="83"/>
      <c r="CB271" s="83"/>
      <c r="CC271" s="83"/>
      <c r="CD271" s="83"/>
      <c r="CE271" s="83"/>
      <c r="CF271" s="83"/>
      <c r="CG271" s="83"/>
      <c r="CH271" s="83"/>
      <c r="CI271" s="83"/>
      <c r="CJ271" s="83"/>
      <c r="CK271" s="83"/>
      <c r="CL271" s="83"/>
      <c r="CM271" s="83"/>
      <c r="CN271" s="83"/>
      <c r="CO271" s="83"/>
      <c r="CP271" s="83"/>
      <c r="CQ271" s="83"/>
      <c r="CR271" s="83"/>
      <c r="CS271" s="83"/>
      <c r="CT271" s="83"/>
      <c r="CU271" s="83"/>
      <c r="CV271" s="83"/>
      <c r="CW271" s="83"/>
      <c r="CX271" s="83"/>
      <c r="CY271" s="83"/>
      <c r="CZ271" s="89">
        <f>ABRU!CY53</f>
        <v>0</v>
      </c>
      <c r="DA271" s="89">
        <f>ABRU!CZ53</f>
        <v>0</v>
      </c>
      <c r="DC271" s="89">
        <f>ABRU!DA53</f>
        <v>2472195</v>
      </c>
      <c r="DD271" s="88">
        <f t="shared" si="16"/>
        <v>2472195</v>
      </c>
      <c r="DE271" s="200"/>
      <c r="DF271" s="83"/>
      <c r="DG271" s="83"/>
      <c r="DH271" s="83"/>
      <c r="DI271" s="83"/>
      <c r="DJ271" s="83"/>
      <c r="DK271" s="83"/>
      <c r="DL271" s="83"/>
      <c r="DM271" s="83"/>
      <c r="DN271" s="83"/>
      <c r="DO271" s="83"/>
      <c r="DP271" s="83"/>
      <c r="DQ271" s="83"/>
      <c r="DR271" s="83"/>
      <c r="DS271" s="83"/>
    </row>
    <row r="272" spans="1:123" s="25" customFormat="1" ht="30" customHeight="1">
      <c r="A272" s="19" t="s">
        <v>248</v>
      </c>
      <c r="B272" s="367" t="str">
        <f>ABRU!A54</f>
        <v>PRK.2017.WKT-4.3.43</v>
      </c>
      <c r="C272" s="90"/>
      <c r="D272" s="90"/>
      <c r="E272" s="489" t="str">
        <f>ABRU!D54</f>
        <v xml:space="preserve">Pengadaan Dan Pemasangan Kubikel Pelanggan TM Untuk Akurasi Pengukuran </v>
      </c>
      <c r="F272" s="4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90"/>
      <c r="AY272" s="90"/>
      <c r="AZ272" s="90"/>
      <c r="BA272" s="90"/>
      <c r="BB272" s="90"/>
      <c r="BC272" s="90"/>
      <c r="BD272" s="90"/>
      <c r="BE272" s="90"/>
      <c r="BF272" s="90"/>
      <c r="BG272" s="90"/>
      <c r="BH272" s="90"/>
      <c r="BI272" s="90"/>
      <c r="BJ272" s="90"/>
      <c r="BK272" s="90"/>
      <c r="BL272" s="90"/>
      <c r="BM272" s="90"/>
      <c r="BN272" s="90"/>
      <c r="BO272" s="90"/>
      <c r="BP272" s="90"/>
      <c r="BQ272" s="90"/>
      <c r="BR272" s="90"/>
      <c r="BS272" s="90"/>
      <c r="BT272" s="90"/>
      <c r="BU272" s="90"/>
      <c r="BV272" s="90"/>
      <c r="BW272" s="90"/>
      <c r="BX272" s="90"/>
      <c r="BY272" s="90"/>
      <c r="BZ272" s="90"/>
      <c r="CA272" s="90"/>
      <c r="CB272" s="90"/>
      <c r="CC272" s="90"/>
      <c r="CD272" s="90"/>
      <c r="CE272" s="90"/>
      <c r="CF272" s="90"/>
      <c r="CG272" s="90"/>
      <c r="CH272" s="90"/>
      <c r="CI272" s="90"/>
      <c r="CJ272" s="90"/>
      <c r="CK272" s="90"/>
      <c r="CL272" s="90"/>
      <c r="CM272" s="90"/>
      <c r="CN272" s="90"/>
      <c r="CO272" s="90"/>
      <c r="CP272" s="90"/>
      <c r="CQ272" s="90"/>
      <c r="CR272" s="90"/>
      <c r="CS272" s="90"/>
      <c r="CT272" s="90"/>
      <c r="CU272" s="90"/>
      <c r="CV272" s="90"/>
      <c r="CW272" s="90"/>
      <c r="CX272" s="90"/>
      <c r="CY272" s="90"/>
      <c r="CZ272" s="88">
        <f>ABRU!CY54</f>
        <v>0</v>
      </c>
      <c r="DA272" s="88">
        <f>ABRU!CZ54</f>
        <v>978442.81075200008</v>
      </c>
      <c r="DC272" s="88">
        <f>ABRU!DA54</f>
        <v>432098.18924799992</v>
      </c>
      <c r="DD272" s="88">
        <f t="shared" si="16"/>
        <v>432098.18924799992</v>
      </c>
      <c r="DE272" s="91"/>
      <c r="DF272" s="90"/>
      <c r="DG272" s="90"/>
      <c r="DH272" s="90"/>
      <c r="DI272" s="90"/>
      <c r="DJ272" s="90"/>
      <c r="DK272" s="90"/>
      <c r="DL272" s="90"/>
      <c r="DM272" s="90"/>
      <c r="DN272" s="90"/>
      <c r="DO272" s="90"/>
      <c r="DP272" s="90"/>
      <c r="DQ272" s="90"/>
      <c r="DR272" s="90"/>
      <c r="DS272" s="90"/>
    </row>
    <row r="273" spans="1:123">
      <c r="A273" s="18" t="s">
        <v>248</v>
      </c>
      <c r="B273" s="110" t="str">
        <f>ABRU!A55</f>
        <v>PRK.2017.WKT-4.3.44</v>
      </c>
      <c r="C273" s="83"/>
      <c r="D273" s="83"/>
      <c r="E273" s="111" t="str">
        <f>ABRU!D55</f>
        <v>Penggantian CT PT</v>
      </c>
      <c r="F273" s="85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3"/>
      <c r="AT273" s="83"/>
      <c r="AU273" s="83"/>
      <c r="AV273" s="83"/>
      <c r="AW273" s="83"/>
      <c r="AX273" s="83"/>
      <c r="AY273" s="83"/>
      <c r="AZ273" s="83"/>
      <c r="BA273" s="83"/>
      <c r="BB273" s="83"/>
      <c r="BC273" s="83"/>
      <c r="BD273" s="83"/>
      <c r="BE273" s="83"/>
      <c r="BF273" s="83"/>
      <c r="BG273" s="83"/>
      <c r="BH273" s="83"/>
      <c r="BI273" s="83"/>
      <c r="BJ273" s="83"/>
      <c r="BK273" s="83"/>
      <c r="BL273" s="83"/>
      <c r="BM273" s="83"/>
      <c r="BN273" s="83"/>
      <c r="BO273" s="83"/>
      <c r="BP273" s="83"/>
      <c r="BQ273" s="83"/>
      <c r="BR273" s="83"/>
      <c r="BS273" s="83"/>
      <c r="BT273" s="83"/>
      <c r="BU273" s="83"/>
      <c r="BV273" s="83"/>
      <c r="BW273" s="83"/>
      <c r="BX273" s="83"/>
      <c r="BY273" s="83"/>
      <c r="BZ273" s="83"/>
      <c r="CA273" s="83"/>
      <c r="CB273" s="83"/>
      <c r="CC273" s="83"/>
      <c r="CD273" s="83"/>
      <c r="CE273" s="83"/>
      <c r="CF273" s="83"/>
      <c r="CG273" s="83"/>
      <c r="CH273" s="83"/>
      <c r="CI273" s="83"/>
      <c r="CJ273" s="83"/>
      <c r="CK273" s="83"/>
      <c r="CL273" s="83"/>
      <c r="CM273" s="83"/>
      <c r="CN273" s="83"/>
      <c r="CO273" s="83"/>
      <c r="CP273" s="83"/>
      <c r="CQ273" s="83"/>
      <c r="CR273" s="83"/>
      <c r="CS273" s="83"/>
      <c r="CT273" s="83"/>
      <c r="CU273" s="83"/>
      <c r="CV273" s="83"/>
      <c r="CW273" s="83"/>
      <c r="CX273" s="83"/>
      <c r="CY273" s="83"/>
      <c r="CZ273" s="89">
        <f>ABRU!CY55</f>
        <v>0</v>
      </c>
      <c r="DA273" s="89">
        <f>ABRU!CZ55</f>
        <v>213978.6</v>
      </c>
      <c r="DC273" s="89">
        <f>ABRU!DA55</f>
        <v>301735.40000000002</v>
      </c>
      <c r="DD273" s="88">
        <f t="shared" si="16"/>
        <v>301735.40000000002</v>
      </c>
      <c r="DE273" s="200"/>
      <c r="DF273" s="83"/>
      <c r="DG273" s="83"/>
      <c r="DH273" s="83"/>
      <c r="DI273" s="83"/>
      <c r="DJ273" s="83"/>
      <c r="DK273" s="83"/>
      <c r="DL273" s="83"/>
      <c r="DM273" s="83"/>
      <c r="DN273" s="83"/>
      <c r="DO273" s="83"/>
      <c r="DP273" s="83"/>
      <c r="DQ273" s="83"/>
      <c r="DR273" s="83"/>
      <c r="DS273" s="83"/>
    </row>
    <row r="274" spans="1:123">
      <c r="A274" s="18" t="s">
        <v>248</v>
      </c>
      <c r="B274" s="110" t="str">
        <f>ABRU!A56</f>
        <v>PRK.2017.WKT-4.3.45</v>
      </c>
      <c r="C274" s="83"/>
      <c r="D274" s="83"/>
      <c r="E274" s="111" t="str">
        <f>ABRU!D56</f>
        <v>Penambahan Lisensi AMR  Pelanggan Baru</v>
      </c>
      <c r="F274" s="85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/>
      <c r="AZ274" s="83"/>
      <c r="BA274" s="83"/>
      <c r="BB274" s="83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  <c r="BM274" s="83"/>
      <c r="BN274" s="83"/>
      <c r="BO274" s="83"/>
      <c r="BP274" s="83"/>
      <c r="BQ274" s="83"/>
      <c r="BR274" s="83"/>
      <c r="BS274" s="83"/>
      <c r="BT274" s="83"/>
      <c r="BU274" s="83"/>
      <c r="BV274" s="83"/>
      <c r="BW274" s="83"/>
      <c r="BX274" s="83"/>
      <c r="BY274" s="83"/>
      <c r="BZ274" s="83"/>
      <c r="CA274" s="83"/>
      <c r="CB274" s="83"/>
      <c r="CC274" s="83"/>
      <c r="CD274" s="83"/>
      <c r="CE274" s="83"/>
      <c r="CF274" s="83"/>
      <c r="CG274" s="83"/>
      <c r="CH274" s="83"/>
      <c r="CI274" s="83"/>
      <c r="CJ274" s="83"/>
      <c r="CK274" s="83"/>
      <c r="CL274" s="83"/>
      <c r="CM274" s="83"/>
      <c r="CN274" s="83"/>
      <c r="CO274" s="83"/>
      <c r="CP274" s="83"/>
      <c r="CQ274" s="83"/>
      <c r="CR274" s="83"/>
      <c r="CS274" s="83"/>
      <c r="CT274" s="83"/>
      <c r="CU274" s="83"/>
      <c r="CV274" s="83"/>
      <c r="CW274" s="83"/>
      <c r="CX274" s="83"/>
      <c r="CY274" s="83"/>
      <c r="CZ274" s="89">
        <f>ABRU!CY56</f>
        <v>0</v>
      </c>
      <c r="DA274" s="89">
        <f>ABRU!CZ56</f>
        <v>0</v>
      </c>
      <c r="DC274" s="89">
        <f>ABRU!DA56</f>
        <v>356400</v>
      </c>
      <c r="DD274" s="88">
        <f t="shared" si="16"/>
        <v>356400</v>
      </c>
      <c r="DE274" s="200"/>
      <c r="DF274" s="83"/>
      <c r="DG274" s="83"/>
      <c r="DH274" s="83"/>
      <c r="DI274" s="83"/>
      <c r="DJ274" s="83"/>
      <c r="DK274" s="83"/>
      <c r="DL274" s="83"/>
      <c r="DM274" s="83"/>
      <c r="DN274" s="83"/>
      <c r="DO274" s="83"/>
      <c r="DP274" s="83"/>
      <c r="DQ274" s="83"/>
      <c r="DR274" s="83"/>
      <c r="DS274" s="83"/>
    </row>
    <row r="275" spans="1:123">
      <c r="A275" s="18" t="s">
        <v>248</v>
      </c>
      <c r="B275" s="110" t="str">
        <f>ABRU!A57</f>
        <v>PRK.2017.WKT-4.3.46</v>
      </c>
      <c r="C275" s="83"/>
      <c r="D275" s="83"/>
      <c r="E275" s="111" t="str">
        <f>ABRU!D57</f>
        <v>Pengadaan Trafo Sisipan Area Berau</v>
      </c>
      <c r="F275" s="85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  <c r="AP275" s="83"/>
      <c r="AQ275" s="83"/>
      <c r="AR275" s="83"/>
      <c r="AS275" s="83"/>
      <c r="AT275" s="83"/>
      <c r="AU275" s="83"/>
      <c r="AV275" s="83"/>
      <c r="AW275" s="83"/>
      <c r="AX275" s="83"/>
      <c r="AY275" s="83"/>
      <c r="AZ275" s="83"/>
      <c r="BA275" s="83"/>
      <c r="BB275" s="83"/>
      <c r="BC275" s="83"/>
      <c r="BD275" s="83"/>
      <c r="BE275" s="83"/>
      <c r="BF275" s="83"/>
      <c r="BG275" s="83"/>
      <c r="BH275" s="83"/>
      <c r="BI275" s="83"/>
      <c r="BJ275" s="83"/>
      <c r="BK275" s="83"/>
      <c r="BL275" s="83"/>
      <c r="BM275" s="83"/>
      <c r="BN275" s="83"/>
      <c r="BO275" s="83"/>
      <c r="BP275" s="83"/>
      <c r="BQ275" s="83"/>
      <c r="BR275" s="83"/>
      <c r="BS275" s="83"/>
      <c r="BT275" s="83"/>
      <c r="BU275" s="83"/>
      <c r="BV275" s="83"/>
      <c r="BW275" s="83"/>
      <c r="BX275" s="83"/>
      <c r="BY275" s="83"/>
      <c r="BZ275" s="83"/>
      <c r="CA275" s="83"/>
      <c r="CB275" s="83"/>
      <c r="CC275" s="83"/>
      <c r="CD275" s="83"/>
      <c r="CE275" s="83"/>
      <c r="CF275" s="83"/>
      <c r="CG275" s="83"/>
      <c r="CH275" s="83"/>
      <c r="CI275" s="83"/>
      <c r="CJ275" s="83"/>
      <c r="CK275" s="83"/>
      <c r="CL275" s="83"/>
      <c r="CM275" s="83"/>
      <c r="CN275" s="83"/>
      <c r="CO275" s="83"/>
      <c r="CP275" s="83"/>
      <c r="CQ275" s="83"/>
      <c r="CR275" s="83"/>
      <c r="CS275" s="83"/>
      <c r="CT275" s="83"/>
      <c r="CU275" s="83"/>
      <c r="CV275" s="83"/>
      <c r="CW275" s="83"/>
      <c r="CX275" s="83"/>
      <c r="CY275" s="83"/>
      <c r="CZ275" s="89">
        <f>ABRU!CY57</f>
        <v>0</v>
      </c>
      <c r="DA275" s="89">
        <f>ABRU!CZ57</f>
        <v>755660.82591999997</v>
      </c>
      <c r="DC275" s="89">
        <f>ABRU!DA57</f>
        <v>472733.17167999991</v>
      </c>
      <c r="DD275" s="88">
        <f t="shared" si="16"/>
        <v>472733.17167999991</v>
      </c>
      <c r="DE275" s="200"/>
      <c r="DF275" s="83"/>
      <c r="DG275" s="83"/>
      <c r="DH275" s="83"/>
      <c r="DI275" s="83"/>
      <c r="DJ275" s="83"/>
      <c r="DK275" s="83"/>
      <c r="DL275" s="83"/>
      <c r="DM275" s="83"/>
      <c r="DN275" s="83"/>
      <c r="DO275" s="83"/>
      <c r="DP275" s="83"/>
      <c r="DQ275" s="83"/>
      <c r="DR275" s="83"/>
      <c r="DS275" s="83"/>
    </row>
    <row r="276" spans="1:123">
      <c r="A276" s="18" t="s">
        <v>249</v>
      </c>
      <c r="B276" s="110" t="str">
        <f>ABTG!A24</f>
        <v>PRK.2017.WKT-5.3.16</v>
      </c>
      <c r="C276" s="83"/>
      <c r="D276" s="83"/>
      <c r="E276" s="111" t="str">
        <f>ABTG!D24</f>
        <v>Penambahan Jurusan Sutr Sebanyak 16 Lokasi Rayon Sangatta</v>
      </c>
      <c r="F276" s="85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  <c r="AP276" s="83"/>
      <c r="AQ276" s="83"/>
      <c r="AR276" s="83"/>
      <c r="AS276" s="83"/>
      <c r="AT276" s="83"/>
      <c r="AU276" s="83"/>
      <c r="AV276" s="83"/>
      <c r="AW276" s="83"/>
      <c r="AX276" s="83"/>
      <c r="AY276" s="83"/>
      <c r="AZ276" s="83"/>
      <c r="BA276" s="83"/>
      <c r="BB276" s="83"/>
      <c r="BC276" s="83"/>
      <c r="BD276" s="83"/>
      <c r="BE276" s="83"/>
      <c r="BF276" s="83"/>
      <c r="BG276" s="83"/>
      <c r="BH276" s="83"/>
      <c r="BI276" s="83"/>
      <c r="BJ276" s="83"/>
      <c r="BK276" s="83"/>
      <c r="BL276" s="83"/>
      <c r="BM276" s="83"/>
      <c r="BN276" s="83"/>
      <c r="BO276" s="83"/>
      <c r="BP276" s="83"/>
      <c r="BQ276" s="83"/>
      <c r="BR276" s="83"/>
      <c r="BS276" s="83"/>
      <c r="BT276" s="83"/>
      <c r="BU276" s="83"/>
      <c r="BV276" s="83"/>
      <c r="BW276" s="83"/>
      <c r="BX276" s="83"/>
      <c r="BY276" s="83"/>
      <c r="BZ276" s="83"/>
      <c r="CA276" s="83"/>
      <c r="CB276" s="83"/>
      <c r="CC276" s="83"/>
      <c r="CD276" s="83"/>
      <c r="CE276" s="83"/>
      <c r="CF276" s="83"/>
      <c r="CG276" s="83"/>
      <c r="CH276" s="83"/>
      <c r="CI276" s="83"/>
      <c r="CJ276" s="83"/>
      <c r="CK276" s="83"/>
      <c r="CL276" s="83"/>
      <c r="CM276" s="83"/>
      <c r="CN276" s="83"/>
      <c r="CO276" s="83"/>
      <c r="CP276" s="83"/>
      <c r="CQ276" s="83"/>
      <c r="CR276" s="83"/>
      <c r="CS276" s="83"/>
      <c r="CT276" s="83"/>
      <c r="CU276" s="83"/>
      <c r="CV276" s="83"/>
      <c r="CW276" s="83"/>
      <c r="CX276" s="83"/>
      <c r="CY276" s="83"/>
      <c r="CZ276" s="89">
        <f>ABTG!CY24</f>
        <v>0</v>
      </c>
      <c r="DA276" s="89">
        <f>ABTG!CZ24</f>
        <v>315477.12259800005</v>
      </c>
      <c r="DC276" s="89">
        <f>ABTG!DA24</f>
        <v>197513.95152500001</v>
      </c>
      <c r="DD276" s="88">
        <f t="shared" si="16"/>
        <v>197513.95152500001</v>
      </c>
      <c r="DE276" s="200"/>
      <c r="DF276" s="83"/>
      <c r="DG276" s="83"/>
      <c r="DH276" s="83"/>
      <c r="DI276" s="83"/>
      <c r="DJ276" s="83"/>
      <c r="DK276" s="83"/>
      <c r="DL276" s="83"/>
      <c r="DM276" s="83"/>
      <c r="DN276" s="83"/>
      <c r="DO276" s="83"/>
      <c r="DP276" s="83"/>
      <c r="DQ276" s="83"/>
      <c r="DR276" s="83"/>
      <c r="DS276" s="83"/>
    </row>
    <row r="277" spans="1:123">
      <c r="A277" s="18" t="s">
        <v>249</v>
      </c>
      <c r="B277" s="110" t="str">
        <f>ABTG!A25</f>
        <v>PRK.2017.WKT-5.3.17</v>
      </c>
      <c r="C277" s="83"/>
      <c r="D277" s="83"/>
      <c r="E277" s="111" t="str">
        <f>ABTG!D25</f>
        <v>Rekonduktor A3C 35 Menjadi A3CS 150 mm2 Santan Ilir</v>
      </c>
      <c r="F277" s="85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  <c r="AP277" s="83"/>
      <c r="AQ277" s="83"/>
      <c r="AR277" s="83"/>
      <c r="AS277" s="83"/>
      <c r="AT277" s="83"/>
      <c r="AU277" s="83"/>
      <c r="AV277" s="83"/>
      <c r="AW277" s="83"/>
      <c r="AX277" s="83"/>
      <c r="AY277" s="83"/>
      <c r="AZ277" s="83"/>
      <c r="BA277" s="83"/>
      <c r="BB277" s="83"/>
      <c r="BC277" s="83"/>
      <c r="BD277" s="83"/>
      <c r="BE277" s="83"/>
      <c r="BF277" s="83"/>
      <c r="BG277" s="83"/>
      <c r="BH277" s="83"/>
      <c r="BI277" s="83"/>
      <c r="BJ277" s="83"/>
      <c r="BK277" s="83"/>
      <c r="BL277" s="83"/>
      <c r="BM277" s="83"/>
      <c r="BN277" s="83"/>
      <c r="BO277" s="83"/>
      <c r="BP277" s="83"/>
      <c r="BQ277" s="83"/>
      <c r="BR277" s="83"/>
      <c r="BS277" s="83"/>
      <c r="BT277" s="83"/>
      <c r="BU277" s="83"/>
      <c r="BV277" s="83"/>
      <c r="BW277" s="83"/>
      <c r="BX277" s="83"/>
      <c r="BY277" s="83"/>
      <c r="BZ277" s="83"/>
      <c r="CA277" s="83"/>
      <c r="CB277" s="83"/>
      <c r="CC277" s="83"/>
      <c r="CD277" s="83"/>
      <c r="CE277" s="83"/>
      <c r="CF277" s="83"/>
      <c r="CG277" s="83"/>
      <c r="CH277" s="83"/>
      <c r="CI277" s="83"/>
      <c r="CJ277" s="83"/>
      <c r="CK277" s="83"/>
      <c r="CL277" s="83"/>
      <c r="CM277" s="83"/>
      <c r="CN277" s="83"/>
      <c r="CO277" s="83"/>
      <c r="CP277" s="83"/>
      <c r="CQ277" s="83"/>
      <c r="CR277" s="83"/>
      <c r="CS277" s="83"/>
      <c r="CT277" s="83"/>
      <c r="CU277" s="83"/>
      <c r="CV277" s="83"/>
      <c r="CW277" s="83"/>
      <c r="CX277" s="83"/>
      <c r="CY277" s="83"/>
      <c r="CZ277" s="89">
        <f>ABTG!CY25</f>
        <v>0</v>
      </c>
      <c r="DA277" s="89">
        <f>ABTG!CZ25</f>
        <v>790483.94205000019</v>
      </c>
      <c r="DC277" s="89">
        <f>ABTG!DA25</f>
        <v>130180.50718761882</v>
      </c>
      <c r="DD277" s="88">
        <f t="shared" si="16"/>
        <v>130180.50718761882</v>
      </c>
      <c r="DE277" s="200"/>
      <c r="DF277" s="83"/>
      <c r="DG277" s="83"/>
      <c r="DH277" s="83"/>
      <c r="DI277" s="83"/>
      <c r="DJ277" s="83"/>
      <c r="DK277" s="83"/>
      <c r="DL277" s="83"/>
      <c r="DM277" s="83"/>
      <c r="DN277" s="83"/>
      <c r="DO277" s="83"/>
      <c r="DP277" s="83"/>
      <c r="DQ277" s="83"/>
      <c r="DR277" s="83"/>
      <c r="DS277" s="83"/>
    </row>
    <row r="278" spans="1:123">
      <c r="A278" s="18" t="s">
        <v>249</v>
      </c>
      <c r="B278" s="110" t="str">
        <f>ABTG!A26</f>
        <v>PRK.2017.WKT-5.3.18</v>
      </c>
      <c r="C278" s="83"/>
      <c r="D278" s="83"/>
      <c r="E278" s="111" t="str">
        <f>ABTG!D26</f>
        <v>Rencana Penggantian Jaringan 11 Kv Menjadi 20 Kv Rayon Sangatta</v>
      </c>
      <c r="F278" s="85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  <c r="AT278" s="83"/>
      <c r="AU278" s="83"/>
      <c r="AV278" s="83"/>
      <c r="AW278" s="83"/>
      <c r="AX278" s="83"/>
      <c r="AY278" s="83"/>
      <c r="AZ278" s="83"/>
      <c r="BA278" s="83"/>
      <c r="BB278" s="83"/>
      <c r="BC278" s="83"/>
      <c r="BD278" s="83"/>
      <c r="BE278" s="83"/>
      <c r="BF278" s="83"/>
      <c r="BG278" s="83"/>
      <c r="BH278" s="83"/>
      <c r="BI278" s="83"/>
      <c r="BJ278" s="83"/>
      <c r="BK278" s="83"/>
      <c r="BL278" s="83"/>
      <c r="BM278" s="83"/>
      <c r="BN278" s="83"/>
      <c r="BO278" s="83"/>
      <c r="BP278" s="83"/>
      <c r="BQ278" s="83"/>
      <c r="BR278" s="83"/>
      <c r="BS278" s="83"/>
      <c r="BT278" s="83"/>
      <c r="BU278" s="83"/>
      <c r="BV278" s="83"/>
      <c r="BW278" s="83"/>
      <c r="BX278" s="83"/>
      <c r="BY278" s="83"/>
      <c r="BZ278" s="83"/>
      <c r="CA278" s="83"/>
      <c r="CB278" s="83"/>
      <c r="CC278" s="83"/>
      <c r="CD278" s="83"/>
      <c r="CE278" s="83"/>
      <c r="CF278" s="83"/>
      <c r="CG278" s="83"/>
      <c r="CH278" s="83"/>
      <c r="CI278" s="83"/>
      <c r="CJ278" s="83"/>
      <c r="CK278" s="83"/>
      <c r="CL278" s="83"/>
      <c r="CM278" s="83"/>
      <c r="CN278" s="83"/>
      <c r="CO278" s="83"/>
      <c r="CP278" s="83"/>
      <c r="CQ278" s="83"/>
      <c r="CR278" s="83"/>
      <c r="CS278" s="83"/>
      <c r="CT278" s="83"/>
      <c r="CU278" s="83"/>
      <c r="CV278" s="83"/>
      <c r="CW278" s="83"/>
      <c r="CX278" s="83"/>
      <c r="CY278" s="83"/>
      <c r="CZ278" s="89">
        <f>ABTG!CY26</f>
        <v>0</v>
      </c>
      <c r="DA278" s="89">
        <f>ABTG!CZ26</f>
        <v>1261084.5984000002</v>
      </c>
      <c r="DC278" s="89">
        <f>ABTG!DA26</f>
        <v>143379.75681040002</v>
      </c>
      <c r="DD278" s="88">
        <f t="shared" si="16"/>
        <v>143379.75681040002</v>
      </c>
      <c r="DE278" s="200"/>
      <c r="DF278" s="83"/>
      <c r="DG278" s="83"/>
      <c r="DH278" s="83"/>
      <c r="DI278" s="83"/>
      <c r="DJ278" s="83"/>
      <c r="DK278" s="83"/>
      <c r="DL278" s="83"/>
      <c r="DM278" s="83"/>
      <c r="DN278" s="83"/>
      <c r="DO278" s="83"/>
      <c r="DP278" s="83"/>
      <c r="DQ278" s="83"/>
      <c r="DR278" s="83"/>
      <c r="DS278" s="83"/>
    </row>
    <row r="279" spans="1:123">
      <c r="A279" s="18" t="s">
        <v>249</v>
      </c>
      <c r="B279" s="110" t="str">
        <f>ABTG!A27</f>
        <v>PRK.2017.WKT-5.3.19</v>
      </c>
      <c r="C279" s="83"/>
      <c r="D279" s="83"/>
      <c r="E279" s="111" t="str">
        <f>ABTG!D27</f>
        <v>Rekonduktor  Penyulang SGT 1  Rayon Sangatta</v>
      </c>
      <c r="F279" s="85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  <c r="AP279" s="83"/>
      <c r="AQ279" s="83"/>
      <c r="AR279" s="83"/>
      <c r="AS279" s="83"/>
      <c r="AT279" s="83"/>
      <c r="AU279" s="83"/>
      <c r="AV279" s="83"/>
      <c r="AW279" s="83"/>
      <c r="AX279" s="83"/>
      <c r="AY279" s="83"/>
      <c r="AZ279" s="83"/>
      <c r="BA279" s="83"/>
      <c r="BB279" s="83"/>
      <c r="BC279" s="83"/>
      <c r="BD279" s="83"/>
      <c r="BE279" s="83"/>
      <c r="BF279" s="83"/>
      <c r="BG279" s="83"/>
      <c r="BH279" s="83"/>
      <c r="BI279" s="83"/>
      <c r="BJ279" s="83"/>
      <c r="BK279" s="83"/>
      <c r="BL279" s="83"/>
      <c r="BM279" s="83"/>
      <c r="BN279" s="83"/>
      <c r="BO279" s="83"/>
      <c r="BP279" s="83"/>
      <c r="BQ279" s="83"/>
      <c r="BR279" s="83"/>
      <c r="BS279" s="83"/>
      <c r="BT279" s="83"/>
      <c r="BU279" s="83"/>
      <c r="BV279" s="83"/>
      <c r="BW279" s="83"/>
      <c r="BX279" s="83"/>
      <c r="BY279" s="83"/>
      <c r="BZ279" s="83"/>
      <c r="CA279" s="83"/>
      <c r="CB279" s="83"/>
      <c r="CC279" s="83"/>
      <c r="CD279" s="83"/>
      <c r="CE279" s="83"/>
      <c r="CF279" s="83"/>
      <c r="CG279" s="83"/>
      <c r="CH279" s="83"/>
      <c r="CI279" s="83"/>
      <c r="CJ279" s="83"/>
      <c r="CK279" s="83"/>
      <c r="CL279" s="83"/>
      <c r="CM279" s="83"/>
      <c r="CN279" s="83"/>
      <c r="CO279" s="83"/>
      <c r="CP279" s="83"/>
      <c r="CQ279" s="83"/>
      <c r="CR279" s="83"/>
      <c r="CS279" s="83"/>
      <c r="CT279" s="83"/>
      <c r="CU279" s="83"/>
      <c r="CV279" s="83"/>
      <c r="CW279" s="83"/>
      <c r="CX279" s="83"/>
      <c r="CY279" s="83"/>
      <c r="CZ279" s="89">
        <f>ABTG!CY27</f>
        <v>0</v>
      </c>
      <c r="DA279" s="89">
        <f>ABTG!CZ27</f>
        <v>559362.8660697001</v>
      </c>
      <c r="DC279" s="89">
        <f>ABTG!DA27</f>
        <v>90800.668200000015</v>
      </c>
      <c r="DD279" s="88">
        <f t="shared" si="16"/>
        <v>90800.668200000015</v>
      </c>
      <c r="DE279" s="200"/>
      <c r="DF279" s="83"/>
      <c r="DG279" s="83"/>
      <c r="DH279" s="83"/>
      <c r="DI279" s="83"/>
      <c r="DJ279" s="83"/>
      <c r="DK279" s="83"/>
      <c r="DL279" s="83"/>
      <c r="DM279" s="83"/>
      <c r="DN279" s="83"/>
      <c r="DO279" s="83"/>
      <c r="DP279" s="83"/>
      <c r="DQ279" s="83"/>
      <c r="DR279" s="83"/>
      <c r="DS279" s="83"/>
    </row>
    <row r="280" spans="1:123">
      <c r="A280" s="18" t="s">
        <v>249</v>
      </c>
      <c r="B280" s="110" t="str">
        <f>ABTG!A28</f>
        <v>PRK.2017.WKT-5.3.20</v>
      </c>
      <c r="C280" s="83"/>
      <c r="D280" s="83"/>
      <c r="E280" s="111" t="str">
        <f>ABTG!D28</f>
        <v>Rekonduktor  Penyulang SGT 2 Rayon Sangatta</v>
      </c>
      <c r="F280" s="85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  <c r="AP280" s="83"/>
      <c r="AQ280" s="83"/>
      <c r="AR280" s="83"/>
      <c r="AS280" s="83"/>
      <c r="AT280" s="83"/>
      <c r="AU280" s="83"/>
      <c r="AV280" s="83"/>
      <c r="AW280" s="83"/>
      <c r="AX280" s="83"/>
      <c r="AY280" s="83"/>
      <c r="AZ280" s="83"/>
      <c r="BA280" s="83"/>
      <c r="BB280" s="83"/>
      <c r="BC280" s="83"/>
      <c r="BD280" s="83"/>
      <c r="BE280" s="83"/>
      <c r="BF280" s="83"/>
      <c r="BG280" s="83"/>
      <c r="BH280" s="83"/>
      <c r="BI280" s="83"/>
      <c r="BJ280" s="83"/>
      <c r="BK280" s="83"/>
      <c r="BL280" s="83"/>
      <c r="BM280" s="83"/>
      <c r="BN280" s="83"/>
      <c r="BO280" s="83"/>
      <c r="BP280" s="83"/>
      <c r="BQ280" s="83"/>
      <c r="BR280" s="83"/>
      <c r="BS280" s="83"/>
      <c r="BT280" s="83"/>
      <c r="BU280" s="83"/>
      <c r="BV280" s="83"/>
      <c r="BW280" s="83"/>
      <c r="BX280" s="83"/>
      <c r="BY280" s="83"/>
      <c r="BZ280" s="83"/>
      <c r="CA280" s="83"/>
      <c r="CB280" s="83"/>
      <c r="CC280" s="83"/>
      <c r="CD280" s="83"/>
      <c r="CE280" s="83"/>
      <c r="CF280" s="83"/>
      <c r="CG280" s="83"/>
      <c r="CH280" s="83"/>
      <c r="CI280" s="83"/>
      <c r="CJ280" s="83"/>
      <c r="CK280" s="83"/>
      <c r="CL280" s="83"/>
      <c r="CM280" s="83"/>
      <c r="CN280" s="83"/>
      <c r="CO280" s="83"/>
      <c r="CP280" s="83"/>
      <c r="CQ280" s="83"/>
      <c r="CR280" s="83"/>
      <c r="CS280" s="83"/>
      <c r="CT280" s="83"/>
      <c r="CU280" s="83"/>
      <c r="CV280" s="83"/>
      <c r="CW280" s="83"/>
      <c r="CX280" s="83"/>
      <c r="CY280" s="83"/>
      <c r="CZ280" s="89">
        <f>ABTG!CY28</f>
        <v>0</v>
      </c>
      <c r="DA280" s="89">
        <f>ABTG!CZ28</f>
        <v>1430868.4236000003</v>
      </c>
      <c r="DC280" s="89">
        <f>ABTG!DA28</f>
        <v>253044.8988960431</v>
      </c>
      <c r="DD280" s="88">
        <f t="shared" si="16"/>
        <v>253044.8988960431</v>
      </c>
      <c r="DE280" s="200"/>
      <c r="DF280" s="83"/>
      <c r="DG280" s="83"/>
      <c r="DH280" s="83"/>
      <c r="DI280" s="83"/>
      <c r="DJ280" s="83"/>
      <c r="DK280" s="83"/>
      <c r="DL280" s="83"/>
      <c r="DM280" s="83"/>
      <c r="DN280" s="83"/>
      <c r="DO280" s="83"/>
      <c r="DP280" s="83"/>
      <c r="DQ280" s="83"/>
      <c r="DR280" s="83"/>
      <c r="DS280" s="83"/>
    </row>
    <row r="281" spans="1:123" s="25" customFormat="1" ht="34.5" customHeight="1">
      <c r="A281" s="19" t="s">
        <v>249</v>
      </c>
      <c r="B281" s="312" t="str">
        <f>ABTG!A29</f>
        <v>PRK.2017.WKT-5.3.21</v>
      </c>
      <c r="C281" s="90"/>
      <c r="D281" s="90"/>
      <c r="E281" s="489" t="str">
        <f>ABTG!D29</f>
        <v>Pengadaan dan Pemasangan Trafo Sisipan mengatasi Trafo Overload di Rayon Sangatta</v>
      </c>
      <c r="F281" s="4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  <c r="AZ281" s="90"/>
      <c r="BA281" s="90"/>
      <c r="BB281" s="90"/>
      <c r="BC281" s="90"/>
      <c r="BD281" s="90"/>
      <c r="BE281" s="90"/>
      <c r="BF281" s="90"/>
      <c r="BG281" s="90"/>
      <c r="BH281" s="90"/>
      <c r="BI281" s="90"/>
      <c r="BJ281" s="90"/>
      <c r="BK281" s="90"/>
      <c r="BL281" s="90"/>
      <c r="BM281" s="90"/>
      <c r="BN281" s="90"/>
      <c r="BO281" s="90"/>
      <c r="BP281" s="90"/>
      <c r="BQ281" s="90"/>
      <c r="BR281" s="90"/>
      <c r="BS281" s="90"/>
      <c r="BT281" s="90"/>
      <c r="BU281" s="90"/>
      <c r="BV281" s="90"/>
      <c r="BW281" s="90"/>
      <c r="BX281" s="90"/>
      <c r="BY281" s="90"/>
      <c r="BZ281" s="90"/>
      <c r="CA281" s="90"/>
      <c r="CB281" s="90"/>
      <c r="CC281" s="90"/>
      <c r="CD281" s="90"/>
      <c r="CE281" s="90"/>
      <c r="CF281" s="90"/>
      <c r="CG281" s="90"/>
      <c r="CH281" s="90"/>
      <c r="CI281" s="90"/>
      <c r="CJ281" s="90"/>
      <c r="CK281" s="90"/>
      <c r="CL281" s="90"/>
      <c r="CM281" s="90"/>
      <c r="CN281" s="90"/>
      <c r="CO281" s="90"/>
      <c r="CP281" s="90"/>
      <c r="CQ281" s="90"/>
      <c r="CR281" s="90"/>
      <c r="CS281" s="90"/>
      <c r="CT281" s="90"/>
      <c r="CU281" s="90"/>
      <c r="CV281" s="90"/>
      <c r="CW281" s="90"/>
      <c r="CX281" s="90"/>
      <c r="CY281" s="90"/>
      <c r="CZ281" s="88">
        <f>ABTG!CY29</f>
        <v>0</v>
      </c>
      <c r="DA281" s="88">
        <f>ABTG!CZ29</f>
        <v>1224149.218358</v>
      </c>
      <c r="DC281" s="88">
        <f>ABTG!DA29</f>
        <v>550143.7986000001</v>
      </c>
      <c r="DD281" s="88">
        <f t="shared" si="16"/>
        <v>550143.7986000001</v>
      </c>
      <c r="DE281" s="91"/>
      <c r="DF281" s="90"/>
      <c r="DG281" s="90"/>
      <c r="DH281" s="90"/>
      <c r="DI281" s="90"/>
      <c r="DJ281" s="90"/>
      <c r="DK281" s="90"/>
      <c r="DL281" s="90"/>
      <c r="DM281" s="90"/>
      <c r="DN281" s="90"/>
      <c r="DO281" s="90"/>
      <c r="DP281" s="90"/>
      <c r="DQ281" s="90"/>
      <c r="DR281" s="90"/>
      <c r="DS281" s="90"/>
    </row>
    <row r="282" spans="1:123">
      <c r="A282" s="18" t="s">
        <v>249</v>
      </c>
      <c r="B282" s="110" t="str">
        <f>ABTG!A30</f>
        <v>PRK.2017.WKT-5.3.22</v>
      </c>
      <c r="C282" s="83"/>
      <c r="D282" s="83"/>
      <c r="E282" s="111" t="str">
        <f>ABTG!D30</f>
        <v>Penambahan SUTR mengatasi tegangan drop di 21 Lokasi Rayon Sangatta</v>
      </c>
      <c r="F282" s="85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  <c r="AP282" s="83"/>
      <c r="AQ282" s="83"/>
      <c r="AR282" s="83"/>
      <c r="AS282" s="83"/>
      <c r="AT282" s="83"/>
      <c r="AU282" s="83"/>
      <c r="AV282" s="83"/>
      <c r="AW282" s="83"/>
      <c r="AX282" s="83"/>
      <c r="AY282" s="83"/>
      <c r="AZ282" s="83"/>
      <c r="BA282" s="83"/>
      <c r="BB282" s="83"/>
      <c r="BC282" s="83"/>
      <c r="BD282" s="83"/>
      <c r="BE282" s="83"/>
      <c r="BF282" s="83"/>
      <c r="BG282" s="83"/>
      <c r="BH282" s="83"/>
      <c r="BI282" s="83"/>
      <c r="BJ282" s="83"/>
      <c r="BK282" s="83"/>
      <c r="BL282" s="83"/>
      <c r="BM282" s="83"/>
      <c r="BN282" s="83"/>
      <c r="BO282" s="83"/>
      <c r="BP282" s="83"/>
      <c r="BQ282" s="83"/>
      <c r="BR282" s="83"/>
      <c r="BS282" s="83"/>
      <c r="BT282" s="83"/>
      <c r="BU282" s="83"/>
      <c r="BV282" s="83"/>
      <c r="BW282" s="83"/>
      <c r="BX282" s="83"/>
      <c r="BY282" s="83"/>
      <c r="BZ282" s="83"/>
      <c r="CA282" s="83"/>
      <c r="CB282" s="83"/>
      <c r="CC282" s="83"/>
      <c r="CD282" s="83"/>
      <c r="CE282" s="83"/>
      <c r="CF282" s="83"/>
      <c r="CG282" s="83"/>
      <c r="CH282" s="83"/>
      <c r="CI282" s="83"/>
      <c r="CJ282" s="83"/>
      <c r="CK282" s="83"/>
      <c r="CL282" s="83"/>
      <c r="CM282" s="83"/>
      <c r="CN282" s="83"/>
      <c r="CO282" s="83"/>
      <c r="CP282" s="83"/>
      <c r="CQ282" s="83"/>
      <c r="CR282" s="83"/>
      <c r="CS282" s="83"/>
      <c r="CT282" s="83"/>
      <c r="CU282" s="83"/>
      <c r="CV282" s="83"/>
      <c r="CW282" s="83"/>
      <c r="CX282" s="83"/>
      <c r="CY282" s="83"/>
      <c r="CZ282" s="89">
        <f>ABTG!CY30</f>
        <v>0</v>
      </c>
      <c r="DA282" s="89">
        <f>ABTG!CZ30</f>
        <v>787362.07902880001</v>
      </c>
      <c r="DC282" s="89">
        <f>ABTG!DA30</f>
        <v>208516.33836000002</v>
      </c>
      <c r="DD282" s="88">
        <f t="shared" si="16"/>
        <v>208516.33836000002</v>
      </c>
      <c r="DE282" s="200"/>
      <c r="DF282" s="83"/>
      <c r="DG282" s="83"/>
      <c r="DH282" s="83"/>
      <c r="DI282" s="83"/>
      <c r="DJ282" s="83"/>
      <c r="DK282" s="83"/>
      <c r="DL282" s="83"/>
      <c r="DM282" s="83"/>
      <c r="DN282" s="83"/>
      <c r="DO282" s="83"/>
      <c r="DP282" s="83"/>
      <c r="DQ282" s="83"/>
      <c r="DR282" s="83"/>
      <c r="DS282" s="83"/>
    </row>
    <row r="283" spans="1:123" s="25" customFormat="1" ht="30.75" customHeight="1">
      <c r="A283" s="19" t="s">
        <v>249</v>
      </c>
      <c r="B283" s="312" t="str">
        <f>ABTG!A31</f>
        <v>PRK.2017.WKT-5.3.23</v>
      </c>
      <c r="C283" s="90"/>
      <c r="D283" s="90"/>
      <c r="E283" s="489" t="str">
        <f>ABTG!D31</f>
        <v>Pengadaan dan Pemasangan Trafo sisipan mengatasi Trafo Overload di Sebuntal Rayon Bontang</v>
      </c>
      <c r="F283" s="4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90"/>
      <c r="AY283" s="90"/>
      <c r="AZ283" s="90"/>
      <c r="BA283" s="90"/>
      <c r="BB283" s="90"/>
      <c r="BC283" s="90"/>
      <c r="BD283" s="90"/>
      <c r="BE283" s="90"/>
      <c r="BF283" s="90"/>
      <c r="BG283" s="90"/>
      <c r="BH283" s="90"/>
      <c r="BI283" s="90"/>
      <c r="BJ283" s="90"/>
      <c r="BK283" s="90"/>
      <c r="BL283" s="90"/>
      <c r="BM283" s="90"/>
      <c r="BN283" s="90"/>
      <c r="BO283" s="90"/>
      <c r="BP283" s="90"/>
      <c r="BQ283" s="90"/>
      <c r="BR283" s="90"/>
      <c r="BS283" s="90"/>
      <c r="BT283" s="90"/>
      <c r="BU283" s="90"/>
      <c r="BV283" s="90"/>
      <c r="BW283" s="90"/>
      <c r="BX283" s="90"/>
      <c r="BY283" s="90"/>
      <c r="BZ283" s="90"/>
      <c r="CA283" s="90"/>
      <c r="CB283" s="90"/>
      <c r="CC283" s="90"/>
      <c r="CD283" s="90"/>
      <c r="CE283" s="90"/>
      <c r="CF283" s="90"/>
      <c r="CG283" s="90"/>
      <c r="CH283" s="90"/>
      <c r="CI283" s="90"/>
      <c r="CJ283" s="90"/>
      <c r="CK283" s="90"/>
      <c r="CL283" s="90"/>
      <c r="CM283" s="90"/>
      <c r="CN283" s="90"/>
      <c r="CO283" s="90"/>
      <c r="CP283" s="90"/>
      <c r="CQ283" s="90"/>
      <c r="CR283" s="90"/>
      <c r="CS283" s="90"/>
      <c r="CT283" s="90"/>
      <c r="CU283" s="90"/>
      <c r="CV283" s="90"/>
      <c r="CW283" s="90"/>
      <c r="CX283" s="90"/>
      <c r="CY283" s="90"/>
      <c r="CZ283" s="88">
        <f>ABTG!CY31</f>
        <v>0</v>
      </c>
      <c r="DA283" s="88">
        <f>ABTG!CZ31</f>
        <v>95525.454001999999</v>
      </c>
      <c r="DC283" s="88">
        <f>ABTG!DA31</f>
        <v>54611.00480000001</v>
      </c>
      <c r="DD283" s="88">
        <f t="shared" si="16"/>
        <v>54611.00480000001</v>
      </c>
      <c r="DE283" s="91"/>
      <c r="DF283" s="90"/>
      <c r="DG283" s="90"/>
      <c r="DH283" s="90"/>
      <c r="DI283" s="90"/>
      <c r="DJ283" s="90"/>
      <c r="DK283" s="90"/>
      <c r="DL283" s="90"/>
      <c r="DM283" s="90"/>
      <c r="DN283" s="90"/>
      <c r="DO283" s="90"/>
      <c r="DP283" s="90"/>
      <c r="DQ283" s="90"/>
      <c r="DR283" s="90"/>
      <c r="DS283" s="90"/>
    </row>
    <row r="284" spans="1:123">
      <c r="A284" s="18" t="s">
        <v>249</v>
      </c>
      <c r="B284" s="110" t="str">
        <f>ABTG!A32</f>
        <v>PRK.2017.WKT-5.3.24</v>
      </c>
      <c r="C284" s="83"/>
      <c r="D284" s="83"/>
      <c r="E284" s="111" t="str">
        <f>ABTG!D32</f>
        <v>Instalasi Migrasi Daya 33 Kva AMR</v>
      </c>
      <c r="F284" s="85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83"/>
      <c r="AQ284" s="83"/>
      <c r="AR284" s="83"/>
      <c r="AS284" s="83"/>
      <c r="AT284" s="83"/>
      <c r="AU284" s="83"/>
      <c r="AV284" s="83"/>
      <c r="AW284" s="83"/>
      <c r="AX284" s="83"/>
      <c r="AY284" s="83"/>
      <c r="AZ284" s="83"/>
      <c r="BA284" s="83"/>
      <c r="BB284" s="83"/>
      <c r="BC284" s="83"/>
      <c r="BD284" s="83"/>
      <c r="BE284" s="83"/>
      <c r="BF284" s="83"/>
      <c r="BG284" s="83"/>
      <c r="BH284" s="83"/>
      <c r="BI284" s="83"/>
      <c r="BJ284" s="83"/>
      <c r="BK284" s="83"/>
      <c r="BL284" s="83"/>
      <c r="BM284" s="83"/>
      <c r="BN284" s="83"/>
      <c r="BO284" s="83"/>
      <c r="BP284" s="83"/>
      <c r="BQ284" s="83"/>
      <c r="BR284" s="83"/>
      <c r="BS284" s="83"/>
      <c r="BT284" s="83"/>
      <c r="BU284" s="83"/>
      <c r="BV284" s="83"/>
      <c r="BW284" s="83"/>
      <c r="BX284" s="83"/>
      <c r="BY284" s="83"/>
      <c r="BZ284" s="83"/>
      <c r="CA284" s="83"/>
      <c r="CB284" s="83"/>
      <c r="CC284" s="83"/>
      <c r="CD284" s="83"/>
      <c r="CE284" s="83"/>
      <c r="CF284" s="83"/>
      <c r="CG284" s="83"/>
      <c r="CH284" s="83"/>
      <c r="CI284" s="83"/>
      <c r="CJ284" s="83"/>
      <c r="CK284" s="83"/>
      <c r="CL284" s="83"/>
      <c r="CM284" s="83"/>
      <c r="CN284" s="83"/>
      <c r="CO284" s="83"/>
      <c r="CP284" s="83"/>
      <c r="CQ284" s="83"/>
      <c r="CR284" s="83"/>
      <c r="CS284" s="83"/>
      <c r="CT284" s="83"/>
      <c r="CU284" s="83"/>
      <c r="CV284" s="83"/>
      <c r="CW284" s="83"/>
      <c r="CX284" s="83"/>
      <c r="CY284" s="83"/>
      <c r="CZ284" s="89">
        <f>ABTG!CY32</f>
        <v>0</v>
      </c>
      <c r="DA284" s="89">
        <f>ABTG!CZ32</f>
        <v>184872.6</v>
      </c>
      <c r="DC284" s="89">
        <f>ABTG!DA32</f>
        <v>272507.40000000002</v>
      </c>
      <c r="DD284" s="88">
        <f t="shared" si="16"/>
        <v>272507.40000000002</v>
      </c>
      <c r="DE284" s="200"/>
      <c r="DF284" s="83"/>
      <c r="DG284" s="83"/>
      <c r="DH284" s="83"/>
      <c r="DI284" s="83"/>
      <c r="DJ284" s="83"/>
      <c r="DK284" s="83"/>
      <c r="DL284" s="83"/>
      <c r="DM284" s="83"/>
      <c r="DN284" s="83"/>
      <c r="DO284" s="83"/>
      <c r="DP284" s="83"/>
      <c r="DQ284" s="83"/>
      <c r="DR284" s="83"/>
      <c r="DS284" s="83"/>
    </row>
    <row r="285" spans="1:123">
      <c r="A285" s="18" t="s">
        <v>689</v>
      </c>
      <c r="B285" s="110" t="str">
        <f>TRKN!A14</f>
        <v>PRK.2017.WKT-10.3.6</v>
      </c>
      <c r="C285" s="83"/>
      <c r="D285" s="83"/>
      <c r="E285" s="111" t="str">
        <f>TRKN!D14</f>
        <v>Penambahan Jurusan SUTR Sebanyak 11 Lokasi ULK Tarakan</v>
      </c>
      <c r="F285" s="85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  <c r="AP285" s="83"/>
      <c r="AQ285" s="83"/>
      <c r="AR285" s="83"/>
      <c r="AS285" s="83"/>
      <c r="AT285" s="83"/>
      <c r="AU285" s="83"/>
      <c r="AV285" s="83"/>
      <c r="AW285" s="83"/>
      <c r="AX285" s="83"/>
      <c r="AY285" s="83"/>
      <c r="AZ285" s="83"/>
      <c r="BA285" s="83"/>
      <c r="BB285" s="83"/>
      <c r="BC285" s="83"/>
      <c r="BD285" s="83"/>
      <c r="BE285" s="83"/>
      <c r="BF285" s="83"/>
      <c r="BG285" s="83"/>
      <c r="BH285" s="83"/>
      <c r="BI285" s="83"/>
      <c r="BJ285" s="83"/>
      <c r="BK285" s="83"/>
      <c r="BL285" s="83"/>
      <c r="BM285" s="83"/>
      <c r="BN285" s="83"/>
      <c r="BO285" s="83"/>
      <c r="BP285" s="83"/>
      <c r="BQ285" s="83"/>
      <c r="BR285" s="83"/>
      <c r="BS285" s="83"/>
      <c r="BT285" s="83"/>
      <c r="BU285" s="83"/>
      <c r="BV285" s="83"/>
      <c r="BW285" s="83"/>
      <c r="BX285" s="83"/>
      <c r="BY285" s="83"/>
      <c r="BZ285" s="83"/>
      <c r="CA285" s="83"/>
      <c r="CB285" s="83"/>
      <c r="CC285" s="83"/>
      <c r="CD285" s="83"/>
      <c r="CE285" s="83"/>
      <c r="CF285" s="83"/>
      <c r="CG285" s="83"/>
      <c r="CH285" s="83"/>
      <c r="CI285" s="83"/>
      <c r="CJ285" s="83"/>
      <c r="CK285" s="83"/>
      <c r="CL285" s="83"/>
      <c r="CM285" s="83"/>
      <c r="CN285" s="83"/>
      <c r="CO285" s="83"/>
      <c r="CP285" s="83"/>
      <c r="CQ285" s="83"/>
      <c r="CR285" s="83"/>
      <c r="CS285" s="83"/>
      <c r="CT285" s="83"/>
      <c r="CU285" s="83"/>
      <c r="CV285" s="83"/>
      <c r="CW285" s="83"/>
      <c r="CX285" s="83"/>
      <c r="CY285" s="83"/>
      <c r="CZ285" s="89">
        <f>TRKN!CY14</f>
        <v>0</v>
      </c>
      <c r="DA285" s="89">
        <f>TRKN!CZ14</f>
        <v>392998.0904784</v>
      </c>
      <c r="DC285" s="89">
        <f>TRKN!DA14</f>
        <v>98249.5226196</v>
      </c>
      <c r="DD285" s="88">
        <f t="shared" si="16"/>
        <v>98249.5226196</v>
      </c>
      <c r="DE285" s="200"/>
      <c r="DF285" s="83"/>
      <c r="DG285" s="83"/>
      <c r="DH285" s="83"/>
      <c r="DI285" s="83"/>
      <c r="DJ285" s="83"/>
      <c r="DK285" s="83"/>
      <c r="DL285" s="83"/>
      <c r="DM285" s="83"/>
      <c r="DN285" s="83"/>
      <c r="DO285" s="83"/>
      <c r="DP285" s="83"/>
      <c r="DQ285" s="83"/>
      <c r="DR285" s="83"/>
      <c r="DS285" s="83"/>
    </row>
    <row r="286" spans="1:123" s="25" customFormat="1" ht="32.25" customHeight="1">
      <c r="A286" s="19" t="s">
        <v>689</v>
      </c>
      <c r="B286" s="312" t="str">
        <f>TRKN!A15</f>
        <v>PRK.2017.WKT-10.3.7</v>
      </c>
      <c r="C286" s="90"/>
      <c r="D286" s="90"/>
      <c r="E286" s="489" t="str">
        <f>TRKN!D15</f>
        <v xml:space="preserve">Rekonduktor A3C 35 Menjadi A3CS 150 mm2 di F7, F5 (rencana penggantian SKTM menjadi SUTR) </v>
      </c>
      <c r="F286" s="4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90"/>
      <c r="AY286" s="90"/>
      <c r="AZ286" s="90"/>
      <c r="BA286" s="90"/>
      <c r="BB286" s="90"/>
      <c r="BC286" s="90"/>
      <c r="BD286" s="90"/>
      <c r="BE286" s="90"/>
      <c r="BF286" s="90"/>
      <c r="BG286" s="90"/>
      <c r="BH286" s="90"/>
      <c r="BI286" s="90"/>
      <c r="BJ286" s="90"/>
      <c r="BK286" s="90"/>
      <c r="BL286" s="90"/>
      <c r="BM286" s="90"/>
      <c r="BN286" s="90"/>
      <c r="BO286" s="90"/>
      <c r="BP286" s="90"/>
      <c r="BQ286" s="90"/>
      <c r="BR286" s="90"/>
      <c r="BS286" s="90"/>
      <c r="BT286" s="90"/>
      <c r="BU286" s="90"/>
      <c r="BV286" s="90"/>
      <c r="BW286" s="90"/>
      <c r="BX286" s="90"/>
      <c r="BY286" s="90"/>
      <c r="BZ286" s="90"/>
      <c r="CA286" s="90"/>
      <c r="CB286" s="90"/>
      <c r="CC286" s="90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  <c r="CU286" s="90"/>
      <c r="CV286" s="90"/>
      <c r="CW286" s="90"/>
      <c r="CX286" s="90"/>
      <c r="CY286" s="90"/>
      <c r="CZ286" s="88">
        <f>TRKN!CY15</f>
        <v>0</v>
      </c>
      <c r="DA286" s="88">
        <f>TRKN!CZ15</f>
        <v>705565.45584800001</v>
      </c>
      <c r="DC286" s="88">
        <f>TRKN!DA15</f>
        <v>176391.363962</v>
      </c>
      <c r="DD286" s="88">
        <f t="shared" si="16"/>
        <v>176391.363962</v>
      </c>
      <c r="DE286" s="91"/>
      <c r="DF286" s="90"/>
      <c r="DG286" s="90"/>
      <c r="DH286" s="90"/>
      <c r="DI286" s="90"/>
      <c r="DJ286" s="90"/>
      <c r="DK286" s="90"/>
      <c r="DL286" s="90"/>
      <c r="DM286" s="90"/>
      <c r="DN286" s="90"/>
      <c r="DO286" s="90"/>
      <c r="DP286" s="90"/>
      <c r="DQ286" s="90"/>
      <c r="DR286" s="90"/>
      <c r="DS286" s="90"/>
    </row>
    <row r="287" spans="1:123" s="25" customFormat="1" ht="30.75" customHeight="1">
      <c r="A287" s="19" t="s">
        <v>689</v>
      </c>
      <c r="B287" s="312" t="str">
        <f>TRKN!A16</f>
        <v>PRK.2017.WKT-10.3.8</v>
      </c>
      <c r="C287" s="90"/>
      <c r="D287" s="90"/>
      <c r="E287" s="489" t="str">
        <f>TRKN!D16</f>
        <v>Pengadaan dan Pemasangan Trafo Sisipan mengatasi Trafo Overload di ULK Tarakan 18 lokasi</v>
      </c>
      <c r="F287" s="4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90"/>
      <c r="AY287" s="90"/>
      <c r="AZ287" s="90"/>
      <c r="BA287" s="90"/>
      <c r="BB287" s="90"/>
      <c r="BC287" s="90"/>
      <c r="BD287" s="90"/>
      <c r="BE287" s="90"/>
      <c r="BF287" s="90"/>
      <c r="BG287" s="90"/>
      <c r="BH287" s="90"/>
      <c r="BI287" s="90"/>
      <c r="BJ287" s="90"/>
      <c r="BK287" s="90"/>
      <c r="BL287" s="90"/>
      <c r="BM287" s="90"/>
      <c r="BN287" s="90"/>
      <c r="BO287" s="90"/>
      <c r="BP287" s="90"/>
      <c r="BQ287" s="90"/>
      <c r="BR287" s="90"/>
      <c r="BS287" s="90"/>
      <c r="BT287" s="90"/>
      <c r="BU287" s="90"/>
      <c r="BV287" s="90"/>
      <c r="BW287" s="90"/>
      <c r="BX287" s="90"/>
      <c r="BY287" s="90"/>
      <c r="BZ287" s="90"/>
      <c r="CA287" s="90"/>
      <c r="CB287" s="90"/>
      <c r="CC287" s="90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  <c r="CU287" s="90"/>
      <c r="CV287" s="90"/>
      <c r="CW287" s="90"/>
      <c r="CX287" s="90"/>
      <c r="CY287" s="90"/>
      <c r="CZ287" s="88">
        <f>TRKN!CY16</f>
        <v>0</v>
      </c>
      <c r="DA287" s="88">
        <f>TRKN!CZ16</f>
        <v>2529906.7523875204</v>
      </c>
      <c r="DC287" s="88">
        <f>TRKN!DA16</f>
        <v>632476.68809687998</v>
      </c>
      <c r="DD287" s="88">
        <f t="shared" si="16"/>
        <v>632476.68809687998</v>
      </c>
      <c r="DE287" s="91"/>
      <c r="DF287" s="90"/>
      <c r="DG287" s="90"/>
      <c r="DH287" s="90"/>
      <c r="DI287" s="90"/>
      <c r="DJ287" s="90"/>
      <c r="DK287" s="90"/>
      <c r="DL287" s="90"/>
      <c r="DM287" s="90"/>
      <c r="DN287" s="90"/>
      <c r="DO287" s="90"/>
      <c r="DP287" s="90"/>
      <c r="DQ287" s="90"/>
      <c r="DR287" s="90"/>
      <c r="DS287" s="90"/>
    </row>
    <row r="288" spans="1:123" s="25" customFormat="1" ht="19.5" customHeight="1">
      <c r="A288" s="19" t="s">
        <v>689</v>
      </c>
      <c r="B288" s="312" t="str">
        <f>TRKN!A17</f>
        <v>PRK.2017.WKT-10.3.9</v>
      </c>
      <c r="C288" s="90"/>
      <c r="D288" s="90"/>
      <c r="E288" s="112" t="str">
        <f>TRKN!D17</f>
        <v>Penambahan Jaringan SUTR mengatasi tegangan drop di 11 Lokasi</v>
      </c>
      <c r="F288" s="129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90"/>
      <c r="AY288" s="90"/>
      <c r="AZ288" s="90"/>
      <c r="BA288" s="90"/>
      <c r="BB288" s="90"/>
      <c r="BC288" s="90"/>
      <c r="BD288" s="90"/>
      <c r="BE288" s="90"/>
      <c r="BF288" s="90"/>
      <c r="BG288" s="90"/>
      <c r="BH288" s="90"/>
      <c r="BI288" s="90"/>
      <c r="BJ288" s="90"/>
      <c r="BK288" s="90"/>
      <c r="BL288" s="90"/>
      <c r="BM288" s="90"/>
      <c r="BN288" s="90"/>
      <c r="BO288" s="90"/>
      <c r="BP288" s="90"/>
      <c r="BQ288" s="90"/>
      <c r="BR288" s="90"/>
      <c r="BS288" s="90"/>
      <c r="BT288" s="90"/>
      <c r="BU288" s="90"/>
      <c r="BV288" s="90"/>
      <c r="BW288" s="90"/>
      <c r="BX288" s="90"/>
      <c r="BY288" s="90"/>
      <c r="BZ288" s="90"/>
      <c r="CA288" s="90"/>
      <c r="CB288" s="90"/>
      <c r="CC288" s="90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  <c r="CU288" s="90"/>
      <c r="CV288" s="90"/>
      <c r="CW288" s="90"/>
      <c r="CX288" s="90"/>
      <c r="CY288" s="90"/>
      <c r="CZ288" s="398">
        <f>TRKN!CY17</f>
        <v>0</v>
      </c>
      <c r="DA288" s="398">
        <f>TRKN!CZ17</f>
        <v>438186.50365107192</v>
      </c>
      <c r="DC288" s="88">
        <f>TRKN!DA17</f>
        <v>109546.62591276795</v>
      </c>
      <c r="DD288" s="88">
        <f t="shared" si="16"/>
        <v>109546.62591276795</v>
      </c>
      <c r="DE288" s="91"/>
      <c r="DF288" s="90"/>
      <c r="DG288" s="90"/>
      <c r="DH288" s="90"/>
      <c r="DI288" s="90"/>
      <c r="DJ288" s="90"/>
      <c r="DK288" s="90"/>
      <c r="DL288" s="90"/>
      <c r="DM288" s="90"/>
      <c r="DN288" s="90"/>
      <c r="DO288" s="90"/>
      <c r="DP288" s="90"/>
      <c r="DQ288" s="90"/>
      <c r="DR288" s="90"/>
      <c r="DS288" s="90"/>
    </row>
    <row r="289" spans="1:123" ht="8.25" customHeight="1">
      <c r="B289" s="110"/>
      <c r="C289" s="83"/>
      <c r="D289" s="83"/>
      <c r="E289" s="111"/>
      <c r="F289" s="85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  <c r="AP289" s="83"/>
      <c r="AQ289" s="83"/>
      <c r="AR289" s="83"/>
      <c r="AS289" s="83"/>
      <c r="AT289" s="83"/>
      <c r="AU289" s="83"/>
      <c r="AV289" s="83"/>
      <c r="AW289" s="83"/>
      <c r="AX289" s="83"/>
      <c r="AY289" s="83"/>
      <c r="AZ289" s="83"/>
      <c r="BA289" s="83"/>
      <c r="BB289" s="83"/>
      <c r="BC289" s="83"/>
      <c r="BD289" s="83"/>
      <c r="BE289" s="83"/>
      <c r="BF289" s="83"/>
      <c r="BG289" s="83"/>
      <c r="BH289" s="83"/>
      <c r="BI289" s="83"/>
      <c r="BJ289" s="83"/>
      <c r="BK289" s="83"/>
      <c r="BL289" s="83"/>
      <c r="BM289" s="83"/>
      <c r="BN289" s="83"/>
      <c r="BO289" s="83"/>
      <c r="BP289" s="83"/>
      <c r="BQ289" s="83"/>
      <c r="BR289" s="83"/>
      <c r="BS289" s="83"/>
      <c r="BT289" s="83"/>
      <c r="BU289" s="83"/>
      <c r="BV289" s="83"/>
      <c r="BW289" s="83"/>
      <c r="BX289" s="83"/>
      <c r="BY289" s="83"/>
      <c r="BZ289" s="83"/>
      <c r="CA289" s="83"/>
      <c r="CB289" s="83"/>
      <c r="CC289" s="83"/>
      <c r="CD289" s="83"/>
      <c r="CE289" s="83"/>
      <c r="CF289" s="83"/>
      <c r="CG289" s="83"/>
      <c r="CH289" s="83"/>
      <c r="CI289" s="83"/>
      <c r="CJ289" s="83"/>
      <c r="CK289" s="83"/>
      <c r="CL289" s="83"/>
      <c r="CM289" s="83"/>
      <c r="CN289" s="83"/>
      <c r="CO289" s="83"/>
      <c r="CP289" s="83"/>
      <c r="CQ289" s="83"/>
      <c r="CR289" s="83"/>
      <c r="CS289" s="83"/>
      <c r="CT289" s="83"/>
      <c r="CU289" s="83"/>
      <c r="CV289" s="83"/>
      <c r="CW289" s="83"/>
      <c r="CX289" s="83"/>
      <c r="CY289" s="83"/>
      <c r="CZ289" s="83"/>
      <c r="DA289" s="83"/>
      <c r="DB289" s="89"/>
      <c r="DC289" s="89"/>
      <c r="DD289" s="89"/>
      <c r="DE289" s="83"/>
      <c r="DF289" s="83"/>
      <c r="DG289" s="83"/>
      <c r="DH289" s="83"/>
      <c r="DI289" s="83"/>
      <c r="DJ289" s="83"/>
      <c r="DK289" s="83"/>
      <c r="DL289" s="83"/>
      <c r="DM289" s="83"/>
      <c r="DN289" s="83"/>
      <c r="DO289" s="83"/>
      <c r="DP289" s="83"/>
      <c r="DQ289" s="83"/>
      <c r="DR289" s="83"/>
      <c r="DS289" s="83"/>
    </row>
    <row r="290" spans="1:123">
      <c r="B290" s="110"/>
      <c r="C290" s="83"/>
      <c r="D290" s="83"/>
      <c r="E290" s="491" t="s">
        <v>137</v>
      </c>
      <c r="F290" s="492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  <c r="AP290" s="83"/>
      <c r="AQ290" s="83"/>
      <c r="AR290" s="83"/>
      <c r="AS290" s="83"/>
      <c r="AT290" s="83"/>
      <c r="AU290" s="83"/>
      <c r="AV290" s="83"/>
      <c r="AW290" s="83"/>
      <c r="AX290" s="83"/>
      <c r="AY290" s="83"/>
      <c r="AZ290" s="83"/>
      <c r="BA290" s="83"/>
      <c r="BB290" s="83"/>
      <c r="BC290" s="83"/>
      <c r="BD290" s="83"/>
      <c r="BE290" s="83"/>
      <c r="BF290" s="83"/>
      <c r="BG290" s="83"/>
      <c r="BH290" s="83"/>
      <c r="BI290" s="83"/>
      <c r="BJ290" s="83"/>
      <c r="BK290" s="83"/>
      <c r="BL290" s="83"/>
      <c r="BM290" s="83"/>
      <c r="BN290" s="83"/>
      <c r="BO290" s="83"/>
      <c r="BP290" s="83"/>
      <c r="BQ290" s="83"/>
      <c r="BR290" s="83"/>
      <c r="BS290" s="83"/>
      <c r="BT290" s="83"/>
      <c r="BU290" s="83"/>
      <c r="BV290" s="83"/>
      <c r="BW290" s="83"/>
      <c r="BX290" s="83"/>
      <c r="BY290" s="83"/>
      <c r="BZ290" s="83"/>
      <c r="CA290" s="83"/>
      <c r="CB290" s="83"/>
      <c r="CC290" s="83"/>
      <c r="CD290" s="83"/>
      <c r="CE290" s="83"/>
      <c r="CF290" s="83"/>
      <c r="CG290" s="83"/>
      <c r="CH290" s="83"/>
      <c r="CI290" s="83"/>
      <c r="CJ290" s="83"/>
      <c r="CK290" s="83"/>
      <c r="CL290" s="83"/>
      <c r="CM290" s="83"/>
      <c r="CN290" s="83"/>
      <c r="CO290" s="83"/>
      <c r="CP290" s="83"/>
      <c r="CQ290" s="83"/>
      <c r="CR290" s="83"/>
      <c r="CS290" s="83"/>
      <c r="CT290" s="83"/>
      <c r="CU290" s="83"/>
      <c r="CV290" s="83"/>
      <c r="CW290" s="83"/>
      <c r="CX290" s="83"/>
      <c r="CY290" s="83"/>
      <c r="CZ290" s="83"/>
      <c r="DA290" s="83"/>
      <c r="DB290" s="387">
        <f>SUM(DB294:DB507)</f>
        <v>140125893.84066582</v>
      </c>
      <c r="DC290" s="387">
        <f t="shared" ref="DC290:DD290" si="17">SUM(DC294:DC507)</f>
        <v>49321707.836668566</v>
      </c>
      <c r="DD290" s="387">
        <f t="shared" si="17"/>
        <v>189447601.67733431</v>
      </c>
      <c r="DE290" s="83"/>
      <c r="DF290" s="83"/>
      <c r="DG290" s="83"/>
      <c r="DH290" s="83"/>
      <c r="DI290" s="83"/>
      <c r="DJ290" s="83"/>
      <c r="DK290" s="83"/>
      <c r="DL290" s="83"/>
      <c r="DM290" s="83"/>
      <c r="DN290" s="83"/>
      <c r="DO290" s="83"/>
      <c r="DP290" s="83"/>
      <c r="DQ290" s="83"/>
      <c r="DR290" s="83"/>
      <c r="DS290" s="83"/>
    </row>
    <row r="291" spans="1:123" ht="6.75" customHeight="1">
      <c r="B291" s="110"/>
      <c r="C291" s="83"/>
      <c r="D291" s="83"/>
      <c r="E291" s="111"/>
      <c r="F291" s="85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  <c r="AP291" s="83"/>
      <c r="AQ291" s="83"/>
      <c r="AR291" s="83"/>
      <c r="AS291" s="83"/>
      <c r="AT291" s="83"/>
      <c r="AU291" s="83"/>
      <c r="AV291" s="83"/>
      <c r="AW291" s="83"/>
      <c r="AX291" s="83"/>
      <c r="AY291" s="83"/>
      <c r="AZ291" s="83"/>
      <c r="BA291" s="83"/>
      <c r="BB291" s="83"/>
      <c r="BC291" s="83"/>
      <c r="BD291" s="83"/>
      <c r="BE291" s="83"/>
      <c r="BF291" s="83"/>
      <c r="BG291" s="83"/>
      <c r="BH291" s="83"/>
      <c r="BI291" s="83"/>
      <c r="BJ291" s="83"/>
      <c r="BK291" s="83"/>
      <c r="BL291" s="83"/>
      <c r="BM291" s="83"/>
      <c r="BN291" s="83"/>
      <c r="BO291" s="83"/>
      <c r="BP291" s="83"/>
      <c r="BQ291" s="83"/>
      <c r="BR291" s="83"/>
      <c r="BS291" s="83"/>
      <c r="BT291" s="83"/>
      <c r="BU291" s="83"/>
      <c r="BV291" s="83"/>
      <c r="BW291" s="83"/>
      <c r="BX291" s="83"/>
      <c r="BY291" s="83"/>
      <c r="BZ291" s="83"/>
      <c r="CA291" s="83"/>
      <c r="CB291" s="83"/>
      <c r="CC291" s="83"/>
      <c r="CD291" s="83"/>
      <c r="CE291" s="83"/>
      <c r="CF291" s="83"/>
      <c r="CG291" s="83"/>
      <c r="CH291" s="83"/>
      <c r="CI291" s="83"/>
      <c r="CJ291" s="83"/>
      <c r="CK291" s="83"/>
      <c r="CL291" s="83"/>
      <c r="CM291" s="83"/>
      <c r="CN291" s="83"/>
      <c r="CO291" s="83"/>
      <c r="CP291" s="83"/>
      <c r="CQ291" s="83"/>
      <c r="CR291" s="83"/>
      <c r="CS291" s="83"/>
      <c r="CT291" s="83"/>
      <c r="CU291" s="83"/>
      <c r="CV291" s="83"/>
      <c r="CW291" s="83"/>
      <c r="CX291" s="83"/>
      <c r="CY291" s="83"/>
      <c r="CZ291" s="83"/>
      <c r="DA291" s="83"/>
      <c r="DB291" s="89"/>
      <c r="DC291" s="89"/>
      <c r="DD291" s="89"/>
      <c r="DE291" s="83"/>
      <c r="DF291" s="83"/>
      <c r="DG291" s="83"/>
      <c r="DH291" s="83"/>
      <c r="DI291" s="83"/>
      <c r="DJ291" s="83"/>
      <c r="DK291" s="83"/>
      <c r="DL291" s="83"/>
      <c r="DM291" s="83"/>
      <c r="DN291" s="83"/>
      <c r="DO291" s="83"/>
      <c r="DP291" s="83"/>
      <c r="DQ291" s="83"/>
      <c r="DR291" s="83"/>
      <c r="DS291" s="83"/>
    </row>
    <row r="292" spans="1:123">
      <c r="A292" s="18" t="s">
        <v>685</v>
      </c>
      <c r="B292" s="437" t="str">
        <f>ASMD!A51</f>
        <v>PRK.2017.WKT-1.3.3</v>
      </c>
      <c r="C292" s="83"/>
      <c r="D292" s="83"/>
      <c r="E292" s="111" t="s">
        <v>565</v>
      </c>
      <c r="F292" s="85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83"/>
      <c r="AQ292" s="83"/>
      <c r="AR292" s="83"/>
      <c r="AS292" s="83"/>
      <c r="AT292" s="83"/>
      <c r="AU292" s="83"/>
      <c r="AV292" s="83"/>
      <c r="AW292" s="83"/>
      <c r="AX292" s="83"/>
      <c r="AY292" s="83"/>
      <c r="AZ292" s="83"/>
      <c r="BA292" s="83"/>
      <c r="BB292" s="83"/>
      <c r="BC292" s="83"/>
      <c r="BD292" s="83"/>
      <c r="BE292" s="83"/>
      <c r="BF292" s="83"/>
      <c r="BG292" s="83"/>
      <c r="BH292" s="83"/>
      <c r="BI292" s="83"/>
      <c r="BJ292" s="83"/>
      <c r="BK292" s="83"/>
      <c r="BL292" s="83"/>
      <c r="BM292" s="83"/>
      <c r="BN292" s="83"/>
      <c r="BO292" s="83"/>
      <c r="BP292" s="83"/>
      <c r="BQ292" s="83"/>
      <c r="BR292" s="83"/>
      <c r="BS292" s="83"/>
      <c r="BT292" s="83"/>
      <c r="BU292" s="83"/>
      <c r="BV292" s="83"/>
      <c r="BW292" s="83"/>
      <c r="BX292" s="83"/>
      <c r="BY292" s="83"/>
      <c r="BZ292" s="83"/>
      <c r="CA292" s="83"/>
      <c r="CB292" s="83"/>
      <c r="CC292" s="83"/>
      <c r="CD292" s="83"/>
      <c r="CE292" s="83"/>
      <c r="CF292" s="83"/>
      <c r="CG292" s="83"/>
      <c r="CH292" s="83"/>
      <c r="CI292" s="83"/>
      <c r="CJ292" s="83"/>
      <c r="CK292" s="83"/>
      <c r="CL292" s="83"/>
      <c r="CM292" s="83"/>
      <c r="CN292" s="83"/>
      <c r="CO292" s="83"/>
      <c r="CP292" s="83"/>
      <c r="CQ292" s="83"/>
      <c r="CR292" s="83"/>
      <c r="CS292" s="83"/>
      <c r="CT292" s="83"/>
      <c r="CU292" s="83"/>
      <c r="CV292" s="83"/>
      <c r="CW292" s="83"/>
      <c r="CX292" s="83"/>
      <c r="CY292" s="110"/>
      <c r="CZ292" s="83"/>
      <c r="DA292" s="83"/>
      <c r="DB292" s="89"/>
      <c r="DC292" s="89"/>
      <c r="DD292" s="89"/>
      <c r="DE292" s="83"/>
      <c r="DF292" s="83"/>
      <c r="DG292" s="83"/>
      <c r="DH292" s="83"/>
      <c r="DI292" s="83"/>
      <c r="DJ292" s="83"/>
      <c r="DK292" s="83"/>
      <c r="DL292" s="83"/>
      <c r="DM292" s="83"/>
      <c r="DN292" s="83"/>
      <c r="DO292" s="83"/>
      <c r="DP292" s="83"/>
      <c r="DQ292" s="83"/>
      <c r="DR292" s="83"/>
      <c r="DS292" s="83"/>
    </row>
    <row r="293" spans="1:123">
      <c r="B293" s="110"/>
      <c r="C293" s="83"/>
      <c r="D293" s="83"/>
      <c r="E293" s="111" t="s">
        <v>564</v>
      </c>
      <c r="F293" s="85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  <c r="AP293" s="83"/>
      <c r="AQ293" s="83"/>
      <c r="AR293" s="83"/>
      <c r="AS293" s="83"/>
      <c r="AT293" s="83"/>
      <c r="AU293" s="83"/>
      <c r="AV293" s="83"/>
      <c r="AW293" s="83"/>
      <c r="AX293" s="83"/>
      <c r="AY293" s="83"/>
      <c r="AZ293" s="83"/>
      <c r="BA293" s="83"/>
      <c r="BB293" s="83"/>
      <c r="BC293" s="83"/>
      <c r="BD293" s="83"/>
      <c r="BE293" s="83"/>
      <c r="BF293" s="83"/>
      <c r="BG293" s="83"/>
      <c r="BH293" s="83"/>
      <c r="BI293" s="83"/>
      <c r="BJ293" s="83"/>
      <c r="BK293" s="83"/>
      <c r="BL293" s="83"/>
      <c r="BM293" s="83"/>
      <c r="BN293" s="83"/>
      <c r="BO293" s="83"/>
      <c r="BP293" s="83"/>
      <c r="BQ293" s="83"/>
      <c r="BR293" s="83"/>
      <c r="BS293" s="83"/>
      <c r="BT293" s="83"/>
      <c r="BU293" s="83"/>
      <c r="BV293" s="83"/>
      <c r="BW293" s="83"/>
      <c r="BX293" s="83"/>
      <c r="BY293" s="83"/>
      <c r="BZ293" s="83"/>
      <c r="CA293" s="83"/>
      <c r="CB293" s="83"/>
      <c r="CC293" s="83"/>
      <c r="CD293" s="83"/>
      <c r="CE293" s="83"/>
      <c r="CF293" s="83"/>
      <c r="CG293" s="83"/>
      <c r="CH293" s="83"/>
      <c r="CI293" s="83"/>
      <c r="CJ293" s="83"/>
      <c r="CK293" s="83"/>
      <c r="CL293" s="83"/>
      <c r="CM293" s="83"/>
      <c r="CN293" s="83"/>
      <c r="CO293" s="83"/>
      <c r="CP293" s="83"/>
      <c r="CQ293" s="83"/>
      <c r="CR293" s="83"/>
      <c r="CS293" s="83"/>
      <c r="CT293" s="83"/>
      <c r="CU293" s="83"/>
      <c r="CV293" s="83"/>
      <c r="CW293" s="83"/>
      <c r="CX293" s="83"/>
      <c r="CY293" s="83"/>
      <c r="CZ293" s="83"/>
      <c r="DA293" s="111"/>
      <c r="DB293" s="276"/>
      <c r="DC293" s="276"/>
      <c r="DD293" s="276"/>
      <c r="DE293" s="83"/>
      <c r="DF293" s="83"/>
      <c r="DG293" s="83"/>
      <c r="DH293" s="83"/>
      <c r="DI293" s="83"/>
      <c r="DJ293" s="83"/>
      <c r="DK293" s="83"/>
      <c r="DL293" s="83"/>
      <c r="DM293" s="83"/>
      <c r="DN293" s="83"/>
      <c r="DO293" s="83"/>
      <c r="DP293" s="83"/>
      <c r="DQ293" s="83"/>
      <c r="DR293" s="83"/>
      <c r="DS293" s="83"/>
    </row>
    <row r="294" spans="1:123">
      <c r="B294" s="110"/>
      <c r="C294" s="83"/>
      <c r="D294" s="83"/>
      <c r="E294" s="111"/>
      <c r="F294" s="85" t="s">
        <v>141</v>
      </c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  <c r="AP294" s="83"/>
      <c r="AQ294" s="83"/>
      <c r="AR294" s="83"/>
      <c r="AS294" s="83"/>
      <c r="AT294" s="83"/>
      <c r="AU294" s="83"/>
      <c r="AV294" s="83"/>
      <c r="AW294" s="83"/>
      <c r="AX294" s="83"/>
      <c r="AY294" s="83"/>
      <c r="AZ294" s="83"/>
      <c r="BA294" s="83"/>
      <c r="BB294" s="83"/>
      <c r="BC294" s="83"/>
      <c r="BD294" s="83"/>
      <c r="BE294" s="83"/>
      <c r="BF294" s="83"/>
      <c r="BG294" s="83"/>
      <c r="BH294" s="83"/>
      <c r="BI294" s="83"/>
      <c r="BJ294" s="83"/>
      <c r="BK294" s="83"/>
      <c r="BL294" s="83"/>
      <c r="BM294" s="83"/>
      <c r="BN294" s="83"/>
      <c r="BO294" s="83"/>
      <c r="BP294" s="83"/>
      <c r="BQ294" s="83"/>
      <c r="BR294" s="83"/>
      <c r="BS294" s="83"/>
      <c r="BT294" s="83"/>
      <c r="BU294" s="83"/>
      <c r="BV294" s="83"/>
      <c r="BW294" s="83"/>
      <c r="BX294" s="83"/>
      <c r="BY294" s="83"/>
      <c r="BZ294" s="83"/>
      <c r="CA294" s="83"/>
      <c r="CB294" s="83"/>
      <c r="CC294" s="83"/>
      <c r="CD294" s="83"/>
      <c r="CE294" s="83"/>
      <c r="CF294" s="83"/>
      <c r="CG294" s="83"/>
      <c r="CH294" s="83"/>
      <c r="CI294" s="83"/>
      <c r="CJ294" s="83"/>
      <c r="CK294" s="83"/>
      <c r="CL294" s="83"/>
      <c r="CM294" s="83"/>
      <c r="CN294" s="83"/>
      <c r="CO294" s="83"/>
      <c r="CP294" s="83"/>
      <c r="CQ294" s="83"/>
      <c r="CR294" s="83"/>
      <c r="CS294" s="83"/>
      <c r="CT294" s="83"/>
      <c r="CU294" s="83"/>
      <c r="CV294" s="83"/>
      <c r="CW294" s="83"/>
      <c r="CX294" s="83"/>
      <c r="CY294" s="110" t="str">
        <f>ASMD!CX53</f>
        <v>Bh</v>
      </c>
      <c r="CZ294" s="276">
        <f>ASMD!CY53+ABPP!CY68+ABRU!CY62+ABTG!CY37+TRKN!CY23</f>
        <v>66372</v>
      </c>
      <c r="DA294" s="276"/>
      <c r="DB294" s="276">
        <f>ASMD!CZ53+ABPP!CZ68+ABRU!CZ62+ABTG!CZ37+TRKN!CZ23</f>
        <v>19531098.84</v>
      </c>
      <c r="DC294" s="276">
        <f>ASMD!DA53+ABPP!DA68+ABRU!DA62+ABTG!DA37+TRKN!DA23</f>
        <v>0</v>
      </c>
      <c r="DD294" s="276">
        <f>ASMD!DB53+ABPP!DB68+ABRU!DB62+ABTG!DB37+TRKN!DB23</f>
        <v>19531098.84</v>
      </c>
      <c r="DE294" s="83"/>
      <c r="DF294" s="83"/>
      <c r="DG294" s="83"/>
      <c r="DH294" s="83"/>
      <c r="DI294" s="83"/>
      <c r="DJ294" s="83"/>
      <c r="DK294" s="83"/>
      <c r="DL294" s="83"/>
      <c r="DM294" s="83"/>
      <c r="DN294" s="83"/>
      <c r="DO294" s="83"/>
      <c r="DP294" s="83"/>
      <c r="DQ294" s="83"/>
      <c r="DR294" s="83"/>
      <c r="DS294" s="83"/>
    </row>
    <row r="295" spans="1:123">
      <c r="B295" s="110"/>
      <c r="C295" s="83"/>
      <c r="D295" s="83"/>
      <c r="E295" s="111"/>
      <c r="F295" s="85" t="s">
        <v>142</v>
      </c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  <c r="AP295" s="83"/>
      <c r="AQ295" s="83"/>
      <c r="AR295" s="83"/>
      <c r="AS295" s="83"/>
      <c r="AT295" s="83"/>
      <c r="AU295" s="83"/>
      <c r="AV295" s="83"/>
      <c r="AW295" s="83"/>
      <c r="AX295" s="83"/>
      <c r="AY295" s="83"/>
      <c r="AZ295" s="83"/>
      <c r="BA295" s="83"/>
      <c r="BB295" s="83"/>
      <c r="BC295" s="83"/>
      <c r="BD295" s="83"/>
      <c r="BE295" s="83"/>
      <c r="BF295" s="83"/>
      <c r="BG295" s="83"/>
      <c r="BH295" s="83"/>
      <c r="BI295" s="83"/>
      <c r="BJ295" s="83"/>
      <c r="BK295" s="83"/>
      <c r="BL295" s="83"/>
      <c r="BM295" s="83"/>
      <c r="BN295" s="83"/>
      <c r="BO295" s="83"/>
      <c r="BP295" s="83"/>
      <c r="BQ295" s="83"/>
      <c r="BR295" s="83"/>
      <c r="BS295" s="83"/>
      <c r="BT295" s="83"/>
      <c r="BU295" s="83"/>
      <c r="BV295" s="83"/>
      <c r="BW295" s="83"/>
      <c r="BX295" s="83"/>
      <c r="BY295" s="83"/>
      <c r="BZ295" s="83"/>
      <c r="CA295" s="83"/>
      <c r="CB295" s="83"/>
      <c r="CC295" s="83"/>
      <c r="CD295" s="83"/>
      <c r="CE295" s="83"/>
      <c r="CF295" s="83"/>
      <c r="CG295" s="83"/>
      <c r="CH295" s="83"/>
      <c r="CI295" s="83"/>
      <c r="CJ295" s="83"/>
      <c r="CK295" s="83"/>
      <c r="CL295" s="83"/>
      <c r="CM295" s="83"/>
      <c r="CN295" s="83"/>
      <c r="CO295" s="83"/>
      <c r="CP295" s="83"/>
      <c r="CQ295" s="83"/>
      <c r="CR295" s="83"/>
      <c r="CS295" s="83"/>
      <c r="CT295" s="83"/>
      <c r="CU295" s="83"/>
      <c r="CV295" s="83"/>
      <c r="CW295" s="83"/>
      <c r="CX295" s="83"/>
      <c r="CY295" s="110" t="str">
        <f>ASMD!CX54</f>
        <v>Bh</v>
      </c>
      <c r="CZ295" s="276">
        <f>ASMD!CY54+ABPP!CY69+ABRU!CY63+ABTG!CY38+TRKN!CY24</f>
        <v>66372</v>
      </c>
      <c r="DA295" s="276"/>
      <c r="DB295" s="276">
        <f>ASMD!CZ54+ABPP!CZ69+ABRU!CZ63+ABTG!CZ38+TRKN!CZ24</f>
        <v>2137394.4680000003</v>
      </c>
      <c r="DC295" s="276">
        <f>ASMD!DA54+ABPP!DA69+ABRU!DA63+ABTG!DA38+TRKN!DA24</f>
        <v>0</v>
      </c>
      <c r="DD295" s="276">
        <f>ASMD!DB54+ABPP!DB69+ABRU!DB63+ABTG!DB38+TRKN!DB24</f>
        <v>2137394.4680000003</v>
      </c>
      <c r="DE295" s="83"/>
      <c r="DF295" s="83"/>
      <c r="DG295" s="83"/>
      <c r="DH295" s="83"/>
      <c r="DI295" s="83"/>
      <c r="DJ295" s="83"/>
      <c r="DK295" s="83"/>
      <c r="DL295" s="83"/>
      <c r="DM295" s="83"/>
      <c r="DN295" s="83"/>
      <c r="DO295" s="83"/>
      <c r="DP295" s="83"/>
      <c r="DQ295" s="83"/>
      <c r="DR295" s="83"/>
      <c r="DS295" s="83"/>
    </row>
    <row r="296" spans="1:123">
      <c r="B296" s="110"/>
      <c r="C296" s="83"/>
      <c r="D296" s="83"/>
      <c r="E296" s="111"/>
      <c r="F296" s="85" t="s">
        <v>143</v>
      </c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  <c r="AP296" s="83"/>
      <c r="AQ296" s="83"/>
      <c r="AR296" s="83"/>
      <c r="AS296" s="83"/>
      <c r="AT296" s="83"/>
      <c r="AU296" s="83"/>
      <c r="AV296" s="83"/>
      <c r="AW296" s="83"/>
      <c r="AX296" s="83"/>
      <c r="AY296" s="83"/>
      <c r="AZ296" s="83"/>
      <c r="BA296" s="83"/>
      <c r="BB296" s="83"/>
      <c r="BC296" s="83"/>
      <c r="BD296" s="83"/>
      <c r="BE296" s="83"/>
      <c r="BF296" s="83"/>
      <c r="BG296" s="83"/>
      <c r="BH296" s="83"/>
      <c r="BI296" s="83"/>
      <c r="BJ296" s="83"/>
      <c r="BK296" s="83"/>
      <c r="BL296" s="83"/>
      <c r="BM296" s="83"/>
      <c r="BN296" s="83"/>
      <c r="BO296" s="83"/>
      <c r="BP296" s="83"/>
      <c r="BQ296" s="83"/>
      <c r="BR296" s="83"/>
      <c r="BS296" s="83"/>
      <c r="BT296" s="83"/>
      <c r="BU296" s="83"/>
      <c r="BV296" s="83"/>
      <c r="BW296" s="83"/>
      <c r="BX296" s="83"/>
      <c r="BY296" s="83"/>
      <c r="BZ296" s="83"/>
      <c r="CA296" s="83"/>
      <c r="CB296" s="83"/>
      <c r="CC296" s="83"/>
      <c r="CD296" s="83"/>
      <c r="CE296" s="83"/>
      <c r="CF296" s="83"/>
      <c r="CG296" s="83"/>
      <c r="CH296" s="83"/>
      <c r="CI296" s="83"/>
      <c r="CJ296" s="83"/>
      <c r="CK296" s="83"/>
      <c r="CL296" s="83"/>
      <c r="CM296" s="83"/>
      <c r="CN296" s="83"/>
      <c r="CO296" s="83"/>
      <c r="CP296" s="83"/>
      <c r="CQ296" s="83"/>
      <c r="CR296" s="83"/>
      <c r="CS296" s="83"/>
      <c r="CT296" s="83"/>
      <c r="CU296" s="83"/>
      <c r="CV296" s="83"/>
      <c r="CW296" s="83"/>
      <c r="CX296" s="83"/>
      <c r="CY296" s="110" t="str">
        <f>ASMD!CX55</f>
        <v>Mtr</v>
      </c>
      <c r="CZ296" s="276">
        <f>ASMD!CY55+ABPP!CY70+ABRU!CY64+ABTG!CY39+TRKN!CY25</f>
        <v>1991160</v>
      </c>
      <c r="DA296" s="276"/>
      <c r="DB296" s="276">
        <f>ASMD!CZ55+ABPP!CZ70+ABRU!CZ64+ABTG!CZ39+TRKN!CZ25</f>
        <v>9531809.6280000005</v>
      </c>
      <c r="DC296" s="276">
        <f>ASMD!DA55+ABPP!DA70+ABRU!DA64+ABTG!DA39+TRKN!DA25</f>
        <v>0</v>
      </c>
      <c r="DD296" s="276">
        <f>ASMD!DB55+ABPP!DB70+ABRU!DB64+ABTG!DB39+TRKN!DB25</f>
        <v>9531809.6280000005</v>
      </c>
      <c r="DE296" s="83"/>
      <c r="DF296" s="83"/>
      <c r="DG296" s="83"/>
      <c r="DH296" s="83"/>
      <c r="DI296" s="83"/>
      <c r="DJ296" s="83"/>
      <c r="DK296" s="83"/>
      <c r="DL296" s="83"/>
      <c r="DM296" s="83"/>
      <c r="DN296" s="83"/>
      <c r="DO296" s="83"/>
      <c r="DP296" s="83"/>
      <c r="DQ296" s="83"/>
      <c r="DR296" s="83"/>
      <c r="DS296" s="83"/>
    </row>
    <row r="297" spans="1:123">
      <c r="B297" s="110"/>
      <c r="C297" s="83"/>
      <c r="D297" s="83"/>
      <c r="E297" s="111" t="s">
        <v>568</v>
      </c>
      <c r="F297" s="85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  <c r="AP297" s="83"/>
      <c r="AQ297" s="83"/>
      <c r="AR297" s="83"/>
      <c r="AS297" s="83"/>
      <c r="AT297" s="83"/>
      <c r="AU297" s="83"/>
      <c r="AV297" s="83"/>
      <c r="AW297" s="83"/>
      <c r="AX297" s="83"/>
      <c r="AY297" s="83"/>
      <c r="AZ297" s="83"/>
      <c r="BA297" s="83"/>
      <c r="BB297" s="83"/>
      <c r="BC297" s="83"/>
      <c r="BD297" s="83"/>
      <c r="BE297" s="83"/>
      <c r="BF297" s="83"/>
      <c r="BG297" s="83"/>
      <c r="BH297" s="83"/>
      <c r="BI297" s="83"/>
      <c r="BJ297" s="83"/>
      <c r="BK297" s="83"/>
      <c r="BL297" s="83"/>
      <c r="BM297" s="83"/>
      <c r="BN297" s="83"/>
      <c r="BO297" s="83"/>
      <c r="BP297" s="83"/>
      <c r="BQ297" s="83"/>
      <c r="BR297" s="83"/>
      <c r="BS297" s="83"/>
      <c r="BT297" s="83"/>
      <c r="BU297" s="83"/>
      <c r="BV297" s="83"/>
      <c r="BW297" s="83"/>
      <c r="BX297" s="83"/>
      <c r="BY297" s="83"/>
      <c r="BZ297" s="83"/>
      <c r="CA297" s="83"/>
      <c r="CB297" s="83"/>
      <c r="CC297" s="83"/>
      <c r="CD297" s="83"/>
      <c r="CE297" s="83"/>
      <c r="CF297" s="83"/>
      <c r="CG297" s="83"/>
      <c r="CH297" s="83"/>
      <c r="CI297" s="83"/>
      <c r="CJ297" s="83"/>
      <c r="CK297" s="83"/>
      <c r="CL297" s="83"/>
      <c r="CM297" s="83"/>
      <c r="CN297" s="83"/>
      <c r="CO297" s="83"/>
      <c r="CP297" s="83"/>
      <c r="CQ297" s="83"/>
      <c r="CR297" s="83"/>
      <c r="CS297" s="83"/>
      <c r="CT297" s="83"/>
      <c r="CU297" s="83"/>
      <c r="CV297" s="83"/>
      <c r="CW297" s="83"/>
      <c r="CX297" s="83"/>
      <c r="CY297" s="83"/>
      <c r="CZ297" s="276">
        <f>ASMD!CY56+ABPP!CY71+ABRU!CY65+ABTG!CY40+TRKN!CY26</f>
        <v>0</v>
      </c>
      <c r="DA297" s="276"/>
      <c r="DB297" s="276">
        <f>ASMD!CZ56+ABPP!CZ71+ABRU!CZ65+ABTG!CZ40+TRKN!CZ26</f>
        <v>0</v>
      </c>
      <c r="DC297" s="276">
        <f>ASMD!DA56+ABPP!DA71+ABRU!DA65+ABTG!DA40+TRKN!DA26</f>
        <v>0</v>
      </c>
      <c r="DD297" s="276">
        <f>ASMD!DB56+ABPP!DB71+ABRU!DB65+ABTG!DB40+TRKN!DB26</f>
        <v>0</v>
      </c>
      <c r="DE297" s="83"/>
      <c r="DF297" s="83"/>
      <c r="DG297" s="83"/>
      <c r="DH297" s="83"/>
      <c r="DI297" s="83"/>
      <c r="DJ297" s="83"/>
      <c r="DK297" s="83"/>
      <c r="DL297" s="83"/>
      <c r="DM297" s="83"/>
      <c r="DN297" s="83"/>
      <c r="DO297" s="83"/>
      <c r="DP297" s="83"/>
      <c r="DQ297" s="83"/>
      <c r="DR297" s="83"/>
      <c r="DS297" s="83"/>
    </row>
    <row r="298" spans="1:123">
      <c r="B298" s="110"/>
      <c r="C298" s="83"/>
      <c r="D298" s="83"/>
      <c r="E298" s="111"/>
      <c r="F298" s="85" t="s">
        <v>141</v>
      </c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  <c r="AT298" s="83"/>
      <c r="AU298" s="83"/>
      <c r="AV298" s="83"/>
      <c r="AW298" s="83"/>
      <c r="AX298" s="83"/>
      <c r="AY298" s="83"/>
      <c r="AZ298" s="83"/>
      <c r="BA298" s="83"/>
      <c r="BB298" s="83"/>
      <c r="BC298" s="83"/>
      <c r="BD298" s="83"/>
      <c r="BE298" s="83"/>
      <c r="BF298" s="83"/>
      <c r="BG298" s="83"/>
      <c r="BH298" s="83"/>
      <c r="BI298" s="83"/>
      <c r="BJ298" s="83"/>
      <c r="BK298" s="83"/>
      <c r="BL298" s="83"/>
      <c r="BM298" s="83"/>
      <c r="BN298" s="83"/>
      <c r="BO298" s="83"/>
      <c r="BP298" s="83"/>
      <c r="BQ298" s="83"/>
      <c r="BR298" s="83"/>
      <c r="BS298" s="83"/>
      <c r="BT298" s="83"/>
      <c r="BU298" s="83"/>
      <c r="BV298" s="83"/>
      <c r="BW298" s="83"/>
      <c r="BX298" s="83"/>
      <c r="BY298" s="83"/>
      <c r="BZ298" s="83"/>
      <c r="CA298" s="83"/>
      <c r="CB298" s="83"/>
      <c r="CC298" s="83"/>
      <c r="CD298" s="83"/>
      <c r="CE298" s="83"/>
      <c r="CF298" s="83"/>
      <c r="CG298" s="83"/>
      <c r="CH298" s="83"/>
      <c r="CI298" s="83"/>
      <c r="CJ298" s="83"/>
      <c r="CK298" s="83"/>
      <c r="CL298" s="83"/>
      <c r="CM298" s="83"/>
      <c r="CN298" s="83"/>
      <c r="CO298" s="83"/>
      <c r="CP298" s="83"/>
      <c r="CQ298" s="83"/>
      <c r="CR298" s="83"/>
      <c r="CS298" s="83"/>
      <c r="CT298" s="83"/>
      <c r="CU298" s="83"/>
      <c r="CV298" s="83"/>
      <c r="CW298" s="83"/>
      <c r="CX298" s="83"/>
      <c r="CY298" s="110" t="str">
        <f>ASMD!CX57</f>
        <v>Bh</v>
      </c>
      <c r="CZ298" s="276">
        <f>ASMD!CY57+ABPP!CY72+ABRU!CY66+ABTG!CY41+TRKN!CY27</f>
        <v>21524</v>
      </c>
      <c r="DA298" s="276"/>
      <c r="DB298" s="276">
        <f>ASMD!CZ57+ABPP!CZ72+ABRU!CZ66+ABTG!CZ41+TRKN!CZ27</f>
        <v>6333710.6800000006</v>
      </c>
      <c r="DC298" s="276">
        <f>ASMD!DA57+ABPP!DA72+ABRU!DA66+ABTG!DA41+TRKN!DA27</f>
        <v>0</v>
      </c>
      <c r="DD298" s="276">
        <f>ASMD!DB57+ABPP!DB72+ABRU!DB66+ABTG!DB41+TRKN!DB27</f>
        <v>6333710.6800000006</v>
      </c>
      <c r="DE298" s="83"/>
      <c r="DF298" s="83"/>
      <c r="DG298" s="83"/>
      <c r="DH298" s="83"/>
      <c r="DI298" s="83"/>
      <c r="DJ298" s="83"/>
      <c r="DK298" s="83"/>
      <c r="DL298" s="83"/>
      <c r="DM298" s="83"/>
      <c r="DN298" s="83"/>
      <c r="DO298" s="83"/>
      <c r="DP298" s="83"/>
      <c r="DQ298" s="83"/>
      <c r="DR298" s="83"/>
      <c r="DS298" s="83"/>
    </row>
    <row r="299" spans="1:123">
      <c r="B299" s="110"/>
      <c r="C299" s="83"/>
      <c r="D299" s="83"/>
      <c r="E299" s="111"/>
      <c r="F299" s="85" t="s">
        <v>155</v>
      </c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  <c r="AP299" s="83"/>
      <c r="AQ299" s="83"/>
      <c r="AR299" s="83"/>
      <c r="AS299" s="83"/>
      <c r="AT299" s="83"/>
      <c r="AU299" s="83"/>
      <c r="AV299" s="83"/>
      <c r="AW299" s="83"/>
      <c r="AX299" s="83"/>
      <c r="AY299" s="83"/>
      <c r="AZ299" s="83"/>
      <c r="BA299" s="83"/>
      <c r="BB299" s="83"/>
      <c r="BC299" s="83"/>
      <c r="BD299" s="83"/>
      <c r="BE299" s="83"/>
      <c r="BF299" s="83"/>
      <c r="BG299" s="83"/>
      <c r="BH299" s="83"/>
      <c r="BI299" s="83"/>
      <c r="BJ299" s="83"/>
      <c r="BK299" s="83"/>
      <c r="BL299" s="83"/>
      <c r="BM299" s="83"/>
      <c r="BN299" s="83"/>
      <c r="BO299" s="83"/>
      <c r="BP299" s="83"/>
      <c r="BQ299" s="83"/>
      <c r="BR299" s="83"/>
      <c r="BS299" s="83"/>
      <c r="BT299" s="83"/>
      <c r="BU299" s="83"/>
      <c r="BV299" s="83"/>
      <c r="BW299" s="83"/>
      <c r="BX299" s="83"/>
      <c r="BY299" s="83"/>
      <c r="BZ299" s="83"/>
      <c r="CA299" s="83"/>
      <c r="CB299" s="83"/>
      <c r="CC299" s="83"/>
      <c r="CD299" s="83"/>
      <c r="CE299" s="83"/>
      <c r="CF299" s="83"/>
      <c r="CG299" s="83"/>
      <c r="CH299" s="83"/>
      <c r="CI299" s="83"/>
      <c r="CJ299" s="83"/>
      <c r="CK299" s="83"/>
      <c r="CL299" s="83"/>
      <c r="CM299" s="83"/>
      <c r="CN299" s="83"/>
      <c r="CO299" s="83"/>
      <c r="CP299" s="83"/>
      <c r="CQ299" s="83"/>
      <c r="CR299" s="83"/>
      <c r="CS299" s="83"/>
      <c r="CT299" s="83"/>
      <c r="CU299" s="83"/>
      <c r="CV299" s="83"/>
      <c r="CW299" s="83"/>
      <c r="CX299" s="83"/>
      <c r="CY299" s="110" t="str">
        <f>ASMD!CX58</f>
        <v>Bh</v>
      </c>
      <c r="CZ299" s="276">
        <f>ASMD!CY58+ABPP!CY73+ABRU!CY67+ABTG!CY42+TRKN!CY28</f>
        <v>86101</v>
      </c>
      <c r="DA299" s="276"/>
      <c r="DB299" s="276">
        <f>ASMD!CZ58+ABPP!CZ73+ABRU!CZ67+ABTG!CZ42+TRKN!CZ28</f>
        <v>2772666.2699999996</v>
      </c>
      <c r="DC299" s="276">
        <f>ASMD!DA58+ABPP!DA73+ABRU!DA67+ABTG!DA42+TRKN!DA28</f>
        <v>0</v>
      </c>
      <c r="DD299" s="276">
        <f>ASMD!DB58+ABPP!DB73+ABRU!DB67+ABTG!DB42+TRKN!DB28</f>
        <v>2772666.2699999996</v>
      </c>
      <c r="DE299" s="83"/>
      <c r="DF299" s="83"/>
      <c r="DG299" s="83"/>
      <c r="DH299" s="83"/>
      <c r="DI299" s="83"/>
      <c r="DJ299" s="83"/>
      <c r="DK299" s="83"/>
      <c r="DL299" s="83"/>
      <c r="DM299" s="83"/>
      <c r="DN299" s="83"/>
      <c r="DO299" s="83"/>
      <c r="DP299" s="83"/>
      <c r="DQ299" s="83"/>
      <c r="DR299" s="83"/>
      <c r="DS299" s="83"/>
    </row>
    <row r="300" spans="1:123">
      <c r="B300" s="110"/>
      <c r="C300" s="83"/>
      <c r="D300" s="83"/>
      <c r="E300" s="111" t="s">
        <v>781</v>
      </c>
      <c r="F300" s="85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  <c r="AT300" s="83"/>
      <c r="AU300" s="83"/>
      <c r="AV300" s="83"/>
      <c r="AW300" s="83"/>
      <c r="AX300" s="83"/>
      <c r="AY300" s="83"/>
      <c r="AZ300" s="83"/>
      <c r="BA300" s="83"/>
      <c r="BB300" s="83"/>
      <c r="BC300" s="83"/>
      <c r="BD300" s="83"/>
      <c r="BE300" s="83"/>
      <c r="BF300" s="83"/>
      <c r="BG300" s="83"/>
      <c r="BH300" s="83"/>
      <c r="BI300" s="83"/>
      <c r="BJ300" s="83"/>
      <c r="BK300" s="83"/>
      <c r="BL300" s="83"/>
      <c r="BM300" s="83"/>
      <c r="BN300" s="83"/>
      <c r="BO300" s="83"/>
      <c r="BP300" s="83"/>
      <c r="BQ300" s="83"/>
      <c r="BR300" s="83"/>
      <c r="BS300" s="83"/>
      <c r="BT300" s="83"/>
      <c r="BU300" s="83"/>
      <c r="BV300" s="83"/>
      <c r="BW300" s="83"/>
      <c r="BX300" s="83"/>
      <c r="BY300" s="83"/>
      <c r="BZ300" s="83"/>
      <c r="CA300" s="83"/>
      <c r="CB300" s="83"/>
      <c r="CC300" s="83"/>
      <c r="CD300" s="83"/>
      <c r="CE300" s="83"/>
      <c r="CF300" s="83"/>
      <c r="CG300" s="83"/>
      <c r="CH300" s="83"/>
      <c r="CI300" s="83"/>
      <c r="CJ300" s="83"/>
      <c r="CK300" s="83"/>
      <c r="CL300" s="83"/>
      <c r="CM300" s="83"/>
      <c r="CN300" s="83"/>
      <c r="CO300" s="83"/>
      <c r="CP300" s="83"/>
      <c r="CQ300" s="83"/>
      <c r="CR300" s="83"/>
      <c r="CS300" s="83"/>
      <c r="CT300" s="83"/>
      <c r="CU300" s="83"/>
      <c r="CV300" s="83"/>
      <c r="CW300" s="83"/>
      <c r="CX300" s="83"/>
      <c r="CY300" s="83"/>
      <c r="CZ300" s="276">
        <f>ASMD!CY59+ABPP!CY74+ABRU!CY68+ABTG!CY43+TRKN!CY29</f>
        <v>0</v>
      </c>
      <c r="DA300" s="276"/>
      <c r="DB300" s="276">
        <f>ASMD!CZ59+ABPP!CZ74+ABRU!CZ68+ABTG!CZ43+TRKN!CZ29</f>
        <v>0</v>
      </c>
      <c r="DC300" s="276">
        <f>ASMD!DA59+ABPP!DA74+ABRU!DA68+ABTG!DA43+TRKN!DA29</f>
        <v>0</v>
      </c>
      <c r="DD300" s="276">
        <f>ASMD!DB59+ABPP!DB74+ABRU!DB68+ABTG!DB43+TRKN!DB29</f>
        <v>0</v>
      </c>
      <c r="DE300" s="83"/>
      <c r="DF300" s="83"/>
      <c r="DG300" s="83"/>
      <c r="DH300" s="83"/>
      <c r="DI300" s="83"/>
      <c r="DJ300" s="83"/>
      <c r="DK300" s="83"/>
      <c r="DL300" s="83"/>
      <c r="DM300" s="83"/>
      <c r="DN300" s="83"/>
      <c r="DO300" s="83"/>
      <c r="DP300" s="83"/>
      <c r="DQ300" s="83"/>
      <c r="DR300" s="83"/>
      <c r="DS300" s="83"/>
    </row>
    <row r="301" spans="1:123">
      <c r="B301" s="110"/>
      <c r="C301" s="83"/>
      <c r="D301" s="83"/>
      <c r="E301" s="111"/>
      <c r="F301" s="85" t="s">
        <v>160</v>
      </c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  <c r="AP301" s="83"/>
      <c r="AQ301" s="83"/>
      <c r="AR301" s="83"/>
      <c r="AS301" s="83"/>
      <c r="AT301" s="83"/>
      <c r="AU301" s="83"/>
      <c r="AV301" s="83"/>
      <c r="AW301" s="83"/>
      <c r="AX301" s="83"/>
      <c r="AY301" s="83"/>
      <c r="AZ301" s="83"/>
      <c r="BA301" s="83"/>
      <c r="BB301" s="83"/>
      <c r="BC301" s="83"/>
      <c r="BD301" s="83"/>
      <c r="BE301" s="83"/>
      <c r="BF301" s="83"/>
      <c r="BG301" s="83"/>
      <c r="BH301" s="83"/>
      <c r="BI301" s="83"/>
      <c r="BJ301" s="83"/>
      <c r="BK301" s="83"/>
      <c r="BL301" s="83"/>
      <c r="BM301" s="83"/>
      <c r="BN301" s="83"/>
      <c r="BO301" s="83"/>
      <c r="BP301" s="83"/>
      <c r="BQ301" s="83"/>
      <c r="BR301" s="83"/>
      <c r="BS301" s="83"/>
      <c r="BT301" s="83"/>
      <c r="BU301" s="83"/>
      <c r="BV301" s="83"/>
      <c r="BW301" s="83"/>
      <c r="BX301" s="83"/>
      <c r="BY301" s="83"/>
      <c r="BZ301" s="83"/>
      <c r="CA301" s="83"/>
      <c r="CB301" s="83"/>
      <c r="CC301" s="83"/>
      <c r="CD301" s="83"/>
      <c r="CE301" s="83"/>
      <c r="CF301" s="83"/>
      <c r="CG301" s="83"/>
      <c r="CH301" s="83"/>
      <c r="CI301" s="83"/>
      <c r="CJ301" s="83"/>
      <c r="CK301" s="83"/>
      <c r="CL301" s="83"/>
      <c r="CM301" s="83"/>
      <c r="CN301" s="83"/>
      <c r="CO301" s="83"/>
      <c r="CP301" s="83"/>
      <c r="CQ301" s="83"/>
      <c r="CR301" s="83"/>
      <c r="CS301" s="83"/>
      <c r="CT301" s="83"/>
      <c r="CU301" s="83"/>
      <c r="CV301" s="83"/>
      <c r="CW301" s="83"/>
      <c r="CX301" s="83"/>
      <c r="CY301" s="110" t="str">
        <f>ASMD!CX60</f>
        <v>Bh</v>
      </c>
      <c r="CZ301" s="276">
        <f>ASMD!CY60+ABPP!CY75+ABRU!CY69+ABTG!CY44+TRKN!CY30</f>
        <v>729</v>
      </c>
      <c r="DA301" s="276"/>
      <c r="DB301" s="276">
        <f>ASMD!CZ60+ABPP!CZ75+ABRU!CZ69+ABTG!CZ44+TRKN!CZ30</f>
        <v>1483519.8399999999</v>
      </c>
      <c r="DC301" s="276">
        <f>ASMD!DA60+ABPP!DA75+ABRU!DA69+ABTG!DA44+TRKN!DA30</f>
        <v>0</v>
      </c>
      <c r="DD301" s="276">
        <f>ASMD!DB60+ABPP!DB75+ABRU!DB69+ABTG!DB44+TRKN!DB30</f>
        <v>1483519.8399999999</v>
      </c>
      <c r="DE301" s="83"/>
      <c r="DF301" s="83"/>
      <c r="DG301" s="83"/>
      <c r="DH301" s="83"/>
      <c r="DI301" s="83"/>
      <c r="DJ301" s="83"/>
      <c r="DK301" s="83"/>
      <c r="DL301" s="83"/>
      <c r="DM301" s="83"/>
      <c r="DN301" s="83"/>
      <c r="DO301" s="83"/>
      <c r="DP301" s="83"/>
      <c r="DQ301" s="83"/>
      <c r="DR301" s="83"/>
      <c r="DS301" s="83"/>
    </row>
    <row r="302" spans="1:123">
      <c r="B302" s="110"/>
      <c r="C302" s="83"/>
      <c r="D302" s="83"/>
      <c r="E302" s="111"/>
      <c r="F302" s="85" t="s">
        <v>163</v>
      </c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  <c r="AP302" s="83"/>
      <c r="AQ302" s="83"/>
      <c r="AR302" s="83"/>
      <c r="AS302" s="83"/>
      <c r="AT302" s="83"/>
      <c r="AU302" s="83"/>
      <c r="AV302" s="83"/>
      <c r="AW302" s="83"/>
      <c r="AX302" s="83"/>
      <c r="AY302" s="83"/>
      <c r="AZ302" s="83"/>
      <c r="BA302" s="83"/>
      <c r="BB302" s="83"/>
      <c r="BC302" s="83"/>
      <c r="BD302" s="83"/>
      <c r="BE302" s="83"/>
      <c r="BF302" s="83"/>
      <c r="BG302" s="83"/>
      <c r="BH302" s="83"/>
      <c r="BI302" s="83"/>
      <c r="BJ302" s="83"/>
      <c r="BK302" s="83"/>
      <c r="BL302" s="83"/>
      <c r="BM302" s="83"/>
      <c r="BN302" s="83"/>
      <c r="BO302" s="83"/>
      <c r="BP302" s="83"/>
      <c r="BQ302" s="83"/>
      <c r="BR302" s="83"/>
      <c r="BS302" s="83"/>
      <c r="BT302" s="83"/>
      <c r="BU302" s="83"/>
      <c r="BV302" s="83"/>
      <c r="BW302" s="83"/>
      <c r="BX302" s="83"/>
      <c r="BY302" s="83"/>
      <c r="BZ302" s="83"/>
      <c r="CA302" s="83"/>
      <c r="CB302" s="83"/>
      <c r="CC302" s="83"/>
      <c r="CD302" s="83"/>
      <c r="CE302" s="83"/>
      <c r="CF302" s="83"/>
      <c r="CG302" s="83"/>
      <c r="CH302" s="83"/>
      <c r="CI302" s="83"/>
      <c r="CJ302" s="83"/>
      <c r="CK302" s="83"/>
      <c r="CL302" s="83"/>
      <c r="CM302" s="83"/>
      <c r="CN302" s="83"/>
      <c r="CO302" s="83"/>
      <c r="CP302" s="83"/>
      <c r="CQ302" s="83"/>
      <c r="CR302" s="83"/>
      <c r="CS302" s="83"/>
      <c r="CT302" s="83"/>
      <c r="CU302" s="83"/>
      <c r="CV302" s="83"/>
      <c r="CW302" s="83"/>
      <c r="CX302" s="83"/>
      <c r="CY302" s="110" t="str">
        <f>ASMD!CX61</f>
        <v>Bh</v>
      </c>
      <c r="CZ302" s="276">
        <f>ASMD!CY61+ABPP!CY76+ABRU!CY70+ABTG!CY45+TRKN!CY31</f>
        <v>478</v>
      </c>
      <c r="DA302" s="276"/>
      <c r="DB302" s="276">
        <f>ASMD!CZ61+ABPP!CZ76+ABRU!CZ70+ABTG!CZ45+TRKN!CZ31</f>
        <v>948665.47600000002</v>
      </c>
      <c r="DC302" s="276">
        <f>ASMD!DA61+ABPP!DA76+ABRU!DA70+ABTG!DA45+TRKN!DA31</f>
        <v>0</v>
      </c>
      <c r="DD302" s="276">
        <f>ASMD!DB61+ABPP!DB76+ABRU!DB70+ABTG!DB45+TRKN!DB31</f>
        <v>948665.47600000002</v>
      </c>
      <c r="DE302" s="83"/>
      <c r="DF302" s="83"/>
      <c r="DG302" s="83"/>
      <c r="DH302" s="83"/>
      <c r="DI302" s="83"/>
      <c r="DJ302" s="83"/>
      <c r="DK302" s="83"/>
      <c r="DL302" s="83"/>
      <c r="DM302" s="83"/>
      <c r="DN302" s="83"/>
      <c r="DO302" s="83"/>
      <c r="DP302" s="83"/>
      <c r="DQ302" s="83"/>
      <c r="DR302" s="83"/>
      <c r="DS302" s="83"/>
    </row>
    <row r="303" spans="1:123">
      <c r="B303" s="110"/>
      <c r="C303" s="83"/>
      <c r="D303" s="83"/>
      <c r="E303" s="111"/>
      <c r="F303" s="85" t="s">
        <v>161</v>
      </c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  <c r="AP303" s="83"/>
      <c r="AQ303" s="83"/>
      <c r="AR303" s="83"/>
      <c r="AS303" s="83"/>
      <c r="AT303" s="83"/>
      <c r="AU303" s="83"/>
      <c r="AV303" s="83"/>
      <c r="AW303" s="83"/>
      <c r="AX303" s="83"/>
      <c r="AY303" s="83"/>
      <c r="AZ303" s="83"/>
      <c r="BA303" s="83"/>
      <c r="BB303" s="83"/>
      <c r="BC303" s="83"/>
      <c r="BD303" s="83"/>
      <c r="BE303" s="83"/>
      <c r="BF303" s="83"/>
      <c r="BG303" s="83"/>
      <c r="BH303" s="83"/>
      <c r="BI303" s="83"/>
      <c r="BJ303" s="83"/>
      <c r="BK303" s="83"/>
      <c r="BL303" s="83"/>
      <c r="BM303" s="83"/>
      <c r="BN303" s="83"/>
      <c r="BO303" s="83"/>
      <c r="BP303" s="83"/>
      <c r="BQ303" s="83"/>
      <c r="BR303" s="83"/>
      <c r="BS303" s="83"/>
      <c r="BT303" s="83"/>
      <c r="BU303" s="83"/>
      <c r="BV303" s="83"/>
      <c r="BW303" s="83"/>
      <c r="BX303" s="83"/>
      <c r="BY303" s="83"/>
      <c r="BZ303" s="83"/>
      <c r="CA303" s="83"/>
      <c r="CB303" s="83"/>
      <c r="CC303" s="83"/>
      <c r="CD303" s="83"/>
      <c r="CE303" s="83"/>
      <c r="CF303" s="83"/>
      <c r="CG303" s="83"/>
      <c r="CH303" s="83"/>
      <c r="CI303" s="83"/>
      <c r="CJ303" s="83"/>
      <c r="CK303" s="83"/>
      <c r="CL303" s="83"/>
      <c r="CM303" s="83"/>
      <c r="CN303" s="83"/>
      <c r="CO303" s="83"/>
      <c r="CP303" s="83"/>
      <c r="CQ303" s="83"/>
      <c r="CR303" s="83"/>
      <c r="CS303" s="83"/>
      <c r="CT303" s="83"/>
      <c r="CU303" s="83"/>
      <c r="CV303" s="83"/>
      <c r="CW303" s="83"/>
      <c r="CX303" s="83"/>
      <c r="CY303" s="110" t="str">
        <f>ASMD!CX62</f>
        <v>Bh</v>
      </c>
      <c r="CZ303" s="276">
        <f>ASMD!CY62+ABPP!CY77+ABRU!CY71+ABTG!CY46+TRKN!CY32</f>
        <v>1458</v>
      </c>
      <c r="DA303" s="276"/>
      <c r="DB303" s="276">
        <f>ASMD!CZ62+ABPP!CZ77+ABRU!CZ71+ABTG!CZ46+TRKN!CZ32</f>
        <v>200272.02799999999</v>
      </c>
      <c r="DC303" s="276">
        <f>ASMD!DA62+ABPP!DA77+ABRU!DA71+ABTG!DA46+TRKN!DA32</f>
        <v>0</v>
      </c>
      <c r="DD303" s="276">
        <f>ASMD!DB62+ABPP!DB77+ABRU!DB71+ABTG!DB46+TRKN!DB32</f>
        <v>200272.02799999999</v>
      </c>
      <c r="DE303" s="83"/>
      <c r="DF303" s="83"/>
      <c r="DG303" s="83"/>
      <c r="DH303" s="83"/>
      <c r="DI303" s="83"/>
      <c r="DJ303" s="83"/>
      <c r="DK303" s="83"/>
      <c r="DL303" s="83"/>
      <c r="DM303" s="83"/>
      <c r="DN303" s="83"/>
      <c r="DO303" s="83"/>
      <c r="DP303" s="83"/>
      <c r="DQ303" s="83"/>
      <c r="DR303" s="83"/>
      <c r="DS303" s="83"/>
    </row>
    <row r="304" spans="1:123">
      <c r="B304" s="110"/>
      <c r="C304" s="83"/>
      <c r="D304" s="83"/>
      <c r="E304" s="111"/>
      <c r="F304" s="85" t="s">
        <v>162</v>
      </c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83"/>
      <c r="AQ304" s="83"/>
      <c r="AR304" s="83"/>
      <c r="AS304" s="83"/>
      <c r="AT304" s="83"/>
      <c r="AU304" s="83"/>
      <c r="AV304" s="83"/>
      <c r="AW304" s="83"/>
      <c r="AX304" s="83"/>
      <c r="AY304" s="83"/>
      <c r="AZ304" s="83"/>
      <c r="BA304" s="83"/>
      <c r="BB304" s="83"/>
      <c r="BC304" s="83"/>
      <c r="BD304" s="83"/>
      <c r="BE304" s="83"/>
      <c r="BF304" s="83"/>
      <c r="BG304" s="83"/>
      <c r="BH304" s="83"/>
      <c r="BI304" s="83"/>
      <c r="BJ304" s="83"/>
      <c r="BK304" s="83"/>
      <c r="BL304" s="83"/>
      <c r="BM304" s="83"/>
      <c r="BN304" s="83"/>
      <c r="BO304" s="83"/>
      <c r="BP304" s="83"/>
      <c r="BQ304" s="83"/>
      <c r="BR304" s="83"/>
      <c r="BS304" s="83"/>
      <c r="BT304" s="83"/>
      <c r="BU304" s="83"/>
      <c r="BV304" s="83"/>
      <c r="BW304" s="83"/>
      <c r="BX304" s="83"/>
      <c r="BY304" s="83"/>
      <c r="BZ304" s="83"/>
      <c r="CA304" s="83"/>
      <c r="CB304" s="83"/>
      <c r="CC304" s="83"/>
      <c r="CD304" s="83"/>
      <c r="CE304" s="83"/>
      <c r="CF304" s="83"/>
      <c r="CG304" s="83"/>
      <c r="CH304" s="83"/>
      <c r="CI304" s="83"/>
      <c r="CJ304" s="83"/>
      <c r="CK304" s="83"/>
      <c r="CL304" s="83"/>
      <c r="CM304" s="83"/>
      <c r="CN304" s="83"/>
      <c r="CO304" s="83"/>
      <c r="CP304" s="83"/>
      <c r="CQ304" s="83"/>
      <c r="CR304" s="83"/>
      <c r="CS304" s="83"/>
      <c r="CT304" s="83"/>
      <c r="CU304" s="83"/>
      <c r="CV304" s="83"/>
      <c r="CW304" s="83"/>
      <c r="CX304" s="83"/>
      <c r="CY304" s="110" t="str">
        <f>ASMD!CX63</f>
        <v>Mtr</v>
      </c>
      <c r="CZ304" s="276">
        <f>ASMD!CY63+ABPP!CY78+ABRU!CY72+ABTG!CY47+TRKN!CY33</f>
        <v>21870</v>
      </c>
      <c r="DA304" s="276"/>
      <c r="DB304" s="276">
        <f>ASMD!CZ63+ABPP!CZ78+ABRU!CZ72+ABTG!CZ47+TRKN!CZ33</f>
        <v>301442.82300000003</v>
      </c>
      <c r="DC304" s="276">
        <f>ASMD!DA63+ABPP!DA78+ABRU!DA72+ABTG!DA47+TRKN!DA33</f>
        <v>0</v>
      </c>
      <c r="DD304" s="276">
        <f>ASMD!DB63+ABPP!DB78+ABRU!DB72+ABTG!DB47+TRKN!DB33</f>
        <v>301442.82300000003</v>
      </c>
      <c r="DE304" s="83"/>
      <c r="DF304" s="83"/>
      <c r="DG304" s="83"/>
      <c r="DH304" s="83"/>
      <c r="DI304" s="83"/>
      <c r="DJ304" s="83"/>
      <c r="DK304" s="83"/>
      <c r="DL304" s="83"/>
      <c r="DM304" s="83"/>
      <c r="DN304" s="83"/>
      <c r="DO304" s="83"/>
      <c r="DP304" s="83"/>
      <c r="DQ304" s="83"/>
      <c r="DR304" s="83"/>
      <c r="DS304" s="83"/>
    </row>
    <row r="305" spans="1:123">
      <c r="B305" s="110"/>
      <c r="C305" s="83"/>
      <c r="D305" s="83"/>
      <c r="E305" s="111"/>
      <c r="F305" s="85" t="s">
        <v>164</v>
      </c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3"/>
      <c r="AT305" s="83"/>
      <c r="AU305" s="83"/>
      <c r="AV305" s="83"/>
      <c r="AW305" s="83"/>
      <c r="AX305" s="83"/>
      <c r="AY305" s="83"/>
      <c r="AZ305" s="83"/>
      <c r="BA305" s="83"/>
      <c r="BB305" s="83"/>
      <c r="BC305" s="83"/>
      <c r="BD305" s="83"/>
      <c r="BE305" s="83"/>
      <c r="BF305" s="83"/>
      <c r="BG305" s="83"/>
      <c r="BH305" s="83"/>
      <c r="BI305" s="83"/>
      <c r="BJ305" s="83"/>
      <c r="BK305" s="83"/>
      <c r="BL305" s="83"/>
      <c r="BM305" s="83"/>
      <c r="BN305" s="83"/>
      <c r="BO305" s="83"/>
      <c r="BP305" s="83"/>
      <c r="BQ305" s="83"/>
      <c r="BR305" s="83"/>
      <c r="BS305" s="83"/>
      <c r="BT305" s="83"/>
      <c r="BU305" s="83"/>
      <c r="BV305" s="83"/>
      <c r="BW305" s="83"/>
      <c r="BX305" s="83"/>
      <c r="BY305" s="83"/>
      <c r="BZ305" s="83"/>
      <c r="CA305" s="83"/>
      <c r="CB305" s="83"/>
      <c r="CC305" s="83"/>
      <c r="CD305" s="83"/>
      <c r="CE305" s="83"/>
      <c r="CF305" s="83"/>
      <c r="CG305" s="83"/>
      <c r="CH305" s="83"/>
      <c r="CI305" s="83"/>
      <c r="CJ305" s="83"/>
      <c r="CK305" s="83"/>
      <c r="CL305" s="83"/>
      <c r="CM305" s="83"/>
      <c r="CN305" s="83"/>
      <c r="CO305" s="83"/>
      <c r="CP305" s="83"/>
      <c r="CQ305" s="83"/>
      <c r="CR305" s="83"/>
      <c r="CS305" s="83"/>
      <c r="CT305" s="83"/>
      <c r="CU305" s="83"/>
      <c r="CV305" s="83"/>
      <c r="CW305" s="83"/>
      <c r="CX305" s="83"/>
      <c r="CY305" s="110" t="str">
        <f>ASMD!CX64</f>
        <v>Mtr</v>
      </c>
      <c r="CZ305" s="276">
        <f>ASMD!CY64+ABPP!CY79+ABRU!CY73+ABTG!CY48+TRKN!CY34</f>
        <v>2868</v>
      </c>
      <c r="DA305" s="276"/>
      <c r="DB305" s="276">
        <f>ASMD!CZ64+ABPP!CZ79+ABRU!CZ73+ABTG!CZ48+TRKN!CZ34</f>
        <v>256536.21179999999</v>
      </c>
      <c r="DC305" s="276">
        <f>ASMD!DA64+ABPP!DA79+ABRU!DA73+ABTG!DA48+TRKN!DA34</f>
        <v>0</v>
      </c>
      <c r="DD305" s="276">
        <f>ASMD!DB64+ABPP!DB79+ABRU!DB73+ABTG!DB48+TRKN!DB34</f>
        <v>256536.21179999999</v>
      </c>
      <c r="DE305" s="83"/>
      <c r="DF305" s="83"/>
      <c r="DG305" s="83"/>
      <c r="DH305" s="83"/>
      <c r="DI305" s="83"/>
      <c r="DJ305" s="83"/>
      <c r="DK305" s="83"/>
      <c r="DL305" s="83"/>
      <c r="DM305" s="83"/>
      <c r="DN305" s="83"/>
      <c r="DO305" s="83"/>
      <c r="DP305" s="83"/>
      <c r="DQ305" s="83"/>
      <c r="DR305" s="83"/>
      <c r="DS305" s="83"/>
    </row>
    <row r="306" spans="1:123">
      <c r="B306" s="110"/>
      <c r="C306" s="83"/>
      <c r="D306" s="83"/>
      <c r="E306" s="111"/>
      <c r="F306" s="85" t="s">
        <v>165</v>
      </c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  <c r="AT306" s="83"/>
      <c r="AU306" s="83"/>
      <c r="AV306" s="83"/>
      <c r="AW306" s="83"/>
      <c r="AX306" s="83"/>
      <c r="AY306" s="83"/>
      <c r="AZ306" s="83"/>
      <c r="BA306" s="83"/>
      <c r="BB306" s="83"/>
      <c r="BC306" s="83"/>
      <c r="BD306" s="83"/>
      <c r="BE306" s="83"/>
      <c r="BF306" s="83"/>
      <c r="BG306" s="83"/>
      <c r="BH306" s="83"/>
      <c r="BI306" s="83"/>
      <c r="BJ306" s="83"/>
      <c r="BK306" s="83"/>
      <c r="BL306" s="83"/>
      <c r="BM306" s="83"/>
      <c r="BN306" s="83"/>
      <c r="BO306" s="83"/>
      <c r="BP306" s="83"/>
      <c r="BQ306" s="83"/>
      <c r="BR306" s="83"/>
      <c r="BS306" s="83"/>
      <c r="BT306" s="83"/>
      <c r="BU306" s="83"/>
      <c r="BV306" s="83"/>
      <c r="BW306" s="83"/>
      <c r="BX306" s="83"/>
      <c r="BY306" s="83"/>
      <c r="BZ306" s="83"/>
      <c r="CA306" s="83"/>
      <c r="CB306" s="83"/>
      <c r="CC306" s="83"/>
      <c r="CD306" s="83"/>
      <c r="CE306" s="83"/>
      <c r="CF306" s="83"/>
      <c r="CG306" s="83"/>
      <c r="CH306" s="83"/>
      <c r="CI306" s="83"/>
      <c r="CJ306" s="83"/>
      <c r="CK306" s="83"/>
      <c r="CL306" s="83"/>
      <c r="CM306" s="83"/>
      <c r="CN306" s="83"/>
      <c r="CO306" s="83"/>
      <c r="CP306" s="83"/>
      <c r="CQ306" s="83"/>
      <c r="CR306" s="83"/>
      <c r="CS306" s="83"/>
      <c r="CT306" s="83"/>
      <c r="CU306" s="83"/>
      <c r="CV306" s="83"/>
      <c r="CW306" s="83"/>
      <c r="CX306" s="83"/>
      <c r="CY306" s="110" t="str">
        <f>ASMD!CX65</f>
        <v>Mtr</v>
      </c>
      <c r="CZ306" s="276">
        <f>ASMD!CY65+ABPP!CY80+ABRU!CY74+ABTG!CY49+TRKN!CY35</f>
        <v>2868</v>
      </c>
      <c r="DA306" s="276"/>
      <c r="DB306" s="276">
        <f>ASMD!CZ65+ABPP!CZ80+ABRU!CZ74+ABTG!CZ49+TRKN!CZ35</f>
        <v>347573.94539999991</v>
      </c>
      <c r="DC306" s="276">
        <f>ASMD!DA65+ABPP!DA80+ABRU!DA74+ABTG!DA49+TRKN!DA35</f>
        <v>0</v>
      </c>
      <c r="DD306" s="276">
        <f>ASMD!DB65+ABPP!DB80+ABRU!DB74+ABTG!DB49+TRKN!DB35</f>
        <v>347573.94539999991</v>
      </c>
      <c r="DE306" s="83"/>
      <c r="DF306" s="83"/>
      <c r="DG306" s="83"/>
      <c r="DH306" s="83"/>
      <c r="DI306" s="83"/>
      <c r="DJ306" s="83"/>
      <c r="DK306" s="83"/>
      <c r="DL306" s="83"/>
      <c r="DM306" s="83"/>
      <c r="DN306" s="83"/>
      <c r="DO306" s="83"/>
      <c r="DP306" s="83"/>
      <c r="DQ306" s="83"/>
      <c r="DR306" s="83"/>
      <c r="DS306" s="83"/>
    </row>
    <row r="307" spans="1:123" hidden="1">
      <c r="B307" s="110"/>
      <c r="C307" s="83"/>
      <c r="D307" s="83"/>
      <c r="E307" s="111"/>
      <c r="F307" s="85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3"/>
      <c r="AT307" s="83"/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/>
      <c r="BF307" s="83"/>
      <c r="BG307" s="83"/>
      <c r="BH307" s="83"/>
      <c r="BI307" s="83"/>
      <c r="BJ307" s="83"/>
      <c r="BK307" s="83"/>
      <c r="BL307" s="83"/>
      <c r="BM307" s="83"/>
      <c r="BN307" s="83"/>
      <c r="BO307" s="83"/>
      <c r="BP307" s="83"/>
      <c r="BQ307" s="83"/>
      <c r="BR307" s="83"/>
      <c r="BS307" s="83"/>
      <c r="BT307" s="83"/>
      <c r="BU307" s="83"/>
      <c r="BV307" s="83"/>
      <c r="BW307" s="83"/>
      <c r="BX307" s="83"/>
      <c r="BY307" s="83"/>
      <c r="BZ307" s="83"/>
      <c r="CA307" s="83"/>
      <c r="CB307" s="83"/>
      <c r="CC307" s="83"/>
      <c r="CD307" s="83"/>
      <c r="CE307" s="83"/>
      <c r="CF307" s="83"/>
      <c r="CG307" s="83"/>
      <c r="CH307" s="83"/>
      <c r="CI307" s="83"/>
      <c r="CJ307" s="83"/>
      <c r="CK307" s="83"/>
      <c r="CL307" s="83"/>
      <c r="CM307" s="83"/>
      <c r="CN307" s="83"/>
      <c r="CO307" s="83"/>
      <c r="CP307" s="83"/>
      <c r="CQ307" s="83"/>
      <c r="CR307" s="83"/>
      <c r="CS307" s="83"/>
      <c r="CT307" s="83"/>
      <c r="CU307" s="83"/>
      <c r="CV307" s="83"/>
      <c r="CW307" s="83"/>
      <c r="CX307" s="83"/>
      <c r="CY307" s="110" t="str">
        <f>ASMD!CX66</f>
        <v>Bh</v>
      </c>
      <c r="CZ307" s="276"/>
      <c r="DA307" s="276"/>
      <c r="DB307" s="276"/>
      <c r="DC307" s="276"/>
      <c r="DD307" s="276"/>
      <c r="DE307" s="83"/>
      <c r="DF307" s="83"/>
      <c r="DG307" s="83"/>
      <c r="DH307" s="83"/>
      <c r="DI307" s="83"/>
      <c r="DJ307" s="83"/>
      <c r="DK307" s="83"/>
      <c r="DL307" s="83"/>
      <c r="DM307" s="83"/>
      <c r="DN307" s="83"/>
      <c r="DO307" s="83"/>
      <c r="DP307" s="83"/>
      <c r="DQ307" s="83"/>
      <c r="DR307" s="83"/>
      <c r="DS307" s="83"/>
    </row>
    <row r="308" spans="1:123">
      <c r="B308" s="110"/>
      <c r="C308" s="83"/>
      <c r="D308" s="83"/>
      <c r="E308" s="111"/>
      <c r="F308" s="85" t="s">
        <v>167</v>
      </c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  <c r="AT308" s="83"/>
      <c r="AU308" s="83"/>
      <c r="AV308" s="83"/>
      <c r="AW308" s="83"/>
      <c r="AX308" s="83"/>
      <c r="AY308" s="83"/>
      <c r="AZ308" s="83"/>
      <c r="BA308" s="83"/>
      <c r="BB308" s="83"/>
      <c r="BC308" s="83"/>
      <c r="BD308" s="83"/>
      <c r="BE308" s="83"/>
      <c r="BF308" s="83"/>
      <c r="BG308" s="83"/>
      <c r="BH308" s="83"/>
      <c r="BI308" s="83"/>
      <c r="BJ308" s="83"/>
      <c r="BK308" s="83"/>
      <c r="BL308" s="83"/>
      <c r="BM308" s="83"/>
      <c r="BN308" s="83"/>
      <c r="BO308" s="83"/>
      <c r="BP308" s="83"/>
      <c r="BQ308" s="83"/>
      <c r="BR308" s="83"/>
      <c r="BS308" s="83"/>
      <c r="BT308" s="83"/>
      <c r="BU308" s="83"/>
      <c r="BV308" s="83"/>
      <c r="BW308" s="83"/>
      <c r="BX308" s="83"/>
      <c r="BY308" s="83"/>
      <c r="BZ308" s="83"/>
      <c r="CA308" s="83"/>
      <c r="CB308" s="83"/>
      <c r="CC308" s="83"/>
      <c r="CD308" s="83"/>
      <c r="CE308" s="83"/>
      <c r="CF308" s="83"/>
      <c r="CG308" s="83"/>
      <c r="CH308" s="83"/>
      <c r="CI308" s="83"/>
      <c r="CJ308" s="83"/>
      <c r="CK308" s="83"/>
      <c r="CL308" s="83"/>
      <c r="CM308" s="83"/>
      <c r="CN308" s="83"/>
      <c r="CO308" s="83"/>
      <c r="CP308" s="83"/>
      <c r="CQ308" s="83"/>
      <c r="CR308" s="83"/>
      <c r="CS308" s="83"/>
      <c r="CT308" s="83"/>
      <c r="CU308" s="83"/>
      <c r="CV308" s="83"/>
      <c r="CW308" s="83"/>
      <c r="CX308" s="83"/>
      <c r="CY308" s="110" t="str">
        <f>ASMD!CX67</f>
        <v>Bh</v>
      </c>
      <c r="CZ308" s="276">
        <f>ASMD!CY67+ABPP!CY82+ABRU!CY76+ABTG!CY51+TRKN!CY37</f>
        <v>34</v>
      </c>
      <c r="DA308" s="276"/>
      <c r="DB308" s="276">
        <f>ASMD!CZ67+ABPP!CZ82+ABRU!CZ76+ABTG!CZ51+TRKN!CZ37</f>
        <v>15002590.618400002</v>
      </c>
      <c r="DC308" s="276">
        <f>ASMD!DA67+ABPP!DA82+ABRU!DA76+ABTG!DA51+TRKN!DA37</f>
        <v>0</v>
      </c>
      <c r="DD308" s="276">
        <f>ASMD!DB67+ABPP!DB82+ABRU!DB76+ABTG!DB51+TRKN!DB37</f>
        <v>15002590.618400002</v>
      </c>
      <c r="DE308" s="83"/>
      <c r="DF308" s="83"/>
      <c r="DG308" s="83"/>
      <c r="DH308" s="83"/>
      <c r="DI308" s="83"/>
      <c r="DJ308" s="83"/>
      <c r="DK308" s="83"/>
      <c r="DL308" s="83"/>
      <c r="DM308" s="83"/>
      <c r="DN308" s="83"/>
      <c r="DO308" s="83"/>
      <c r="DP308" s="83"/>
      <c r="DQ308" s="83"/>
      <c r="DR308" s="83"/>
      <c r="DS308" s="83"/>
    </row>
    <row r="309" spans="1:123">
      <c r="A309" s="18" t="s">
        <v>247</v>
      </c>
      <c r="B309" s="110" t="str">
        <f>ASMD!A68</f>
        <v>PRK.2017.WKT-2.3.25</v>
      </c>
      <c r="C309" s="83"/>
      <c r="D309" s="83"/>
      <c r="E309" s="111" t="str">
        <f>ASMD!D68</f>
        <v>Jasa  App 1 Fasa Untuk PB</v>
      </c>
      <c r="F309" s="85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  <c r="AP309" s="83"/>
      <c r="AQ309" s="83"/>
      <c r="AR309" s="83"/>
      <c r="AS309" s="83"/>
      <c r="AT309" s="83"/>
      <c r="AU309" s="83"/>
      <c r="AV309" s="83"/>
      <c r="AW309" s="83"/>
      <c r="AX309" s="83"/>
      <c r="AY309" s="83"/>
      <c r="AZ309" s="83"/>
      <c r="BA309" s="83"/>
      <c r="BB309" s="83"/>
      <c r="BC309" s="83"/>
      <c r="BD309" s="83"/>
      <c r="BE309" s="83"/>
      <c r="BF309" s="83"/>
      <c r="BG309" s="83"/>
      <c r="BH309" s="83"/>
      <c r="BI309" s="83"/>
      <c r="BJ309" s="83"/>
      <c r="BK309" s="83"/>
      <c r="BL309" s="83"/>
      <c r="BM309" s="83"/>
      <c r="BN309" s="83"/>
      <c r="BO309" s="83"/>
      <c r="BP309" s="83"/>
      <c r="BQ309" s="83"/>
      <c r="BR309" s="83"/>
      <c r="BS309" s="83"/>
      <c r="BT309" s="83"/>
      <c r="BU309" s="83"/>
      <c r="BV309" s="83"/>
      <c r="BW309" s="83"/>
      <c r="BX309" s="83"/>
      <c r="BY309" s="83"/>
      <c r="BZ309" s="83"/>
      <c r="CA309" s="83"/>
      <c r="CB309" s="83"/>
      <c r="CC309" s="83"/>
      <c r="CD309" s="83"/>
      <c r="CE309" s="83"/>
      <c r="CF309" s="83"/>
      <c r="CG309" s="83"/>
      <c r="CH309" s="83"/>
      <c r="CI309" s="83"/>
      <c r="CJ309" s="83"/>
      <c r="CK309" s="83"/>
      <c r="CL309" s="83"/>
      <c r="CM309" s="83"/>
      <c r="CN309" s="83"/>
      <c r="CO309" s="83"/>
      <c r="CP309" s="83"/>
      <c r="CQ309" s="83"/>
      <c r="CR309" s="83"/>
      <c r="CS309" s="83"/>
      <c r="CT309" s="83"/>
      <c r="CU309" s="83"/>
      <c r="CV309" s="83"/>
      <c r="CW309" s="83"/>
      <c r="CX309" s="83"/>
      <c r="CY309" s="83"/>
      <c r="CZ309" s="83"/>
      <c r="DA309" s="83"/>
      <c r="DB309" s="89"/>
      <c r="DC309" s="89"/>
      <c r="DD309" s="89"/>
      <c r="DE309" s="83"/>
      <c r="DF309" s="83"/>
      <c r="DG309" s="83"/>
      <c r="DH309" s="83"/>
      <c r="DI309" s="83"/>
      <c r="DJ309" s="83"/>
      <c r="DK309" s="83"/>
      <c r="DL309" s="83"/>
      <c r="DM309" s="83"/>
      <c r="DN309" s="83"/>
      <c r="DO309" s="83"/>
      <c r="DP309" s="83"/>
      <c r="DQ309" s="83"/>
      <c r="DR309" s="83"/>
      <c r="DS309" s="83"/>
    </row>
    <row r="310" spans="1:123">
      <c r="B310" s="110"/>
      <c r="C310" s="83"/>
      <c r="D310" s="83"/>
      <c r="E310" s="111"/>
      <c r="F310" s="85" t="str">
        <f>ASMD!E69</f>
        <v>Service Wedge Clamp 616</v>
      </c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  <c r="AP310" s="83"/>
      <c r="AQ310" s="83"/>
      <c r="AR310" s="83"/>
      <c r="AS310" s="83"/>
      <c r="AT310" s="83"/>
      <c r="AU310" s="83"/>
      <c r="AV310" s="83"/>
      <c r="AW310" s="83"/>
      <c r="AX310" s="83"/>
      <c r="AY310" s="83"/>
      <c r="AZ310" s="83"/>
      <c r="BA310" s="83"/>
      <c r="BB310" s="83"/>
      <c r="BC310" s="83"/>
      <c r="BD310" s="83"/>
      <c r="BE310" s="83"/>
      <c r="BF310" s="83"/>
      <c r="BG310" s="83"/>
      <c r="BH310" s="83"/>
      <c r="BI310" s="83"/>
      <c r="BJ310" s="83"/>
      <c r="BK310" s="83"/>
      <c r="BL310" s="83"/>
      <c r="BM310" s="83"/>
      <c r="BN310" s="83"/>
      <c r="BO310" s="83"/>
      <c r="BP310" s="83"/>
      <c r="BQ310" s="83"/>
      <c r="BR310" s="83"/>
      <c r="BS310" s="83"/>
      <c r="BT310" s="83"/>
      <c r="BU310" s="83"/>
      <c r="BV310" s="83"/>
      <c r="BW310" s="83"/>
      <c r="BX310" s="83"/>
      <c r="BY310" s="83"/>
      <c r="BZ310" s="83"/>
      <c r="CA310" s="83"/>
      <c r="CB310" s="83"/>
      <c r="CC310" s="83"/>
      <c r="CD310" s="83"/>
      <c r="CE310" s="83"/>
      <c r="CF310" s="83"/>
      <c r="CG310" s="83"/>
      <c r="CH310" s="83"/>
      <c r="CI310" s="83"/>
      <c r="CJ310" s="83"/>
      <c r="CK310" s="83"/>
      <c r="CL310" s="83"/>
      <c r="CM310" s="83"/>
      <c r="CN310" s="83"/>
      <c r="CO310" s="83"/>
      <c r="CP310" s="83"/>
      <c r="CQ310" s="83"/>
      <c r="CR310" s="83"/>
      <c r="CS310" s="83"/>
      <c r="CT310" s="83"/>
      <c r="CU310" s="83"/>
      <c r="CV310" s="83"/>
      <c r="CW310" s="83"/>
      <c r="CX310" s="83"/>
      <c r="CY310" s="110" t="str">
        <f>ASMD!CX69</f>
        <v>Set</v>
      </c>
      <c r="CZ310" s="214">
        <f>ASMD!CY69</f>
        <v>25400</v>
      </c>
      <c r="DA310" s="214"/>
      <c r="DB310" s="214">
        <f>ASMD!CZ69</f>
        <v>0</v>
      </c>
      <c r="DC310" s="214">
        <f>ASMD!DA69</f>
        <v>169037</v>
      </c>
      <c r="DD310" s="214">
        <f>ASMD!DB69</f>
        <v>169037</v>
      </c>
      <c r="DE310" s="83"/>
      <c r="DF310" s="83"/>
      <c r="DG310" s="83"/>
      <c r="DH310" s="83"/>
      <c r="DI310" s="83"/>
      <c r="DJ310" s="83"/>
      <c r="DK310" s="83"/>
      <c r="DL310" s="83"/>
      <c r="DM310" s="83"/>
      <c r="DN310" s="83"/>
      <c r="DO310" s="83"/>
      <c r="DP310" s="83"/>
      <c r="DQ310" s="83"/>
      <c r="DR310" s="83"/>
      <c r="DS310" s="83"/>
    </row>
    <row r="311" spans="1:123">
      <c r="B311" s="110"/>
      <c r="C311" s="83"/>
      <c r="D311" s="83"/>
      <c r="E311" s="111"/>
      <c r="F311" s="85" t="str">
        <f>ASMD!E70</f>
        <v>Service Wedge Clamp 625</v>
      </c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  <c r="AP311" s="83"/>
      <c r="AQ311" s="83"/>
      <c r="AR311" s="83"/>
      <c r="AS311" s="83"/>
      <c r="AT311" s="83"/>
      <c r="AU311" s="83"/>
      <c r="AV311" s="83"/>
      <c r="AW311" s="83"/>
      <c r="AX311" s="83"/>
      <c r="AY311" s="83"/>
      <c r="AZ311" s="83"/>
      <c r="BA311" s="83"/>
      <c r="BB311" s="83"/>
      <c r="BC311" s="83"/>
      <c r="BD311" s="83"/>
      <c r="BE311" s="83"/>
      <c r="BF311" s="83"/>
      <c r="BG311" s="83"/>
      <c r="BH311" s="83"/>
      <c r="BI311" s="83"/>
      <c r="BJ311" s="83"/>
      <c r="BK311" s="83"/>
      <c r="BL311" s="83"/>
      <c r="BM311" s="83"/>
      <c r="BN311" s="83"/>
      <c r="BO311" s="83"/>
      <c r="BP311" s="83"/>
      <c r="BQ311" s="83"/>
      <c r="BR311" s="83"/>
      <c r="BS311" s="83"/>
      <c r="BT311" s="83"/>
      <c r="BU311" s="83"/>
      <c r="BV311" s="83"/>
      <c r="BW311" s="83"/>
      <c r="BX311" s="83"/>
      <c r="BY311" s="83"/>
      <c r="BZ311" s="83"/>
      <c r="CA311" s="83"/>
      <c r="CB311" s="83"/>
      <c r="CC311" s="83"/>
      <c r="CD311" s="83"/>
      <c r="CE311" s="83"/>
      <c r="CF311" s="83"/>
      <c r="CG311" s="83"/>
      <c r="CH311" s="83"/>
      <c r="CI311" s="83"/>
      <c r="CJ311" s="83"/>
      <c r="CK311" s="83"/>
      <c r="CL311" s="83"/>
      <c r="CM311" s="83"/>
      <c r="CN311" s="83"/>
      <c r="CO311" s="83"/>
      <c r="CP311" s="83"/>
      <c r="CQ311" s="83"/>
      <c r="CR311" s="83"/>
      <c r="CS311" s="83"/>
      <c r="CT311" s="83"/>
      <c r="CU311" s="83"/>
      <c r="CV311" s="83"/>
      <c r="CW311" s="83"/>
      <c r="CX311" s="83"/>
      <c r="CY311" s="110" t="str">
        <f>ASMD!CX70</f>
        <v>Set</v>
      </c>
      <c r="CZ311" s="214">
        <f>ASMD!CY70</f>
        <v>25400</v>
      </c>
      <c r="DA311" s="214"/>
      <c r="DB311" s="214">
        <f>ASMD!CZ70</f>
        <v>0</v>
      </c>
      <c r="DC311" s="214">
        <f>ASMD!DA70</f>
        <v>230505</v>
      </c>
      <c r="DD311" s="214">
        <f>ASMD!DB70</f>
        <v>230505</v>
      </c>
      <c r="DE311" s="83"/>
      <c r="DF311" s="83"/>
      <c r="DG311" s="83"/>
      <c r="DH311" s="83"/>
      <c r="DI311" s="83"/>
      <c r="DJ311" s="83"/>
      <c r="DK311" s="83"/>
      <c r="DL311" s="83"/>
      <c r="DM311" s="83"/>
      <c r="DN311" s="83"/>
      <c r="DO311" s="83"/>
      <c r="DP311" s="83"/>
      <c r="DQ311" s="83"/>
      <c r="DR311" s="83"/>
      <c r="DS311" s="83"/>
    </row>
    <row r="312" spans="1:123">
      <c r="B312" s="110"/>
      <c r="C312" s="83"/>
      <c r="D312" s="83"/>
      <c r="E312" s="111"/>
      <c r="F312" s="85" t="str">
        <f>ASMD!E71</f>
        <v xml:space="preserve"> CCO 1T1 (10/16 mm2 - 10/16 mm2)</v>
      </c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83"/>
      <c r="AQ312" s="83"/>
      <c r="AR312" s="83"/>
      <c r="AS312" s="83"/>
      <c r="AT312" s="83"/>
      <c r="AU312" s="83"/>
      <c r="AV312" s="83"/>
      <c r="AW312" s="83"/>
      <c r="AX312" s="83"/>
      <c r="AY312" s="83"/>
      <c r="AZ312" s="83"/>
      <c r="BA312" s="83"/>
      <c r="BB312" s="83"/>
      <c r="BC312" s="83"/>
      <c r="BD312" s="83"/>
      <c r="BE312" s="83"/>
      <c r="BF312" s="83"/>
      <c r="BG312" s="83"/>
      <c r="BH312" s="83"/>
      <c r="BI312" s="83"/>
      <c r="BJ312" s="83"/>
      <c r="BK312" s="83"/>
      <c r="BL312" s="83"/>
      <c r="BM312" s="83"/>
      <c r="BN312" s="83"/>
      <c r="BO312" s="83"/>
      <c r="BP312" s="83"/>
      <c r="BQ312" s="83"/>
      <c r="BR312" s="83"/>
      <c r="BS312" s="83"/>
      <c r="BT312" s="83"/>
      <c r="BU312" s="83"/>
      <c r="BV312" s="83"/>
      <c r="BW312" s="83"/>
      <c r="BX312" s="83"/>
      <c r="BY312" s="83"/>
      <c r="BZ312" s="83"/>
      <c r="CA312" s="83"/>
      <c r="CB312" s="83"/>
      <c r="CC312" s="83"/>
      <c r="CD312" s="83"/>
      <c r="CE312" s="83"/>
      <c r="CF312" s="83"/>
      <c r="CG312" s="83"/>
      <c r="CH312" s="83"/>
      <c r="CI312" s="83"/>
      <c r="CJ312" s="83"/>
      <c r="CK312" s="83"/>
      <c r="CL312" s="83"/>
      <c r="CM312" s="83"/>
      <c r="CN312" s="83"/>
      <c r="CO312" s="83"/>
      <c r="CP312" s="83"/>
      <c r="CQ312" s="83"/>
      <c r="CR312" s="83"/>
      <c r="CS312" s="83"/>
      <c r="CT312" s="83"/>
      <c r="CU312" s="83"/>
      <c r="CV312" s="83"/>
      <c r="CW312" s="83"/>
      <c r="CX312" s="83"/>
      <c r="CY312" s="110" t="str">
        <f>ASMD!CX71</f>
        <v>Bh</v>
      </c>
      <c r="CZ312" s="214">
        <f>ASMD!CY71</f>
        <v>25400</v>
      </c>
      <c r="DA312" s="214"/>
      <c r="DB312" s="214">
        <f>ASMD!CZ71</f>
        <v>0</v>
      </c>
      <c r="DC312" s="214">
        <f>ASMD!DA71</f>
        <v>419100</v>
      </c>
      <c r="DD312" s="214">
        <f>ASMD!DB71</f>
        <v>419100</v>
      </c>
      <c r="DE312" s="83"/>
      <c r="DF312" s="83"/>
      <c r="DG312" s="83"/>
      <c r="DH312" s="83"/>
      <c r="DI312" s="83"/>
      <c r="DJ312" s="83"/>
      <c r="DK312" s="83"/>
      <c r="DL312" s="83"/>
      <c r="DM312" s="83"/>
      <c r="DN312" s="83"/>
      <c r="DO312" s="83"/>
      <c r="DP312" s="83"/>
      <c r="DQ312" s="83"/>
      <c r="DR312" s="83"/>
      <c r="DS312" s="83"/>
    </row>
    <row r="313" spans="1:123">
      <c r="B313" s="110"/>
      <c r="C313" s="83"/>
      <c r="D313" s="83"/>
      <c r="E313" s="111"/>
      <c r="F313" s="85" t="str">
        <f>ASMD!E72</f>
        <v xml:space="preserve"> CCO 3T1 (25/35 mm2 - 10/16 mm2)</v>
      </c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  <c r="AP313" s="83"/>
      <c r="AQ313" s="83"/>
      <c r="AR313" s="83"/>
      <c r="AS313" s="83"/>
      <c r="AT313" s="83"/>
      <c r="AU313" s="83"/>
      <c r="AV313" s="83"/>
      <c r="AW313" s="83"/>
      <c r="AX313" s="83"/>
      <c r="AY313" s="83"/>
      <c r="AZ313" s="83"/>
      <c r="BA313" s="83"/>
      <c r="BB313" s="83"/>
      <c r="BC313" s="83"/>
      <c r="BD313" s="83"/>
      <c r="BE313" s="83"/>
      <c r="BF313" s="83"/>
      <c r="BG313" s="83"/>
      <c r="BH313" s="83"/>
      <c r="BI313" s="83"/>
      <c r="BJ313" s="83"/>
      <c r="BK313" s="83"/>
      <c r="BL313" s="83"/>
      <c r="BM313" s="83"/>
      <c r="BN313" s="83"/>
      <c r="BO313" s="83"/>
      <c r="BP313" s="83"/>
      <c r="BQ313" s="83"/>
      <c r="BR313" s="83"/>
      <c r="BS313" s="83"/>
      <c r="BT313" s="83"/>
      <c r="BU313" s="83"/>
      <c r="BV313" s="83"/>
      <c r="BW313" s="83"/>
      <c r="BX313" s="83"/>
      <c r="BY313" s="83"/>
      <c r="BZ313" s="83"/>
      <c r="CA313" s="83"/>
      <c r="CB313" s="83"/>
      <c r="CC313" s="83"/>
      <c r="CD313" s="83"/>
      <c r="CE313" s="83"/>
      <c r="CF313" s="83"/>
      <c r="CG313" s="83"/>
      <c r="CH313" s="83"/>
      <c r="CI313" s="83"/>
      <c r="CJ313" s="83"/>
      <c r="CK313" s="83"/>
      <c r="CL313" s="83"/>
      <c r="CM313" s="83"/>
      <c r="CN313" s="83"/>
      <c r="CO313" s="83"/>
      <c r="CP313" s="83"/>
      <c r="CQ313" s="83"/>
      <c r="CR313" s="83"/>
      <c r="CS313" s="83"/>
      <c r="CT313" s="83"/>
      <c r="CU313" s="83"/>
      <c r="CV313" s="83"/>
      <c r="CW313" s="83"/>
      <c r="CX313" s="83"/>
      <c r="CY313" s="110" t="str">
        <f>ASMD!CX72</f>
        <v>Bh</v>
      </c>
      <c r="CZ313" s="214">
        <f>ASMD!CY72</f>
        <v>25400</v>
      </c>
      <c r="DA313" s="214"/>
      <c r="DB313" s="214">
        <f>ASMD!CZ72</f>
        <v>0</v>
      </c>
      <c r="DC313" s="214">
        <f>ASMD!DA72</f>
        <v>419100</v>
      </c>
      <c r="DD313" s="214">
        <f>ASMD!DB72</f>
        <v>419100</v>
      </c>
      <c r="DE313" s="83"/>
      <c r="DF313" s="83"/>
      <c r="DG313" s="83"/>
      <c r="DH313" s="83"/>
      <c r="DI313" s="83"/>
      <c r="DJ313" s="83"/>
      <c r="DK313" s="83"/>
      <c r="DL313" s="83"/>
      <c r="DM313" s="83"/>
      <c r="DN313" s="83"/>
      <c r="DO313" s="83"/>
      <c r="DP313" s="83"/>
      <c r="DQ313" s="83"/>
      <c r="DR313" s="83"/>
      <c r="DS313" s="83"/>
    </row>
    <row r="314" spans="1:123">
      <c r="B314" s="110"/>
      <c r="C314" s="83"/>
      <c r="D314" s="83"/>
      <c r="E314" s="111"/>
      <c r="F314" s="85" t="str">
        <f>ASMD!E73</f>
        <v xml:space="preserve">Jasa </v>
      </c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  <c r="AP314" s="83"/>
      <c r="AQ314" s="83"/>
      <c r="AR314" s="83"/>
      <c r="AS314" s="83"/>
      <c r="AT314" s="83"/>
      <c r="AU314" s="83"/>
      <c r="AV314" s="83"/>
      <c r="AW314" s="83"/>
      <c r="AX314" s="83"/>
      <c r="AY314" s="83"/>
      <c r="AZ314" s="83"/>
      <c r="BA314" s="83"/>
      <c r="BB314" s="83"/>
      <c r="BC314" s="83"/>
      <c r="BD314" s="83"/>
      <c r="BE314" s="83"/>
      <c r="BF314" s="83"/>
      <c r="BG314" s="83"/>
      <c r="BH314" s="83"/>
      <c r="BI314" s="83"/>
      <c r="BJ314" s="83"/>
      <c r="BK314" s="83"/>
      <c r="BL314" s="83"/>
      <c r="BM314" s="83"/>
      <c r="BN314" s="83"/>
      <c r="BO314" s="83"/>
      <c r="BP314" s="83"/>
      <c r="BQ314" s="83"/>
      <c r="BR314" s="83"/>
      <c r="BS314" s="83"/>
      <c r="BT314" s="83"/>
      <c r="BU314" s="83"/>
      <c r="BV314" s="83"/>
      <c r="BW314" s="83"/>
      <c r="BX314" s="83"/>
      <c r="BY314" s="83"/>
      <c r="BZ314" s="83"/>
      <c r="CA314" s="83"/>
      <c r="CB314" s="83"/>
      <c r="CC314" s="83"/>
      <c r="CD314" s="83"/>
      <c r="CE314" s="83"/>
      <c r="CF314" s="83"/>
      <c r="CG314" s="83"/>
      <c r="CH314" s="83"/>
      <c r="CI314" s="83"/>
      <c r="CJ314" s="83"/>
      <c r="CK314" s="83"/>
      <c r="CL314" s="83"/>
      <c r="CM314" s="83"/>
      <c r="CN314" s="83"/>
      <c r="CO314" s="83"/>
      <c r="CP314" s="83"/>
      <c r="CQ314" s="83"/>
      <c r="CR314" s="83"/>
      <c r="CS314" s="83"/>
      <c r="CT314" s="83"/>
      <c r="CU314" s="83"/>
      <c r="CV314" s="83"/>
      <c r="CW314" s="83"/>
      <c r="CX314" s="83"/>
      <c r="CY314" s="110" t="str">
        <f>ASMD!CX73</f>
        <v>Plg</v>
      </c>
      <c r="CZ314" s="214">
        <f>ASMD!CY73</f>
        <v>15000</v>
      </c>
      <c r="DA314" s="214"/>
      <c r="DB314" s="214">
        <f>ASMD!CZ73</f>
        <v>0</v>
      </c>
      <c r="DC314" s="214">
        <f>ASMD!DA73</f>
        <v>1672298.0274615614</v>
      </c>
      <c r="DD314" s="214">
        <f>ASMD!DB73</f>
        <v>1672298.0274615614</v>
      </c>
      <c r="DE314" s="83"/>
      <c r="DF314" s="83"/>
      <c r="DG314" s="83"/>
      <c r="DH314" s="83"/>
      <c r="DI314" s="83"/>
      <c r="DJ314" s="83"/>
      <c r="DK314" s="83"/>
      <c r="DL314" s="83"/>
      <c r="DM314" s="83"/>
      <c r="DN314" s="83"/>
      <c r="DO314" s="83"/>
      <c r="DP314" s="83"/>
      <c r="DQ314" s="83"/>
      <c r="DR314" s="83"/>
      <c r="DS314" s="83"/>
    </row>
    <row r="315" spans="1:123">
      <c r="A315" s="18" t="s">
        <v>247</v>
      </c>
      <c r="B315" s="110" t="str">
        <f>ASMD!A74</f>
        <v>PRK.2017.WKT-2.3.26</v>
      </c>
      <c r="C315" s="83"/>
      <c r="D315" s="83"/>
      <c r="E315" s="111" t="str">
        <f>ASMD!D74</f>
        <v>Jasa  App 1 Fasa Untuk PD</v>
      </c>
      <c r="F315" s="85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  <c r="AY315" s="83"/>
      <c r="AZ315" s="83"/>
      <c r="BA315" s="83"/>
      <c r="BB315" s="83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  <c r="BM315" s="83"/>
      <c r="BN315" s="83"/>
      <c r="BO315" s="83"/>
      <c r="BP315" s="83"/>
      <c r="BQ315" s="83"/>
      <c r="BR315" s="83"/>
      <c r="BS315" s="83"/>
      <c r="BT315" s="83"/>
      <c r="BU315" s="83"/>
      <c r="BV315" s="83"/>
      <c r="BW315" s="83"/>
      <c r="BX315" s="83"/>
      <c r="BY315" s="83"/>
      <c r="BZ315" s="83"/>
      <c r="CA315" s="83"/>
      <c r="CB315" s="83"/>
      <c r="CC315" s="83"/>
      <c r="CD315" s="83"/>
      <c r="CE315" s="83"/>
      <c r="CF315" s="83"/>
      <c r="CG315" s="83"/>
      <c r="CH315" s="83"/>
      <c r="CI315" s="83"/>
      <c r="CJ315" s="83"/>
      <c r="CK315" s="83"/>
      <c r="CL315" s="83"/>
      <c r="CM315" s="83"/>
      <c r="CN315" s="83"/>
      <c r="CO315" s="83"/>
      <c r="CP315" s="83"/>
      <c r="CQ315" s="83"/>
      <c r="CR315" s="83"/>
      <c r="CS315" s="83"/>
      <c r="CT315" s="83"/>
      <c r="CU315" s="83"/>
      <c r="CV315" s="83"/>
      <c r="CW315" s="83"/>
      <c r="CX315" s="83"/>
      <c r="CY315" s="83"/>
      <c r="CZ315" s="214"/>
      <c r="DA315" s="214"/>
      <c r="DB315" s="214"/>
      <c r="DC315" s="214"/>
      <c r="DD315" s="214"/>
      <c r="DE315" s="83"/>
      <c r="DF315" s="83"/>
      <c r="DG315" s="83"/>
      <c r="DH315" s="83"/>
      <c r="DI315" s="83"/>
      <c r="DJ315" s="83"/>
      <c r="DK315" s="83"/>
      <c r="DL315" s="83"/>
      <c r="DM315" s="83"/>
      <c r="DN315" s="83"/>
      <c r="DO315" s="83"/>
      <c r="DP315" s="83"/>
      <c r="DQ315" s="83"/>
      <c r="DR315" s="83"/>
      <c r="DS315" s="83"/>
    </row>
    <row r="316" spans="1:123">
      <c r="B316" s="110"/>
      <c r="C316" s="83"/>
      <c r="D316" s="83"/>
      <c r="E316" s="111"/>
      <c r="F316" s="85" t="str">
        <f>ASMD!E75</f>
        <v>Jasa Penggantian MCB</v>
      </c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  <c r="AP316" s="83"/>
      <c r="AQ316" s="83"/>
      <c r="AR316" s="83"/>
      <c r="AS316" s="83"/>
      <c r="AT316" s="83"/>
      <c r="AU316" s="83"/>
      <c r="AV316" s="83"/>
      <c r="AW316" s="83"/>
      <c r="AX316" s="83"/>
      <c r="AY316" s="83"/>
      <c r="AZ316" s="83"/>
      <c r="BA316" s="83"/>
      <c r="BB316" s="83"/>
      <c r="BC316" s="83"/>
      <c r="BD316" s="83"/>
      <c r="BE316" s="83"/>
      <c r="BF316" s="83"/>
      <c r="BG316" s="83"/>
      <c r="BH316" s="83"/>
      <c r="BI316" s="83"/>
      <c r="BJ316" s="83"/>
      <c r="BK316" s="83"/>
      <c r="BL316" s="83"/>
      <c r="BM316" s="83"/>
      <c r="BN316" s="83"/>
      <c r="BO316" s="83"/>
      <c r="BP316" s="83"/>
      <c r="BQ316" s="83"/>
      <c r="BR316" s="83"/>
      <c r="BS316" s="83"/>
      <c r="BT316" s="83"/>
      <c r="BU316" s="83"/>
      <c r="BV316" s="83"/>
      <c r="BW316" s="83"/>
      <c r="BX316" s="83"/>
      <c r="BY316" s="83"/>
      <c r="BZ316" s="83"/>
      <c r="CA316" s="83"/>
      <c r="CB316" s="83"/>
      <c r="CC316" s="83"/>
      <c r="CD316" s="83"/>
      <c r="CE316" s="83"/>
      <c r="CF316" s="83"/>
      <c r="CG316" s="83"/>
      <c r="CH316" s="83"/>
      <c r="CI316" s="83"/>
      <c r="CJ316" s="83"/>
      <c r="CK316" s="83"/>
      <c r="CL316" s="83"/>
      <c r="CM316" s="83"/>
      <c r="CN316" s="83"/>
      <c r="CO316" s="83"/>
      <c r="CP316" s="83"/>
      <c r="CQ316" s="83"/>
      <c r="CR316" s="83"/>
      <c r="CS316" s="83"/>
      <c r="CT316" s="83"/>
      <c r="CU316" s="83"/>
      <c r="CV316" s="83"/>
      <c r="CW316" s="83"/>
      <c r="CX316" s="83"/>
      <c r="CY316" s="110" t="str">
        <f>ASMD!CX75</f>
        <v>Plg</v>
      </c>
      <c r="CZ316" s="214">
        <f>ASMD!CY75</f>
        <v>38849</v>
      </c>
      <c r="DA316" s="214"/>
      <c r="DB316" s="214">
        <f>ASMD!CZ75</f>
        <v>0</v>
      </c>
      <c r="DC316" s="214">
        <f>ASMD!DA75</f>
        <v>2165570.2022951404</v>
      </c>
      <c r="DD316" s="214">
        <f>ASMD!DB75</f>
        <v>2165570.2022951404</v>
      </c>
      <c r="DE316" s="83"/>
      <c r="DF316" s="83"/>
      <c r="DG316" s="83"/>
      <c r="DH316" s="83"/>
      <c r="DI316" s="83"/>
      <c r="DJ316" s="83"/>
      <c r="DK316" s="83"/>
      <c r="DL316" s="83"/>
      <c r="DM316" s="83"/>
      <c r="DN316" s="83"/>
      <c r="DO316" s="83"/>
      <c r="DP316" s="83"/>
      <c r="DQ316" s="83"/>
      <c r="DR316" s="83"/>
      <c r="DS316" s="83"/>
    </row>
    <row r="317" spans="1:123">
      <c r="B317" s="110"/>
      <c r="C317" s="83"/>
      <c r="D317" s="83"/>
      <c r="E317" s="111"/>
      <c r="F317" s="85" t="str">
        <f>ASMD!E76</f>
        <v>Jasa Penggantian Meter</v>
      </c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  <c r="AP317" s="83"/>
      <c r="AQ317" s="83"/>
      <c r="AR317" s="83"/>
      <c r="AS317" s="83"/>
      <c r="AT317" s="83"/>
      <c r="AU317" s="83"/>
      <c r="AV317" s="83"/>
      <c r="AW317" s="83"/>
      <c r="AX317" s="83"/>
      <c r="AY317" s="83"/>
      <c r="AZ317" s="83"/>
      <c r="BA317" s="83"/>
      <c r="BB317" s="83"/>
      <c r="BC317" s="83"/>
      <c r="BD317" s="83"/>
      <c r="BE317" s="83"/>
      <c r="BF317" s="83"/>
      <c r="BG317" s="83"/>
      <c r="BH317" s="83"/>
      <c r="BI317" s="83"/>
      <c r="BJ317" s="83"/>
      <c r="BK317" s="83"/>
      <c r="BL317" s="83"/>
      <c r="BM317" s="83"/>
      <c r="BN317" s="83"/>
      <c r="BO317" s="83"/>
      <c r="BP317" s="83"/>
      <c r="BQ317" s="83"/>
      <c r="BR317" s="83"/>
      <c r="BS317" s="83"/>
      <c r="BT317" s="83"/>
      <c r="BU317" s="83"/>
      <c r="BV317" s="83"/>
      <c r="BW317" s="83"/>
      <c r="BX317" s="83"/>
      <c r="BY317" s="83"/>
      <c r="BZ317" s="83"/>
      <c r="CA317" s="83"/>
      <c r="CB317" s="83"/>
      <c r="CC317" s="83"/>
      <c r="CD317" s="83"/>
      <c r="CE317" s="83"/>
      <c r="CF317" s="83"/>
      <c r="CG317" s="83"/>
      <c r="CH317" s="83"/>
      <c r="CI317" s="83"/>
      <c r="CJ317" s="83"/>
      <c r="CK317" s="83"/>
      <c r="CL317" s="83"/>
      <c r="CM317" s="83"/>
      <c r="CN317" s="83"/>
      <c r="CO317" s="83"/>
      <c r="CP317" s="83"/>
      <c r="CQ317" s="83"/>
      <c r="CR317" s="83"/>
      <c r="CS317" s="83"/>
      <c r="CT317" s="83"/>
      <c r="CU317" s="83"/>
      <c r="CV317" s="83"/>
      <c r="CW317" s="83"/>
      <c r="CX317" s="83"/>
      <c r="CY317" s="110" t="str">
        <f>ASMD!CX76</f>
        <v>Plg</v>
      </c>
      <c r="CZ317" s="214">
        <f>ASMD!CY76</f>
        <v>9712</v>
      </c>
      <c r="DA317" s="214"/>
      <c r="DB317" s="214">
        <f>ASMD!CZ76</f>
        <v>0</v>
      </c>
      <c r="DC317" s="214">
        <f>ASMD!DA76</f>
        <v>1082757.2295137788</v>
      </c>
      <c r="DD317" s="214">
        <f>ASMD!DB76</f>
        <v>1082757.2295137788</v>
      </c>
      <c r="DE317" s="83"/>
      <c r="DF317" s="83"/>
      <c r="DG317" s="83"/>
      <c r="DH317" s="83"/>
      <c r="DI317" s="83"/>
      <c r="DJ317" s="83"/>
      <c r="DK317" s="83"/>
      <c r="DL317" s="83"/>
      <c r="DM317" s="83"/>
      <c r="DN317" s="83"/>
      <c r="DO317" s="83"/>
      <c r="DP317" s="83"/>
      <c r="DQ317" s="83"/>
      <c r="DR317" s="83"/>
      <c r="DS317" s="83"/>
    </row>
    <row r="318" spans="1:123">
      <c r="A318" s="18" t="s">
        <v>247</v>
      </c>
      <c r="B318" s="110" t="str">
        <f>ASMD!A77</f>
        <v>PRK.2017.WKT-2.3.27</v>
      </c>
      <c r="C318" s="83"/>
      <c r="D318" s="83"/>
      <c r="E318" s="111" t="str">
        <f>ASMD!D77</f>
        <v>Jasa Dan Accesories PB PD 3 Fasa  :</v>
      </c>
      <c r="F318" s="85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  <c r="AP318" s="83"/>
      <c r="AQ318" s="83"/>
      <c r="AR318" s="83"/>
      <c r="AS318" s="83"/>
      <c r="AT318" s="83"/>
      <c r="AU318" s="83"/>
      <c r="AV318" s="83"/>
      <c r="AW318" s="83"/>
      <c r="AX318" s="83"/>
      <c r="AY318" s="83"/>
      <c r="AZ318" s="83"/>
      <c r="BA318" s="83"/>
      <c r="BB318" s="83"/>
      <c r="BC318" s="83"/>
      <c r="BD318" s="83"/>
      <c r="BE318" s="83"/>
      <c r="BF318" s="83"/>
      <c r="BG318" s="83"/>
      <c r="BH318" s="83"/>
      <c r="BI318" s="83"/>
      <c r="BJ318" s="83"/>
      <c r="BK318" s="83"/>
      <c r="BL318" s="83"/>
      <c r="BM318" s="83"/>
      <c r="BN318" s="83"/>
      <c r="BO318" s="83"/>
      <c r="BP318" s="83"/>
      <c r="BQ318" s="83"/>
      <c r="BR318" s="83"/>
      <c r="BS318" s="83"/>
      <c r="BT318" s="83"/>
      <c r="BU318" s="83"/>
      <c r="BV318" s="83"/>
      <c r="BW318" s="83"/>
      <c r="BX318" s="83"/>
      <c r="BY318" s="83"/>
      <c r="BZ318" s="83"/>
      <c r="CA318" s="83"/>
      <c r="CB318" s="83"/>
      <c r="CC318" s="83"/>
      <c r="CD318" s="83"/>
      <c r="CE318" s="83"/>
      <c r="CF318" s="83"/>
      <c r="CG318" s="83"/>
      <c r="CH318" s="83"/>
      <c r="CI318" s="83"/>
      <c r="CJ318" s="83"/>
      <c r="CK318" s="83"/>
      <c r="CL318" s="83"/>
      <c r="CM318" s="83"/>
      <c r="CN318" s="83"/>
      <c r="CO318" s="83"/>
      <c r="CP318" s="83"/>
      <c r="CQ318" s="83"/>
      <c r="CR318" s="83"/>
      <c r="CS318" s="83"/>
      <c r="CT318" s="83"/>
      <c r="CU318" s="83"/>
      <c r="CV318" s="83"/>
      <c r="CW318" s="83"/>
      <c r="CX318" s="83"/>
      <c r="CY318" s="83"/>
      <c r="CZ318" s="214">
        <f>ASMD!CY77</f>
        <v>0</v>
      </c>
      <c r="DA318" s="214"/>
      <c r="DB318" s="214">
        <f>ASMD!CZ77</f>
        <v>0</v>
      </c>
      <c r="DC318" s="214">
        <f>ASMD!DA77</f>
        <v>0</v>
      </c>
      <c r="DD318" s="214">
        <f>ASMD!DB77</f>
        <v>0</v>
      </c>
      <c r="DE318" s="83"/>
      <c r="DF318" s="83"/>
      <c r="DG318" s="83"/>
      <c r="DH318" s="83"/>
      <c r="DI318" s="83"/>
      <c r="DJ318" s="83"/>
      <c r="DK318" s="83"/>
      <c r="DL318" s="83"/>
      <c r="DM318" s="83"/>
      <c r="DN318" s="83"/>
      <c r="DO318" s="83"/>
      <c r="DP318" s="83"/>
      <c r="DQ318" s="83"/>
      <c r="DR318" s="83"/>
      <c r="DS318" s="83"/>
    </row>
    <row r="319" spans="1:123">
      <c r="B319" s="110"/>
      <c r="C319" s="83"/>
      <c r="D319" s="83"/>
      <c r="E319" s="111"/>
      <c r="F319" s="85" t="str">
        <f>ASMD!E78</f>
        <v>kWH Meter 3P Prabayar</v>
      </c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3"/>
      <c r="AT319" s="83"/>
      <c r="AU319" s="83"/>
      <c r="AV319" s="83"/>
      <c r="AW319" s="83"/>
      <c r="AX319" s="83"/>
      <c r="AY319" s="83"/>
      <c r="AZ319" s="83"/>
      <c r="BA319" s="83"/>
      <c r="BB319" s="83"/>
      <c r="BC319" s="83"/>
      <c r="BD319" s="83"/>
      <c r="BE319" s="83"/>
      <c r="BF319" s="83"/>
      <c r="BG319" s="83"/>
      <c r="BH319" s="83"/>
      <c r="BI319" s="83"/>
      <c r="BJ319" s="83"/>
      <c r="BK319" s="83"/>
      <c r="BL319" s="83"/>
      <c r="BM319" s="83"/>
      <c r="BN319" s="83"/>
      <c r="BO319" s="83"/>
      <c r="BP319" s="83"/>
      <c r="BQ319" s="83"/>
      <c r="BR319" s="83"/>
      <c r="BS319" s="83"/>
      <c r="BT319" s="83"/>
      <c r="BU319" s="83"/>
      <c r="BV319" s="83"/>
      <c r="BW319" s="83"/>
      <c r="BX319" s="83"/>
      <c r="BY319" s="83"/>
      <c r="BZ319" s="83"/>
      <c r="CA319" s="83"/>
      <c r="CB319" s="83"/>
      <c r="CC319" s="83"/>
      <c r="CD319" s="83"/>
      <c r="CE319" s="83"/>
      <c r="CF319" s="83"/>
      <c r="CG319" s="83"/>
      <c r="CH319" s="83"/>
      <c r="CI319" s="83"/>
      <c r="CJ319" s="83"/>
      <c r="CK319" s="83"/>
      <c r="CL319" s="83"/>
      <c r="CM319" s="83"/>
      <c r="CN319" s="83"/>
      <c r="CO319" s="83"/>
      <c r="CP319" s="83"/>
      <c r="CQ319" s="83"/>
      <c r="CR319" s="83"/>
      <c r="CS319" s="83"/>
      <c r="CT319" s="83"/>
      <c r="CU319" s="83"/>
      <c r="CV319" s="83"/>
      <c r="CW319" s="83"/>
      <c r="CX319" s="83"/>
      <c r="CY319" s="110" t="str">
        <f>ASMD!CX78</f>
        <v>Bh</v>
      </c>
      <c r="CZ319" s="214">
        <f>ASMD!CY78</f>
        <v>290</v>
      </c>
      <c r="DA319" s="214"/>
      <c r="DB319" s="214">
        <f>ASMD!CZ78</f>
        <v>0</v>
      </c>
      <c r="DC319" s="214">
        <f>ASMD!DA78</f>
        <v>649165</v>
      </c>
      <c r="DD319" s="214">
        <f>ASMD!DB78</f>
        <v>649165</v>
      </c>
      <c r="DE319" s="83"/>
      <c r="DF319" s="83"/>
      <c r="DG319" s="83"/>
      <c r="DH319" s="83"/>
      <c r="DI319" s="83"/>
      <c r="DJ319" s="83"/>
      <c r="DK319" s="83"/>
      <c r="DL319" s="83"/>
      <c r="DM319" s="83"/>
      <c r="DN319" s="83"/>
      <c r="DO319" s="83"/>
      <c r="DP319" s="83"/>
      <c r="DQ319" s="83"/>
      <c r="DR319" s="83"/>
      <c r="DS319" s="83"/>
    </row>
    <row r="320" spans="1:123">
      <c r="B320" s="110"/>
      <c r="C320" s="83"/>
      <c r="D320" s="83"/>
      <c r="E320" s="111"/>
      <c r="F320" s="85" t="str">
        <f>ASMD!E79</f>
        <v>TC 4 x 25</v>
      </c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  <c r="AP320" s="83"/>
      <c r="AQ320" s="83"/>
      <c r="AR320" s="83"/>
      <c r="AS320" s="83"/>
      <c r="AT320" s="83"/>
      <c r="AU320" s="83"/>
      <c r="AV320" s="83"/>
      <c r="AW320" s="83"/>
      <c r="AX320" s="83"/>
      <c r="AY320" s="83"/>
      <c r="AZ320" s="83"/>
      <c r="BA320" s="83"/>
      <c r="BB320" s="83"/>
      <c r="BC320" s="83"/>
      <c r="BD320" s="83"/>
      <c r="BE320" s="83"/>
      <c r="BF320" s="83"/>
      <c r="BG320" s="83"/>
      <c r="BH320" s="83"/>
      <c r="BI320" s="83"/>
      <c r="BJ320" s="83"/>
      <c r="BK320" s="83"/>
      <c r="BL320" s="83"/>
      <c r="BM320" s="83"/>
      <c r="BN320" s="83"/>
      <c r="BO320" s="83"/>
      <c r="BP320" s="83"/>
      <c r="BQ320" s="83"/>
      <c r="BR320" s="83"/>
      <c r="BS320" s="83"/>
      <c r="BT320" s="83"/>
      <c r="BU320" s="83"/>
      <c r="BV320" s="83"/>
      <c r="BW320" s="83"/>
      <c r="BX320" s="83"/>
      <c r="BY320" s="83"/>
      <c r="BZ320" s="83"/>
      <c r="CA320" s="83"/>
      <c r="CB320" s="83"/>
      <c r="CC320" s="83"/>
      <c r="CD320" s="83"/>
      <c r="CE320" s="83"/>
      <c r="CF320" s="83"/>
      <c r="CG320" s="83"/>
      <c r="CH320" s="83"/>
      <c r="CI320" s="83"/>
      <c r="CJ320" s="83"/>
      <c r="CK320" s="83"/>
      <c r="CL320" s="83"/>
      <c r="CM320" s="83"/>
      <c r="CN320" s="83"/>
      <c r="CO320" s="83"/>
      <c r="CP320" s="83"/>
      <c r="CQ320" s="83"/>
      <c r="CR320" s="83"/>
      <c r="CS320" s="83"/>
      <c r="CT320" s="83"/>
      <c r="CU320" s="83"/>
      <c r="CV320" s="83"/>
      <c r="CW320" s="83"/>
      <c r="CX320" s="83"/>
      <c r="CY320" s="110" t="str">
        <f>ASMD!CX79</f>
        <v>Mtr</v>
      </c>
      <c r="CZ320" s="214">
        <f>ASMD!CY79</f>
        <v>8700</v>
      </c>
      <c r="DA320" s="214"/>
      <c r="DB320" s="214">
        <f>ASMD!CZ79</f>
        <v>0</v>
      </c>
      <c r="DC320" s="214">
        <f>ASMD!DA79</f>
        <v>226809</v>
      </c>
      <c r="DD320" s="214">
        <f>ASMD!DB79</f>
        <v>226809</v>
      </c>
      <c r="DE320" s="83"/>
      <c r="DF320" s="83"/>
      <c r="DG320" s="83"/>
      <c r="DH320" s="83"/>
      <c r="DI320" s="83"/>
      <c r="DJ320" s="83"/>
      <c r="DK320" s="83"/>
      <c r="DL320" s="83"/>
      <c r="DM320" s="83"/>
      <c r="DN320" s="83"/>
      <c r="DO320" s="83"/>
      <c r="DP320" s="83"/>
      <c r="DQ320" s="83"/>
      <c r="DR320" s="83"/>
      <c r="DS320" s="83"/>
    </row>
    <row r="321" spans="1:123">
      <c r="B321" s="110"/>
      <c r="C321" s="83"/>
      <c r="D321" s="83"/>
      <c r="E321" s="111"/>
      <c r="F321" s="85" t="str">
        <f>ASMD!E80</f>
        <v>Box APP 1 pintu</v>
      </c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3"/>
      <c r="AT321" s="83"/>
      <c r="AU321" s="83"/>
      <c r="AV321" s="83"/>
      <c r="AW321" s="83"/>
      <c r="AX321" s="83"/>
      <c r="AY321" s="83"/>
      <c r="AZ321" s="83"/>
      <c r="BA321" s="83"/>
      <c r="BB321" s="83"/>
      <c r="BC321" s="83"/>
      <c r="BD321" s="83"/>
      <c r="BE321" s="83"/>
      <c r="BF321" s="83"/>
      <c r="BG321" s="83"/>
      <c r="BH321" s="83"/>
      <c r="BI321" s="83"/>
      <c r="BJ321" s="83"/>
      <c r="BK321" s="83"/>
      <c r="BL321" s="83"/>
      <c r="BM321" s="83"/>
      <c r="BN321" s="83"/>
      <c r="BO321" s="83"/>
      <c r="BP321" s="83"/>
      <c r="BQ321" s="83"/>
      <c r="BR321" s="83"/>
      <c r="BS321" s="83"/>
      <c r="BT321" s="83"/>
      <c r="BU321" s="83"/>
      <c r="BV321" s="83"/>
      <c r="BW321" s="83"/>
      <c r="BX321" s="83"/>
      <c r="BY321" s="83"/>
      <c r="BZ321" s="83"/>
      <c r="CA321" s="83"/>
      <c r="CB321" s="83"/>
      <c r="CC321" s="83"/>
      <c r="CD321" s="83"/>
      <c r="CE321" s="83"/>
      <c r="CF321" s="83"/>
      <c r="CG321" s="83"/>
      <c r="CH321" s="83"/>
      <c r="CI321" s="83"/>
      <c r="CJ321" s="83"/>
      <c r="CK321" s="83"/>
      <c r="CL321" s="83"/>
      <c r="CM321" s="83"/>
      <c r="CN321" s="83"/>
      <c r="CO321" s="83"/>
      <c r="CP321" s="83"/>
      <c r="CQ321" s="83"/>
      <c r="CR321" s="83"/>
      <c r="CS321" s="83"/>
      <c r="CT321" s="83"/>
      <c r="CU321" s="83"/>
      <c r="CV321" s="83"/>
      <c r="CW321" s="83"/>
      <c r="CX321" s="83"/>
      <c r="CY321" s="110" t="str">
        <f>ASMD!CX80</f>
        <v>Bh</v>
      </c>
      <c r="CZ321" s="214">
        <f>ASMD!CY80</f>
        <v>159</v>
      </c>
      <c r="DA321" s="214"/>
      <c r="DB321" s="214">
        <f>ASMD!CZ80</f>
        <v>0</v>
      </c>
      <c r="DC321" s="214">
        <f>ASMD!DA80</f>
        <v>437250</v>
      </c>
      <c r="DD321" s="214">
        <f>ASMD!DB80</f>
        <v>437250</v>
      </c>
      <c r="DE321" s="83"/>
      <c r="DF321" s="83"/>
      <c r="DG321" s="83"/>
      <c r="DH321" s="83"/>
      <c r="DI321" s="83"/>
      <c r="DJ321" s="83"/>
      <c r="DK321" s="83"/>
      <c r="DL321" s="83"/>
      <c r="DM321" s="83"/>
      <c r="DN321" s="83"/>
      <c r="DO321" s="83"/>
      <c r="DP321" s="83"/>
      <c r="DQ321" s="83"/>
      <c r="DR321" s="83"/>
      <c r="DS321" s="83"/>
    </row>
    <row r="322" spans="1:123">
      <c r="B322" s="110"/>
      <c r="C322" s="83"/>
      <c r="D322" s="83"/>
      <c r="E322" s="111"/>
      <c r="F322" s="85" t="str">
        <f>ASMD!E81</f>
        <v>Box APP 2 pintu</v>
      </c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  <c r="AP322" s="83"/>
      <c r="AQ322" s="83"/>
      <c r="AR322" s="83"/>
      <c r="AS322" s="83"/>
      <c r="AT322" s="83"/>
      <c r="AU322" s="83"/>
      <c r="AV322" s="83"/>
      <c r="AW322" s="83"/>
      <c r="AX322" s="83"/>
      <c r="AY322" s="83"/>
      <c r="AZ322" s="83"/>
      <c r="BA322" s="83"/>
      <c r="BB322" s="83"/>
      <c r="BC322" s="83"/>
      <c r="BD322" s="83"/>
      <c r="BE322" s="83"/>
      <c r="BF322" s="83"/>
      <c r="BG322" s="83"/>
      <c r="BH322" s="83"/>
      <c r="BI322" s="83"/>
      <c r="BJ322" s="83"/>
      <c r="BK322" s="83"/>
      <c r="BL322" s="83"/>
      <c r="BM322" s="83"/>
      <c r="BN322" s="83"/>
      <c r="BO322" s="83"/>
      <c r="BP322" s="83"/>
      <c r="BQ322" s="83"/>
      <c r="BR322" s="83"/>
      <c r="BS322" s="83"/>
      <c r="BT322" s="83"/>
      <c r="BU322" s="83"/>
      <c r="BV322" s="83"/>
      <c r="BW322" s="83"/>
      <c r="BX322" s="83"/>
      <c r="BY322" s="83"/>
      <c r="BZ322" s="83"/>
      <c r="CA322" s="83"/>
      <c r="CB322" s="83"/>
      <c r="CC322" s="83"/>
      <c r="CD322" s="83"/>
      <c r="CE322" s="83"/>
      <c r="CF322" s="83"/>
      <c r="CG322" s="83"/>
      <c r="CH322" s="83"/>
      <c r="CI322" s="83"/>
      <c r="CJ322" s="83"/>
      <c r="CK322" s="83"/>
      <c r="CL322" s="83"/>
      <c r="CM322" s="83"/>
      <c r="CN322" s="83"/>
      <c r="CO322" s="83"/>
      <c r="CP322" s="83"/>
      <c r="CQ322" s="83"/>
      <c r="CR322" s="83"/>
      <c r="CS322" s="83"/>
      <c r="CT322" s="83"/>
      <c r="CU322" s="83"/>
      <c r="CV322" s="83"/>
      <c r="CW322" s="83"/>
      <c r="CX322" s="83"/>
      <c r="CY322" s="110" t="str">
        <f>ASMD!CX81</f>
        <v>Bh</v>
      </c>
      <c r="CZ322" s="214">
        <f>ASMD!CY81</f>
        <v>203</v>
      </c>
      <c r="DA322" s="214"/>
      <c r="DB322" s="214">
        <f>ASMD!CZ81</f>
        <v>0</v>
      </c>
      <c r="DC322" s="214">
        <f>ASMD!DA81</f>
        <v>1674750</v>
      </c>
      <c r="DD322" s="214">
        <f>ASMD!DB81</f>
        <v>1674750</v>
      </c>
      <c r="DE322" s="83"/>
      <c r="DF322" s="83"/>
      <c r="DG322" s="83"/>
      <c r="DH322" s="83"/>
      <c r="DI322" s="83"/>
      <c r="DJ322" s="83"/>
      <c r="DK322" s="83"/>
      <c r="DL322" s="83"/>
      <c r="DM322" s="83"/>
      <c r="DN322" s="83"/>
      <c r="DO322" s="83"/>
      <c r="DP322" s="83"/>
      <c r="DQ322" s="83"/>
      <c r="DR322" s="83"/>
      <c r="DS322" s="83"/>
    </row>
    <row r="323" spans="1:123">
      <c r="B323" s="110"/>
      <c r="C323" s="83"/>
      <c r="D323" s="83"/>
      <c r="E323" s="111"/>
      <c r="F323" s="85" t="str">
        <f>ASMD!E82</f>
        <v>Modem</v>
      </c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  <c r="AP323" s="83"/>
      <c r="AQ323" s="83"/>
      <c r="AR323" s="83"/>
      <c r="AS323" s="83"/>
      <c r="AT323" s="83"/>
      <c r="AU323" s="83"/>
      <c r="AV323" s="83"/>
      <c r="AW323" s="83"/>
      <c r="AX323" s="83"/>
      <c r="AY323" s="83"/>
      <c r="AZ323" s="83"/>
      <c r="BA323" s="83"/>
      <c r="BB323" s="83"/>
      <c r="BC323" s="83"/>
      <c r="BD323" s="83"/>
      <c r="BE323" s="83"/>
      <c r="BF323" s="83"/>
      <c r="BG323" s="83"/>
      <c r="BH323" s="83"/>
      <c r="BI323" s="83"/>
      <c r="BJ323" s="83"/>
      <c r="BK323" s="83"/>
      <c r="BL323" s="83"/>
      <c r="BM323" s="83"/>
      <c r="BN323" s="83"/>
      <c r="BO323" s="83"/>
      <c r="BP323" s="83"/>
      <c r="BQ323" s="83"/>
      <c r="BR323" s="83"/>
      <c r="BS323" s="83"/>
      <c r="BT323" s="83"/>
      <c r="BU323" s="83"/>
      <c r="BV323" s="83"/>
      <c r="BW323" s="83"/>
      <c r="BX323" s="83"/>
      <c r="BY323" s="83"/>
      <c r="BZ323" s="83"/>
      <c r="CA323" s="83"/>
      <c r="CB323" s="83"/>
      <c r="CC323" s="83"/>
      <c r="CD323" s="83"/>
      <c r="CE323" s="83"/>
      <c r="CF323" s="83"/>
      <c r="CG323" s="83"/>
      <c r="CH323" s="83"/>
      <c r="CI323" s="83"/>
      <c r="CJ323" s="83"/>
      <c r="CK323" s="83"/>
      <c r="CL323" s="83"/>
      <c r="CM323" s="83"/>
      <c r="CN323" s="83"/>
      <c r="CO323" s="83"/>
      <c r="CP323" s="83"/>
      <c r="CQ323" s="83"/>
      <c r="CR323" s="83"/>
      <c r="CS323" s="83"/>
      <c r="CT323" s="83"/>
      <c r="CU323" s="83"/>
      <c r="CV323" s="83"/>
      <c r="CW323" s="83"/>
      <c r="CX323" s="83"/>
      <c r="CY323" s="110" t="str">
        <f>ASMD!CX82</f>
        <v>Bh</v>
      </c>
      <c r="CZ323" s="214">
        <f>ASMD!CY82</f>
        <v>362</v>
      </c>
      <c r="DA323" s="214"/>
      <c r="DB323" s="214">
        <f>ASMD!CZ82</f>
        <v>0</v>
      </c>
      <c r="DC323" s="214">
        <f>ASMD!DA82</f>
        <v>657030</v>
      </c>
      <c r="DD323" s="214">
        <f>ASMD!DB82</f>
        <v>657030</v>
      </c>
      <c r="DE323" s="83"/>
      <c r="DF323" s="83"/>
      <c r="DG323" s="83"/>
      <c r="DH323" s="83"/>
      <c r="DI323" s="83"/>
      <c r="DJ323" s="83"/>
      <c r="DK323" s="83"/>
      <c r="DL323" s="83"/>
      <c r="DM323" s="83"/>
      <c r="DN323" s="83"/>
      <c r="DO323" s="83"/>
      <c r="DP323" s="83"/>
      <c r="DQ323" s="83"/>
      <c r="DR323" s="83"/>
      <c r="DS323" s="83"/>
    </row>
    <row r="324" spans="1:123">
      <c r="B324" s="110"/>
      <c r="C324" s="83"/>
      <c r="D324" s="83"/>
      <c r="E324" s="111"/>
      <c r="F324" s="85" t="str">
        <f>ASMD!E83</f>
        <v>MCCB 3 P</v>
      </c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83"/>
      <c r="AQ324" s="83"/>
      <c r="AR324" s="83"/>
      <c r="AS324" s="83"/>
      <c r="AT324" s="83"/>
      <c r="AU324" s="83"/>
      <c r="AV324" s="83"/>
      <c r="AW324" s="83"/>
      <c r="AX324" s="83"/>
      <c r="AY324" s="83"/>
      <c r="AZ324" s="83"/>
      <c r="BA324" s="83"/>
      <c r="BB324" s="83"/>
      <c r="BC324" s="83"/>
      <c r="BD324" s="83"/>
      <c r="BE324" s="83"/>
      <c r="BF324" s="83"/>
      <c r="BG324" s="83"/>
      <c r="BH324" s="83"/>
      <c r="BI324" s="83"/>
      <c r="BJ324" s="83"/>
      <c r="BK324" s="83"/>
      <c r="BL324" s="83"/>
      <c r="BM324" s="83"/>
      <c r="BN324" s="83"/>
      <c r="BO324" s="83"/>
      <c r="BP324" s="83"/>
      <c r="BQ324" s="83"/>
      <c r="BR324" s="83"/>
      <c r="BS324" s="83"/>
      <c r="BT324" s="83"/>
      <c r="BU324" s="83"/>
      <c r="BV324" s="83"/>
      <c r="BW324" s="83"/>
      <c r="BX324" s="83"/>
      <c r="BY324" s="83"/>
      <c r="BZ324" s="83"/>
      <c r="CA324" s="83"/>
      <c r="CB324" s="83"/>
      <c r="CC324" s="83"/>
      <c r="CD324" s="83"/>
      <c r="CE324" s="83"/>
      <c r="CF324" s="83"/>
      <c r="CG324" s="83"/>
      <c r="CH324" s="83"/>
      <c r="CI324" s="83"/>
      <c r="CJ324" s="83"/>
      <c r="CK324" s="83"/>
      <c r="CL324" s="83"/>
      <c r="CM324" s="83"/>
      <c r="CN324" s="83"/>
      <c r="CO324" s="83"/>
      <c r="CP324" s="83"/>
      <c r="CQ324" s="83"/>
      <c r="CR324" s="83"/>
      <c r="CS324" s="83"/>
      <c r="CT324" s="83"/>
      <c r="CU324" s="83"/>
      <c r="CV324" s="83"/>
      <c r="CW324" s="83"/>
      <c r="CX324" s="83"/>
      <c r="CY324" s="110" t="str">
        <f>ASMD!CX83</f>
        <v>Bh</v>
      </c>
      <c r="CZ324" s="214">
        <f>ASMD!CY83</f>
        <v>203</v>
      </c>
      <c r="DA324" s="214"/>
      <c r="DB324" s="214">
        <f>ASMD!CZ83</f>
        <v>0</v>
      </c>
      <c r="DC324" s="214">
        <f>ASMD!DA83</f>
        <v>280264.91239999997</v>
      </c>
      <c r="DD324" s="214">
        <f>ASMD!DB83</f>
        <v>280264.91239999997</v>
      </c>
      <c r="DE324" s="83"/>
      <c r="DF324" s="83"/>
      <c r="DG324" s="83"/>
      <c r="DH324" s="83"/>
      <c r="DI324" s="83"/>
      <c r="DJ324" s="83"/>
      <c r="DK324" s="83"/>
      <c r="DL324" s="83"/>
      <c r="DM324" s="83"/>
      <c r="DN324" s="83"/>
      <c r="DO324" s="83"/>
      <c r="DP324" s="83"/>
      <c r="DQ324" s="83"/>
      <c r="DR324" s="83"/>
      <c r="DS324" s="83"/>
    </row>
    <row r="325" spans="1:123">
      <c r="B325" s="110"/>
      <c r="C325" s="83"/>
      <c r="D325" s="83"/>
      <c r="E325" s="111"/>
      <c r="F325" s="85" t="str">
        <f>ASMD!E84</f>
        <v>CT TR 250/5 cl 0.5s</v>
      </c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  <c r="AP325" s="83"/>
      <c r="AQ325" s="83"/>
      <c r="AR325" s="83"/>
      <c r="AS325" s="83"/>
      <c r="AT325" s="83"/>
      <c r="AU325" s="83"/>
      <c r="AV325" s="83"/>
      <c r="AW325" s="83"/>
      <c r="AX325" s="83"/>
      <c r="AY325" s="83"/>
      <c r="AZ325" s="83"/>
      <c r="BA325" s="83"/>
      <c r="BB325" s="83"/>
      <c r="BC325" s="83"/>
      <c r="BD325" s="83"/>
      <c r="BE325" s="83"/>
      <c r="BF325" s="83"/>
      <c r="BG325" s="83"/>
      <c r="BH325" s="83"/>
      <c r="BI325" s="83"/>
      <c r="BJ325" s="83"/>
      <c r="BK325" s="83"/>
      <c r="BL325" s="83"/>
      <c r="BM325" s="83"/>
      <c r="BN325" s="83"/>
      <c r="BO325" s="83"/>
      <c r="BP325" s="83"/>
      <c r="BQ325" s="83"/>
      <c r="BR325" s="83"/>
      <c r="BS325" s="83"/>
      <c r="BT325" s="83"/>
      <c r="BU325" s="83"/>
      <c r="BV325" s="83"/>
      <c r="BW325" s="83"/>
      <c r="BX325" s="83"/>
      <c r="BY325" s="83"/>
      <c r="BZ325" s="83"/>
      <c r="CA325" s="83"/>
      <c r="CB325" s="83"/>
      <c r="CC325" s="83"/>
      <c r="CD325" s="83"/>
      <c r="CE325" s="83"/>
      <c r="CF325" s="83"/>
      <c r="CG325" s="83"/>
      <c r="CH325" s="83"/>
      <c r="CI325" s="83"/>
      <c r="CJ325" s="83"/>
      <c r="CK325" s="83"/>
      <c r="CL325" s="83"/>
      <c r="CM325" s="83"/>
      <c r="CN325" s="83"/>
      <c r="CO325" s="83"/>
      <c r="CP325" s="83"/>
      <c r="CQ325" s="83"/>
      <c r="CR325" s="83"/>
      <c r="CS325" s="83"/>
      <c r="CT325" s="83"/>
      <c r="CU325" s="83"/>
      <c r="CV325" s="83"/>
      <c r="CW325" s="83"/>
      <c r="CX325" s="83"/>
      <c r="CY325" s="110" t="str">
        <f>ASMD!CX84</f>
        <v>Bh</v>
      </c>
      <c r="CZ325" s="214">
        <f>ASMD!CY84</f>
        <v>203</v>
      </c>
      <c r="DA325" s="214"/>
      <c r="DB325" s="214">
        <f>ASMD!CZ84</f>
        <v>0</v>
      </c>
      <c r="DC325" s="214">
        <f>ASMD!DA84</f>
        <v>64477.875</v>
      </c>
      <c r="DD325" s="214">
        <f>ASMD!DB84</f>
        <v>64477.875</v>
      </c>
      <c r="DE325" s="83"/>
      <c r="DF325" s="83"/>
      <c r="DG325" s="83"/>
      <c r="DH325" s="83"/>
      <c r="DI325" s="83"/>
      <c r="DJ325" s="83"/>
      <c r="DK325" s="83"/>
      <c r="DL325" s="83"/>
      <c r="DM325" s="83"/>
      <c r="DN325" s="83"/>
      <c r="DO325" s="83"/>
      <c r="DP325" s="83"/>
      <c r="DQ325" s="83"/>
      <c r="DR325" s="83"/>
      <c r="DS325" s="83"/>
    </row>
    <row r="326" spans="1:123">
      <c r="B326" s="110"/>
      <c r="C326" s="83"/>
      <c r="D326" s="83"/>
      <c r="E326" s="111"/>
      <c r="F326" s="85" t="str">
        <f>ASMD!E85</f>
        <v>Jasa Pemasangan Pelanggan 3 Fasa</v>
      </c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83"/>
      <c r="AQ326" s="83"/>
      <c r="AR326" s="83"/>
      <c r="AS326" s="83"/>
      <c r="AT326" s="83"/>
      <c r="AU326" s="83"/>
      <c r="AV326" s="83"/>
      <c r="AW326" s="83"/>
      <c r="AX326" s="83"/>
      <c r="AY326" s="83"/>
      <c r="AZ326" s="83"/>
      <c r="BA326" s="83"/>
      <c r="BB326" s="83"/>
      <c r="BC326" s="83"/>
      <c r="BD326" s="83"/>
      <c r="BE326" s="83"/>
      <c r="BF326" s="83"/>
      <c r="BG326" s="83"/>
      <c r="BH326" s="83"/>
      <c r="BI326" s="83"/>
      <c r="BJ326" s="83"/>
      <c r="BK326" s="83"/>
      <c r="BL326" s="83"/>
      <c r="BM326" s="83"/>
      <c r="BN326" s="83"/>
      <c r="BO326" s="83"/>
      <c r="BP326" s="83"/>
      <c r="BQ326" s="83"/>
      <c r="BR326" s="83"/>
      <c r="BS326" s="83"/>
      <c r="BT326" s="83"/>
      <c r="BU326" s="83"/>
      <c r="BV326" s="83"/>
      <c r="BW326" s="83"/>
      <c r="BX326" s="83"/>
      <c r="BY326" s="83"/>
      <c r="BZ326" s="83"/>
      <c r="CA326" s="83"/>
      <c r="CB326" s="83"/>
      <c r="CC326" s="83"/>
      <c r="CD326" s="83"/>
      <c r="CE326" s="83"/>
      <c r="CF326" s="83"/>
      <c r="CG326" s="83"/>
      <c r="CH326" s="83"/>
      <c r="CI326" s="83"/>
      <c r="CJ326" s="83"/>
      <c r="CK326" s="83"/>
      <c r="CL326" s="83"/>
      <c r="CM326" s="83"/>
      <c r="CN326" s="83"/>
      <c r="CO326" s="83"/>
      <c r="CP326" s="83"/>
      <c r="CQ326" s="83"/>
      <c r="CR326" s="83"/>
      <c r="CS326" s="83"/>
      <c r="CT326" s="83"/>
      <c r="CU326" s="83"/>
      <c r="CV326" s="83"/>
      <c r="CW326" s="83"/>
      <c r="CX326" s="83"/>
      <c r="CY326" s="110" t="str">
        <f>ASMD!CX85</f>
        <v>Ls</v>
      </c>
      <c r="CZ326" s="214">
        <f>ASMD!CY85</f>
        <v>0</v>
      </c>
      <c r="DA326" s="214"/>
      <c r="DB326" s="214">
        <f>ASMD!CZ85</f>
        <v>0</v>
      </c>
      <c r="DC326" s="214">
        <f>ASMD!DA85</f>
        <v>505890.18131775461</v>
      </c>
      <c r="DD326" s="214">
        <f>ASMD!DB85</f>
        <v>505890.18131775461</v>
      </c>
      <c r="DE326" s="83"/>
      <c r="DF326" s="83"/>
      <c r="DG326" s="83"/>
      <c r="DH326" s="83"/>
      <c r="DI326" s="83"/>
      <c r="DJ326" s="83"/>
      <c r="DK326" s="83"/>
      <c r="DL326" s="83"/>
      <c r="DM326" s="83"/>
      <c r="DN326" s="83"/>
      <c r="DO326" s="83"/>
      <c r="DP326" s="83"/>
      <c r="DQ326" s="83"/>
      <c r="DR326" s="83"/>
      <c r="DS326" s="83"/>
    </row>
    <row r="327" spans="1:123">
      <c r="A327" s="18" t="s">
        <v>247</v>
      </c>
      <c r="B327" s="110" t="str">
        <f>ASMD!A86</f>
        <v>PRK.2017.WKT-2.3.28</v>
      </c>
      <c r="C327" s="83"/>
      <c r="D327" s="83"/>
      <c r="E327" s="111" t="str">
        <f>ASMD!D86</f>
        <v>Perluasan Jaringan Di Rayon Area Samarinda</v>
      </c>
      <c r="F327" s="85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  <c r="AP327" s="83"/>
      <c r="AQ327" s="83"/>
      <c r="AR327" s="83"/>
      <c r="AS327" s="83"/>
      <c r="AT327" s="83"/>
      <c r="AU327" s="83"/>
      <c r="AV327" s="83"/>
      <c r="AW327" s="83"/>
      <c r="AX327" s="83"/>
      <c r="AY327" s="83"/>
      <c r="AZ327" s="83"/>
      <c r="BA327" s="83"/>
      <c r="BB327" s="83"/>
      <c r="BC327" s="83"/>
      <c r="BD327" s="83"/>
      <c r="BE327" s="83"/>
      <c r="BF327" s="83"/>
      <c r="BG327" s="83"/>
      <c r="BH327" s="83"/>
      <c r="BI327" s="83"/>
      <c r="BJ327" s="83"/>
      <c r="BK327" s="83"/>
      <c r="BL327" s="83"/>
      <c r="BM327" s="83"/>
      <c r="BN327" s="83"/>
      <c r="BO327" s="83"/>
      <c r="BP327" s="83"/>
      <c r="BQ327" s="83"/>
      <c r="BR327" s="83"/>
      <c r="BS327" s="83"/>
      <c r="BT327" s="83"/>
      <c r="BU327" s="83"/>
      <c r="BV327" s="83"/>
      <c r="BW327" s="83"/>
      <c r="BX327" s="83"/>
      <c r="BY327" s="83"/>
      <c r="BZ327" s="83"/>
      <c r="CA327" s="83"/>
      <c r="CB327" s="83"/>
      <c r="CC327" s="83"/>
      <c r="CD327" s="83"/>
      <c r="CE327" s="83"/>
      <c r="CF327" s="83"/>
      <c r="CG327" s="83"/>
      <c r="CH327" s="83"/>
      <c r="CI327" s="83"/>
      <c r="CJ327" s="83"/>
      <c r="CK327" s="83"/>
      <c r="CL327" s="83"/>
      <c r="CM327" s="83"/>
      <c r="CN327" s="83"/>
      <c r="CO327" s="83"/>
      <c r="CP327" s="83"/>
      <c r="CQ327" s="83"/>
      <c r="CR327" s="83"/>
      <c r="CS327" s="83"/>
      <c r="CT327" s="83"/>
      <c r="CU327" s="83"/>
      <c r="CV327" s="83"/>
      <c r="CW327" s="83"/>
      <c r="CX327" s="83"/>
      <c r="CY327" s="83"/>
      <c r="CZ327" s="214">
        <f>ASMD!CY86</f>
        <v>0</v>
      </c>
      <c r="DA327" s="214"/>
      <c r="DB327" s="214">
        <f>ASMD!CZ86</f>
        <v>0</v>
      </c>
      <c r="DC327" s="214">
        <f>ASMD!DA86</f>
        <v>0</v>
      </c>
      <c r="DD327" s="214">
        <f>ASMD!DB86</f>
        <v>0</v>
      </c>
      <c r="DE327" s="83"/>
      <c r="DF327" s="83"/>
      <c r="DG327" s="83"/>
      <c r="DH327" s="83"/>
      <c r="DI327" s="83"/>
      <c r="DJ327" s="83"/>
      <c r="DK327" s="83"/>
      <c r="DL327" s="83"/>
      <c r="DM327" s="83"/>
      <c r="DN327" s="83"/>
      <c r="DO327" s="83"/>
      <c r="DP327" s="83"/>
      <c r="DQ327" s="83"/>
      <c r="DR327" s="83"/>
      <c r="DS327" s="83"/>
    </row>
    <row r="328" spans="1:123">
      <c r="B328" s="110"/>
      <c r="C328" s="83"/>
      <c r="D328" s="83"/>
      <c r="E328" s="111"/>
      <c r="F328" s="85" t="str">
        <f>ASMD!E87</f>
        <v>Perluasan Rayon Kota</v>
      </c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83"/>
      <c r="AQ328" s="83"/>
      <c r="AR328" s="83"/>
      <c r="AS328" s="83"/>
      <c r="AT328" s="83"/>
      <c r="AU328" s="83"/>
      <c r="AV328" s="83"/>
      <c r="AW328" s="83"/>
      <c r="AX328" s="83"/>
      <c r="AY328" s="83"/>
      <c r="AZ328" s="83"/>
      <c r="BA328" s="83"/>
      <c r="BB328" s="83"/>
      <c r="BC328" s="83"/>
      <c r="BD328" s="83"/>
      <c r="BE328" s="83"/>
      <c r="BF328" s="83"/>
      <c r="BG328" s="83"/>
      <c r="BH328" s="83"/>
      <c r="BI328" s="83"/>
      <c r="BJ328" s="83"/>
      <c r="BK328" s="83"/>
      <c r="BL328" s="83"/>
      <c r="BM328" s="83"/>
      <c r="BN328" s="83"/>
      <c r="BO328" s="83"/>
      <c r="BP328" s="83"/>
      <c r="BQ328" s="83"/>
      <c r="BR328" s="83"/>
      <c r="BS328" s="83"/>
      <c r="BT328" s="83"/>
      <c r="BU328" s="83"/>
      <c r="BV328" s="83"/>
      <c r="BW328" s="83"/>
      <c r="BX328" s="83"/>
      <c r="BY328" s="83"/>
      <c r="BZ328" s="83"/>
      <c r="CA328" s="83"/>
      <c r="CB328" s="83"/>
      <c r="CC328" s="83"/>
      <c r="CD328" s="83"/>
      <c r="CE328" s="83"/>
      <c r="CF328" s="83"/>
      <c r="CG328" s="83"/>
      <c r="CH328" s="83"/>
      <c r="CI328" s="83"/>
      <c r="CJ328" s="83"/>
      <c r="CK328" s="83"/>
      <c r="CL328" s="83"/>
      <c r="CM328" s="83"/>
      <c r="CN328" s="83"/>
      <c r="CO328" s="83"/>
      <c r="CP328" s="83"/>
      <c r="CQ328" s="83"/>
      <c r="CR328" s="83"/>
      <c r="CS328" s="83"/>
      <c r="CT328" s="83"/>
      <c r="CU328" s="83"/>
      <c r="CV328" s="83"/>
      <c r="CW328" s="83"/>
      <c r="CX328" s="83"/>
      <c r="CY328" s="110"/>
      <c r="CZ328" s="214">
        <f>ASMD!CY87</f>
        <v>0</v>
      </c>
      <c r="DA328" s="214"/>
      <c r="DB328" s="214">
        <f>ASMD!CZ87</f>
        <v>201837</v>
      </c>
      <c r="DC328" s="214">
        <f>ASMD!DA87</f>
        <v>152578</v>
      </c>
      <c r="DD328" s="214">
        <f>ASMD!DB87</f>
        <v>354415</v>
      </c>
      <c r="DE328" s="83"/>
      <c r="DF328" s="83"/>
      <c r="DG328" s="83"/>
      <c r="DH328" s="83"/>
      <c r="DI328" s="83"/>
      <c r="DJ328" s="83"/>
      <c r="DK328" s="83"/>
      <c r="DL328" s="83"/>
      <c r="DM328" s="83"/>
      <c r="DN328" s="83"/>
      <c r="DO328" s="83"/>
      <c r="DP328" s="83"/>
      <c r="DQ328" s="83"/>
      <c r="DR328" s="83"/>
      <c r="DS328" s="83"/>
    </row>
    <row r="329" spans="1:123">
      <c r="B329" s="110"/>
      <c r="C329" s="83"/>
      <c r="D329" s="83"/>
      <c r="E329" s="111"/>
      <c r="F329" s="85" t="str">
        <f>ASMD!E88</f>
        <v>Perluasan Perumahan</v>
      </c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  <c r="AP329" s="83"/>
      <c r="AQ329" s="83"/>
      <c r="AR329" s="83"/>
      <c r="AS329" s="83"/>
      <c r="AT329" s="83"/>
      <c r="AU329" s="83"/>
      <c r="AV329" s="83"/>
      <c r="AW329" s="83"/>
      <c r="AX329" s="83"/>
      <c r="AY329" s="83"/>
      <c r="AZ329" s="83"/>
      <c r="BA329" s="83"/>
      <c r="BB329" s="83"/>
      <c r="BC329" s="83"/>
      <c r="BD329" s="83"/>
      <c r="BE329" s="83"/>
      <c r="BF329" s="83"/>
      <c r="BG329" s="83"/>
      <c r="BH329" s="83"/>
      <c r="BI329" s="83"/>
      <c r="BJ329" s="83"/>
      <c r="BK329" s="83"/>
      <c r="BL329" s="83"/>
      <c r="BM329" s="83"/>
      <c r="BN329" s="83"/>
      <c r="BO329" s="83"/>
      <c r="BP329" s="83"/>
      <c r="BQ329" s="83"/>
      <c r="BR329" s="83"/>
      <c r="BS329" s="83"/>
      <c r="BT329" s="83"/>
      <c r="BU329" s="83"/>
      <c r="BV329" s="83"/>
      <c r="BW329" s="83"/>
      <c r="BX329" s="83"/>
      <c r="BY329" s="83"/>
      <c r="BZ329" s="83"/>
      <c r="CA329" s="83"/>
      <c r="CB329" s="83"/>
      <c r="CC329" s="83"/>
      <c r="CD329" s="83"/>
      <c r="CE329" s="83"/>
      <c r="CF329" s="83"/>
      <c r="CG329" s="83"/>
      <c r="CH329" s="83"/>
      <c r="CI329" s="83"/>
      <c r="CJ329" s="83"/>
      <c r="CK329" s="83"/>
      <c r="CL329" s="83"/>
      <c r="CM329" s="83"/>
      <c r="CN329" s="83"/>
      <c r="CO329" s="83"/>
      <c r="CP329" s="83"/>
      <c r="CQ329" s="83"/>
      <c r="CR329" s="83"/>
      <c r="CS329" s="83"/>
      <c r="CT329" s="83"/>
      <c r="CU329" s="83"/>
      <c r="CV329" s="83"/>
      <c r="CW329" s="83"/>
      <c r="CX329" s="83"/>
      <c r="CY329" s="110"/>
      <c r="CZ329" s="214">
        <f>ASMD!CY88</f>
        <v>0</v>
      </c>
      <c r="DA329" s="214"/>
      <c r="DB329" s="214">
        <f>ASMD!CZ88</f>
        <v>1969626</v>
      </c>
      <c r="DC329" s="214">
        <f>ASMD!DA88</f>
        <v>707750</v>
      </c>
      <c r="DD329" s="214">
        <f>ASMD!DB88</f>
        <v>2677376</v>
      </c>
      <c r="DE329" s="83"/>
      <c r="DF329" s="83"/>
      <c r="DG329" s="83"/>
      <c r="DH329" s="83"/>
      <c r="DI329" s="83"/>
      <c r="DJ329" s="83"/>
      <c r="DK329" s="83"/>
      <c r="DL329" s="83"/>
      <c r="DM329" s="83"/>
      <c r="DN329" s="83"/>
      <c r="DO329" s="83"/>
      <c r="DP329" s="83"/>
      <c r="DQ329" s="83"/>
      <c r="DR329" s="83"/>
      <c r="DS329" s="83"/>
    </row>
    <row r="330" spans="1:123">
      <c r="B330" s="110"/>
      <c r="C330" s="83"/>
      <c r="D330" s="83"/>
      <c r="E330" s="111"/>
      <c r="F330" s="85" t="str">
        <f>ASMD!E89</f>
        <v>Perluasan Tenggarong</v>
      </c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  <c r="AP330" s="83"/>
      <c r="AQ330" s="83"/>
      <c r="AR330" s="83"/>
      <c r="AS330" s="83"/>
      <c r="AT330" s="83"/>
      <c r="AU330" s="83"/>
      <c r="AV330" s="83"/>
      <c r="AW330" s="83"/>
      <c r="AX330" s="83"/>
      <c r="AY330" s="83"/>
      <c r="AZ330" s="83"/>
      <c r="BA330" s="83"/>
      <c r="BB330" s="83"/>
      <c r="BC330" s="83"/>
      <c r="BD330" s="83"/>
      <c r="BE330" s="83"/>
      <c r="BF330" s="83"/>
      <c r="BG330" s="83"/>
      <c r="BH330" s="83"/>
      <c r="BI330" s="83"/>
      <c r="BJ330" s="83"/>
      <c r="BK330" s="83"/>
      <c r="BL330" s="83"/>
      <c r="BM330" s="83"/>
      <c r="BN330" s="83"/>
      <c r="BO330" s="83"/>
      <c r="BP330" s="83"/>
      <c r="BQ330" s="83"/>
      <c r="BR330" s="83"/>
      <c r="BS330" s="83"/>
      <c r="BT330" s="83"/>
      <c r="BU330" s="83"/>
      <c r="BV330" s="83"/>
      <c r="BW330" s="83"/>
      <c r="BX330" s="83"/>
      <c r="BY330" s="83"/>
      <c r="BZ330" s="83"/>
      <c r="CA330" s="83"/>
      <c r="CB330" s="83"/>
      <c r="CC330" s="83"/>
      <c r="CD330" s="83"/>
      <c r="CE330" s="83"/>
      <c r="CF330" s="83"/>
      <c r="CG330" s="83"/>
      <c r="CH330" s="83"/>
      <c r="CI330" s="83"/>
      <c r="CJ330" s="83"/>
      <c r="CK330" s="83"/>
      <c r="CL330" s="83"/>
      <c r="CM330" s="83"/>
      <c r="CN330" s="83"/>
      <c r="CO330" s="83"/>
      <c r="CP330" s="83"/>
      <c r="CQ330" s="83"/>
      <c r="CR330" s="83"/>
      <c r="CS330" s="83"/>
      <c r="CT330" s="83"/>
      <c r="CU330" s="83"/>
      <c r="CV330" s="83"/>
      <c r="CW330" s="83"/>
      <c r="CX330" s="83"/>
      <c r="CY330" s="110"/>
      <c r="CZ330" s="214">
        <f>ASMD!CY89</f>
        <v>0</v>
      </c>
      <c r="DA330" s="214"/>
      <c r="DB330" s="214">
        <f>ASMD!CZ89</f>
        <v>1481476</v>
      </c>
      <c r="DC330" s="214">
        <f>ASMD!DA89</f>
        <v>592567</v>
      </c>
      <c r="DD330" s="214">
        <f>ASMD!DB89</f>
        <v>2074043</v>
      </c>
      <c r="DE330" s="83"/>
      <c r="DF330" s="83"/>
      <c r="DG330" s="83"/>
      <c r="DH330" s="83"/>
      <c r="DI330" s="83"/>
      <c r="DJ330" s="83"/>
      <c r="DK330" s="83"/>
      <c r="DL330" s="83"/>
      <c r="DM330" s="83"/>
      <c r="DN330" s="83"/>
      <c r="DO330" s="83"/>
      <c r="DP330" s="83"/>
      <c r="DQ330" s="83"/>
      <c r="DR330" s="83"/>
      <c r="DS330" s="83"/>
    </row>
    <row r="331" spans="1:123">
      <c r="B331" s="110"/>
      <c r="C331" s="83"/>
      <c r="D331" s="83"/>
      <c r="E331" s="111"/>
      <c r="F331" s="85" t="str">
        <f>ASMD!E90</f>
        <v>Perluasan Rayon Ulu</v>
      </c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  <c r="AP331" s="83"/>
      <c r="AQ331" s="83"/>
      <c r="AR331" s="83"/>
      <c r="AS331" s="83"/>
      <c r="AT331" s="83"/>
      <c r="AU331" s="83"/>
      <c r="AV331" s="83"/>
      <c r="AW331" s="83"/>
      <c r="AX331" s="83"/>
      <c r="AY331" s="83"/>
      <c r="AZ331" s="83"/>
      <c r="BA331" s="83"/>
      <c r="BB331" s="83"/>
      <c r="BC331" s="83"/>
      <c r="BD331" s="83"/>
      <c r="BE331" s="83"/>
      <c r="BF331" s="83"/>
      <c r="BG331" s="83"/>
      <c r="BH331" s="83"/>
      <c r="BI331" s="83"/>
      <c r="BJ331" s="83"/>
      <c r="BK331" s="83"/>
      <c r="BL331" s="83"/>
      <c r="BM331" s="83"/>
      <c r="BN331" s="83"/>
      <c r="BO331" s="83"/>
      <c r="BP331" s="83"/>
      <c r="BQ331" s="83"/>
      <c r="BR331" s="83"/>
      <c r="BS331" s="83"/>
      <c r="BT331" s="83"/>
      <c r="BU331" s="83"/>
      <c r="BV331" s="83"/>
      <c r="BW331" s="83"/>
      <c r="BX331" s="83"/>
      <c r="BY331" s="83"/>
      <c r="BZ331" s="83"/>
      <c r="CA331" s="83"/>
      <c r="CB331" s="83"/>
      <c r="CC331" s="83"/>
      <c r="CD331" s="83"/>
      <c r="CE331" s="83"/>
      <c r="CF331" s="83"/>
      <c r="CG331" s="83"/>
      <c r="CH331" s="83"/>
      <c r="CI331" s="83"/>
      <c r="CJ331" s="83"/>
      <c r="CK331" s="83"/>
      <c r="CL331" s="83"/>
      <c r="CM331" s="83"/>
      <c r="CN331" s="83"/>
      <c r="CO331" s="83"/>
      <c r="CP331" s="83"/>
      <c r="CQ331" s="83"/>
      <c r="CR331" s="83"/>
      <c r="CS331" s="83"/>
      <c r="CT331" s="83"/>
      <c r="CU331" s="83"/>
      <c r="CV331" s="83"/>
      <c r="CW331" s="83"/>
      <c r="CX331" s="83"/>
      <c r="CY331" s="110"/>
      <c r="CZ331" s="214">
        <f>ASMD!CY90</f>
        <v>0</v>
      </c>
      <c r="DA331" s="214"/>
      <c r="DB331" s="214">
        <f>ASMD!CZ90</f>
        <v>2083067</v>
      </c>
      <c r="DC331" s="214">
        <f>ASMD!DA90</f>
        <v>704884</v>
      </c>
      <c r="DD331" s="214">
        <f>ASMD!DB90</f>
        <v>2787951</v>
      </c>
      <c r="DE331" s="83"/>
      <c r="DF331" s="83"/>
      <c r="DG331" s="83"/>
      <c r="DH331" s="83"/>
      <c r="DI331" s="83"/>
      <c r="DJ331" s="83"/>
      <c r="DK331" s="83"/>
      <c r="DL331" s="83"/>
      <c r="DM331" s="83"/>
      <c r="DN331" s="83"/>
      <c r="DO331" s="83"/>
      <c r="DP331" s="83"/>
      <c r="DQ331" s="83"/>
      <c r="DR331" s="83"/>
      <c r="DS331" s="83"/>
    </row>
    <row r="332" spans="1:123">
      <c r="B332" s="110"/>
      <c r="C332" s="83"/>
      <c r="D332" s="83"/>
      <c r="E332" s="111"/>
      <c r="F332" s="85" t="str">
        <f>ASMD!E91</f>
        <v>Perluasan Rayon Ilir</v>
      </c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83"/>
      <c r="AQ332" s="83"/>
      <c r="AR332" s="83"/>
      <c r="AS332" s="83"/>
      <c r="AT332" s="83"/>
      <c r="AU332" s="83"/>
      <c r="AV332" s="83"/>
      <c r="AW332" s="83"/>
      <c r="AX332" s="83"/>
      <c r="AY332" s="83"/>
      <c r="AZ332" s="83"/>
      <c r="BA332" s="83"/>
      <c r="BB332" s="83"/>
      <c r="BC332" s="83"/>
      <c r="BD332" s="83"/>
      <c r="BE332" s="83"/>
      <c r="BF332" s="83"/>
      <c r="BG332" s="83"/>
      <c r="BH332" s="83"/>
      <c r="BI332" s="83"/>
      <c r="BJ332" s="83"/>
      <c r="BK332" s="83"/>
      <c r="BL332" s="83"/>
      <c r="BM332" s="83"/>
      <c r="BN332" s="83"/>
      <c r="BO332" s="83"/>
      <c r="BP332" s="83"/>
      <c r="BQ332" s="83"/>
      <c r="BR332" s="83"/>
      <c r="BS332" s="83"/>
      <c r="BT332" s="83"/>
      <c r="BU332" s="83"/>
      <c r="BV332" s="83"/>
      <c r="BW332" s="83"/>
      <c r="BX332" s="83"/>
      <c r="BY332" s="83"/>
      <c r="BZ332" s="83"/>
      <c r="CA332" s="83"/>
      <c r="CB332" s="83"/>
      <c r="CC332" s="83"/>
      <c r="CD332" s="83"/>
      <c r="CE332" s="83"/>
      <c r="CF332" s="83"/>
      <c r="CG332" s="83"/>
      <c r="CH332" s="83"/>
      <c r="CI332" s="83"/>
      <c r="CJ332" s="83"/>
      <c r="CK332" s="83"/>
      <c r="CL332" s="83"/>
      <c r="CM332" s="83"/>
      <c r="CN332" s="83"/>
      <c r="CO332" s="83"/>
      <c r="CP332" s="83"/>
      <c r="CQ332" s="83"/>
      <c r="CR332" s="83"/>
      <c r="CS332" s="83"/>
      <c r="CT332" s="83"/>
      <c r="CU332" s="83"/>
      <c r="CV332" s="83"/>
      <c r="CW332" s="83"/>
      <c r="CX332" s="83"/>
      <c r="CY332" s="83"/>
      <c r="CZ332" s="214">
        <f>ASMD!CY91</f>
        <v>0</v>
      </c>
      <c r="DA332" s="214"/>
      <c r="DB332" s="214">
        <f>ASMD!CZ91</f>
        <v>1835842</v>
      </c>
      <c r="DC332" s="214">
        <f>ASMD!DA91</f>
        <v>612792</v>
      </c>
      <c r="DD332" s="214">
        <f>ASMD!DB91</f>
        <v>2448634</v>
      </c>
      <c r="DE332" s="83"/>
      <c r="DF332" s="83"/>
      <c r="DG332" s="83"/>
      <c r="DH332" s="83"/>
      <c r="DI332" s="83"/>
      <c r="DJ332" s="83"/>
      <c r="DK332" s="83"/>
      <c r="DL332" s="83"/>
      <c r="DM332" s="83"/>
      <c r="DN332" s="83"/>
      <c r="DO332" s="83"/>
      <c r="DP332" s="83"/>
      <c r="DQ332" s="83"/>
      <c r="DR332" s="83"/>
      <c r="DS332" s="83"/>
    </row>
    <row r="333" spans="1:123">
      <c r="B333" s="110"/>
      <c r="C333" s="83"/>
      <c r="D333" s="83"/>
      <c r="E333" s="111"/>
      <c r="F333" s="85" t="str">
        <f>ASMD!E92</f>
        <v>Perluasan Rayon Seberang</v>
      </c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/>
      <c r="AT333" s="83"/>
      <c r="AU333" s="83"/>
      <c r="AV333" s="83"/>
      <c r="AW333" s="83"/>
      <c r="AX333" s="83"/>
      <c r="AY333" s="83"/>
      <c r="AZ333" s="83"/>
      <c r="BA333" s="83"/>
      <c r="BB333" s="83"/>
      <c r="BC333" s="83"/>
      <c r="BD333" s="83"/>
      <c r="BE333" s="83"/>
      <c r="BF333" s="83"/>
      <c r="BG333" s="83"/>
      <c r="BH333" s="83"/>
      <c r="BI333" s="83"/>
      <c r="BJ333" s="83"/>
      <c r="BK333" s="83"/>
      <c r="BL333" s="83"/>
      <c r="BM333" s="83"/>
      <c r="BN333" s="83"/>
      <c r="BO333" s="83"/>
      <c r="BP333" s="83"/>
      <c r="BQ333" s="83"/>
      <c r="BR333" s="83"/>
      <c r="BS333" s="83"/>
      <c r="BT333" s="83"/>
      <c r="BU333" s="83"/>
      <c r="BV333" s="83"/>
      <c r="BW333" s="83"/>
      <c r="BX333" s="83"/>
      <c r="BY333" s="83"/>
      <c r="BZ333" s="83"/>
      <c r="CA333" s="83"/>
      <c r="CB333" s="83"/>
      <c r="CC333" s="83"/>
      <c r="CD333" s="83"/>
      <c r="CE333" s="83"/>
      <c r="CF333" s="83"/>
      <c r="CG333" s="83"/>
      <c r="CH333" s="83"/>
      <c r="CI333" s="83"/>
      <c r="CJ333" s="83"/>
      <c r="CK333" s="83"/>
      <c r="CL333" s="83"/>
      <c r="CM333" s="83"/>
      <c r="CN333" s="83"/>
      <c r="CO333" s="83"/>
      <c r="CP333" s="83"/>
      <c r="CQ333" s="83"/>
      <c r="CR333" s="83"/>
      <c r="CS333" s="83"/>
      <c r="CT333" s="83"/>
      <c r="CU333" s="83"/>
      <c r="CV333" s="83"/>
      <c r="CW333" s="83"/>
      <c r="CX333" s="83"/>
      <c r="CY333" s="83"/>
      <c r="CZ333" s="214">
        <f>ASMD!CY92</f>
        <v>0</v>
      </c>
      <c r="DA333" s="214"/>
      <c r="DB333" s="214">
        <f>ASMD!CZ92</f>
        <v>3182277</v>
      </c>
      <c r="DC333" s="214">
        <f>ASMD!DA92</f>
        <v>1208524</v>
      </c>
      <c r="DD333" s="214">
        <f>ASMD!DB92</f>
        <v>4390801</v>
      </c>
      <c r="DE333" s="83"/>
      <c r="DF333" s="83"/>
      <c r="DG333" s="83"/>
      <c r="DH333" s="83"/>
      <c r="DI333" s="83"/>
      <c r="DJ333" s="83"/>
      <c r="DK333" s="83"/>
      <c r="DL333" s="83"/>
      <c r="DM333" s="83"/>
      <c r="DN333" s="83"/>
      <c r="DO333" s="83"/>
      <c r="DP333" s="83"/>
      <c r="DQ333" s="83"/>
      <c r="DR333" s="83"/>
      <c r="DS333" s="83"/>
    </row>
    <row r="334" spans="1:123">
      <c r="A334" s="18" t="s">
        <v>247</v>
      </c>
      <c r="B334" s="110" t="str">
        <f>ASMD!A93</f>
        <v>PRK.2017.WKT-2.3.29</v>
      </c>
      <c r="C334" s="83"/>
      <c r="D334" s="83"/>
      <c r="E334" s="111" t="str">
        <f>ASMD!D93</f>
        <v>Pembangunan Jaringan Distribusi Untuk Melayani Pelanggan TR/TM</v>
      </c>
      <c r="F334" s="85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83"/>
      <c r="CQ334" s="83"/>
      <c r="CR334" s="83"/>
      <c r="CS334" s="83"/>
      <c r="CT334" s="83"/>
      <c r="CU334" s="83"/>
      <c r="CV334" s="83"/>
      <c r="CW334" s="83"/>
      <c r="CX334" s="83"/>
      <c r="CY334" s="83"/>
      <c r="CZ334" s="214">
        <f>ASMD!CY93</f>
        <v>0</v>
      </c>
      <c r="DA334" s="214"/>
      <c r="DB334" s="214">
        <f>ASMD!CZ93</f>
        <v>8115443</v>
      </c>
      <c r="DC334" s="214">
        <f>ASMD!DA93</f>
        <v>2668001</v>
      </c>
      <c r="DD334" s="214">
        <f>ASMD!DB93</f>
        <v>10783444</v>
      </c>
      <c r="DE334" s="83"/>
      <c r="DF334" s="83"/>
      <c r="DG334" s="83"/>
      <c r="DH334" s="83"/>
      <c r="DI334" s="83"/>
      <c r="DJ334" s="83"/>
      <c r="DK334" s="83"/>
      <c r="DL334" s="83"/>
      <c r="DM334" s="83"/>
      <c r="DN334" s="83"/>
      <c r="DO334" s="83"/>
      <c r="DP334" s="83"/>
      <c r="DQ334" s="83"/>
      <c r="DR334" s="83"/>
      <c r="DS334" s="83"/>
    </row>
    <row r="335" spans="1:123">
      <c r="A335" s="18" t="s">
        <v>134</v>
      </c>
      <c r="B335" s="110" t="str">
        <f>ABPP!A83</f>
        <v>PRK.2017.WKT-3.3.15</v>
      </c>
      <c r="C335" s="83"/>
      <c r="D335" s="83"/>
      <c r="E335" s="381" t="str">
        <f>ABPP!D83</f>
        <v>Jasa  App 1 Fasa Untuk PB</v>
      </c>
      <c r="F335" s="85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  <c r="AP335" s="83"/>
      <c r="AQ335" s="83"/>
      <c r="AR335" s="83"/>
      <c r="AS335" s="83"/>
      <c r="AT335" s="83"/>
      <c r="AU335" s="83"/>
      <c r="AV335" s="83"/>
      <c r="AW335" s="83"/>
      <c r="AX335" s="83"/>
      <c r="AY335" s="83"/>
      <c r="AZ335" s="83"/>
      <c r="BA335" s="83"/>
      <c r="BB335" s="83"/>
      <c r="BC335" s="83"/>
      <c r="BD335" s="83"/>
      <c r="BE335" s="83"/>
      <c r="BF335" s="83"/>
      <c r="BG335" s="83"/>
      <c r="BH335" s="83"/>
      <c r="BI335" s="83"/>
      <c r="BJ335" s="83"/>
      <c r="BK335" s="83"/>
      <c r="BL335" s="83"/>
      <c r="BM335" s="83"/>
      <c r="BN335" s="83"/>
      <c r="BO335" s="83"/>
      <c r="BP335" s="83"/>
      <c r="BQ335" s="83"/>
      <c r="BR335" s="83"/>
      <c r="BS335" s="83"/>
      <c r="BT335" s="83"/>
      <c r="BU335" s="83"/>
      <c r="BV335" s="83"/>
      <c r="BW335" s="83"/>
      <c r="BX335" s="83"/>
      <c r="BY335" s="83"/>
      <c r="BZ335" s="83"/>
      <c r="CA335" s="83"/>
      <c r="CB335" s="83"/>
      <c r="CC335" s="83"/>
      <c r="CD335" s="83"/>
      <c r="CE335" s="83"/>
      <c r="CF335" s="83"/>
      <c r="CG335" s="83"/>
      <c r="CH335" s="83"/>
      <c r="CI335" s="83"/>
      <c r="CJ335" s="83"/>
      <c r="CK335" s="83"/>
      <c r="CL335" s="83"/>
      <c r="CM335" s="83"/>
      <c r="CN335" s="83"/>
      <c r="CO335" s="83"/>
      <c r="CP335" s="83"/>
      <c r="CQ335" s="83"/>
      <c r="CR335" s="83"/>
      <c r="CS335" s="83"/>
      <c r="CT335" s="83"/>
      <c r="CU335" s="83"/>
      <c r="CV335" s="83"/>
      <c r="CW335" s="83"/>
      <c r="CX335" s="83"/>
      <c r="CY335" s="83"/>
      <c r="CZ335" s="89"/>
      <c r="DA335" s="89"/>
      <c r="DB335" s="89"/>
      <c r="DC335" s="89"/>
      <c r="DD335" s="89"/>
      <c r="DE335" s="83"/>
      <c r="DF335" s="83"/>
      <c r="DG335" s="83"/>
      <c r="DH335" s="83"/>
      <c r="DI335" s="83"/>
      <c r="DJ335" s="83"/>
      <c r="DK335" s="83"/>
      <c r="DL335" s="83"/>
      <c r="DM335" s="83"/>
      <c r="DN335" s="83"/>
      <c r="DO335" s="83"/>
      <c r="DP335" s="83"/>
      <c r="DQ335" s="83"/>
      <c r="DR335" s="83"/>
      <c r="DS335" s="83"/>
    </row>
    <row r="336" spans="1:123">
      <c r="B336" s="110"/>
      <c r="C336" s="83"/>
      <c r="D336" s="83"/>
      <c r="E336" s="111"/>
      <c r="F336" s="382" t="str">
        <f>ABPP!E84</f>
        <v>Service Wedge Clamp 616</v>
      </c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  <c r="AP336" s="83"/>
      <c r="AQ336" s="83"/>
      <c r="AR336" s="83"/>
      <c r="AS336" s="83"/>
      <c r="AT336" s="83"/>
      <c r="AU336" s="83"/>
      <c r="AV336" s="83"/>
      <c r="AW336" s="83"/>
      <c r="AX336" s="83"/>
      <c r="AY336" s="83"/>
      <c r="AZ336" s="83"/>
      <c r="BA336" s="83"/>
      <c r="BB336" s="83"/>
      <c r="BC336" s="83"/>
      <c r="BD336" s="83"/>
      <c r="BE336" s="83"/>
      <c r="BF336" s="83"/>
      <c r="BG336" s="83"/>
      <c r="BH336" s="83"/>
      <c r="BI336" s="83"/>
      <c r="BJ336" s="83"/>
      <c r="BK336" s="83"/>
      <c r="BL336" s="83"/>
      <c r="BM336" s="83"/>
      <c r="BN336" s="83"/>
      <c r="BO336" s="83"/>
      <c r="BP336" s="83"/>
      <c r="BQ336" s="83"/>
      <c r="BR336" s="83"/>
      <c r="BS336" s="83"/>
      <c r="BT336" s="83"/>
      <c r="BU336" s="83"/>
      <c r="BV336" s="83"/>
      <c r="BW336" s="83"/>
      <c r="BX336" s="83"/>
      <c r="BY336" s="83"/>
      <c r="BZ336" s="83"/>
      <c r="CA336" s="83"/>
      <c r="CB336" s="83"/>
      <c r="CC336" s="83"/>
      <c r="CD336" s="83"/>
      <c r="CE336" s="83"/>
      <c r="CF336" s="83"/>
      <c r="CG336" s="83"/>
      <c r="CH336" s="83"/>
      <c r="CI336" s="83"/>
      <c r="CJ336" s="83"/>
      <c r="CK336" s="83"/>
      <c r="CL336" s="83"/>
      <c r="CM336" s="83"/>
      <c r="CN336" s="83"/>
      <c r="CO336" s="83"/>
      <c r="CP336" s="83"/>
      <c r="CQ336" s="83"/>
      <c r="CR336" s="83"/>
      <c r="CS336" s="83"/>
      <c r="CT336" s="83"/>
      <c r="CU336" s="83"/>
      <c r="CV336" s="83"/>
      <c r="CW336" s="83"/>
      <c r="CX336" s="83"/>
      <c r="CY336" s="83"/>
      <c r="CZ336" s="383">
        <f>ABPP!CY84</f>
        <v>20400</v>
      </c>
      <c r="DA336" s="383"/>
      <c r="DB336" s="383">
        <f>ABPP!CZ84</f>
        <v>0</v>
      </c>
      <c r="DC336" s="383">
        <f>ABPP!DA84</f>
        <v>135762</v>
      </c>
      <c r="DD336" s="383">
        <f>ABPP!DB84</f>
        <v>135762</v>
      </c>
      <c r="DE336" s="83"/>
      <c r="DF336" s="83"/>
      <c r="DG336" s="83"/>
      <c r="DH336" s="83"/>
      <c r="DI336" s="83"/>
      <c r="DJ336" s="83"/>
      <c r="DK336" s="83"/>
      <c r="DL336" s="83"/>
      <c r="DM336" s="83"/>
      <c r="DN336" s="83"/>
      <c r="DO336" s="83"/>
      <c r="DP336" s="83"/>
      <c r="DQ336" s="83"/>
      <c r="DR336" s="83"/>
      <c r="DS336" s="83"/>
    </row>
    <row r="337" spans="1:123">
      <c r="B337" s="110"/>
      <c r="C337" s="83"/>
      <c r="D337" s="83"/>
      <c r="E337" s="111"/>
      <c r="F337" s="382" t="str">
        <f>ABPP!E85</f>
        <v>Service Wedge Clamp 625</v>
      </c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  <c r="AP337" s="83"/>
      <c r="AQ337" s="83"/>
      <c r="AR337" s="83"/>
      <c r="AS337" s="83"/>
      <c r="AT337" s="83"/>
      <c r="AU337" s="83"/>
      <c r="AV337" s="83"/>
      <c r="AW337" s="83"/>
      <c r="AX337" s="83"/>
      <c r="AY337" s="83"/>
      <c r="AZ337" s="83"/>
      <c r="BA337" s="83"/>
      <c r="BB337" s="83"/>
      <c r="BC337" s="83"/>
      <c r="BD337" s="83"/>
      <c r="BE337" s="83"/>
      <c r="BF337" s="83"/>
      <c r="BG337" s="83"/>
      <c r="BH337" s="83"/>
      <c r="BI337" s="83"/>
      <c r="BJ337" s="83"/>
      <c r="BK337" s="83"/>
      <c r="BL337" s="83"/>
      <c r="BM337" s="83"/>
      <c r="BN337" s="83"/>
      <c r="BO337" s="83"/>
      <c r="BP337" s="83"/>
      <c r="BQ337" s="83"/>
      <c r="BR337" s="83"/>
      <c r="BS337" s="83"/>
      <c r="BT337" s="83"/>
      <c r="BU337" s="83"/>
      <c r="BV337" s="83"/>
      <c r="BW337" s="83"/>
      <c r="BX337" s="83"/>
      <c r="BY337" s="83"/>
      <c r="BZ337" s="83"/>
      <c r="CA337" s="83"/>
      <c r="CB337" s="83"/>
      <c r="CC337" s="83"/>
      <c r="CD337" s="83"/>
      <c r="CE337" s="83"/>
      <c r="CF337" s="83"/>
      <c r="CG337" s="83"/>
      <c r="CH337" s="83"/>
      <c r="CI337" s="83"/>
      <c r="CJ337" s="83"/>
      <c r="CK337" s="83"/>
      <c r="CL337" s="83"/>
      <c r="CM337" s="83"/>
      <c r="CN337" s="83"/>
      <c r="CO337" s="83"/>
      <c r="CP337" s="83"/>
      <c r="CQ337" s="83"/>
      <c r="CR337" s="83"/>
      <c r="CS337" s="83"/>
      <c r="CT337" s="83"/>
      <c r="CU337" s="83"/>
      <c r="CV337" s="83"/>
      <c r="CW337" s="83"/>
      <c r="CX337" s="83"/>
      <c r="CY337" s="83"/>
      <c r="CZ337" s="383">
        <f>ABPP!CY85</f>
        <v>20400</v>
      </c>
      <c r="DA337" s="383"/>
      <c r="DB337" s="383">
        <f>ABPP!CZ85</f>
        <v>0</v>
      </c>
      <c r="DC337" s="383">
        <f>ABPP!DA85</f>
        <v>185130</v>
      </c>
      <c r="DD337" s="383">
        <f>ABPP!DB85</f>
        <v>185130</v>
      </c>
      <c r="DE337" s="83"/>
      <c r="DF337" s="83"/>
      <c r="DG337" s="83"/>
      <c r="DH337" s="83"/>
      <c r="DI337" s="83"/>
      <c r="DJ337" s="83"/>
      <c r="DK337" s="83"/>
      <c r="DL337" s="83"/>
      <c r="DM337" s="83"/>
      <c r="DN337" s="83"/>
      <c r="DO337" s="83"/>
      <c r="DP337" s="83"/>
      <c r="DQ337" s="83"/>
      <c r="DR337" s="83"/>
      <c r="DS337" s="83"/>
    </row>
    <row r="338" spans="1:123">
      <c r="B338" s="110"/>
      <c r="C338" s="83"/>
      <c r="D338" s="83"/>
      <c r="E338" s="111"/>
      <c r="F338" s="382" t="str">
        <f>ABPP!E86</f>
        <v xml:space="preserve"> CCO 1T1 (10/16 mm2 - 10/16 mm2)</v>
      </c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  <c r="AP338" s="83"/>
      <c r="AQ338" s="83"/>
      <c r="AR338" s="83"/>
      <c r="AS338" s="83"/>
      <c r="AT338" s="83"/>
      <c r="AU338" s="83"/>
      <c r="AV338" s="83"/>
      <c r="AW338" s="83"/>
      <c r="AX338" s="83"/>
      <c r="AY338" s="83"/>
      <c r="AZ338" s="83"/>
      <c r="BA338" s="83"/>
      <c r="BB338" s="83"/>
      <c r="BC338" s="83"/>
      <c r="BD338" s="83"/>
      <c r="BE338" s="83"/>
      <c r="BF338" s="83"/>
      <c r="BG338" s="83"/>
      <c r="BH338" s="83"/>
      <c r="BI338" s="83"/>
      <c r="BJ338" s="83"/>
      <c r="BK338" s="83"/>
      <c r="BL338" s="83"/>
      <c r="BM338" s="83"/>
      <c r="BN338" s="83"/>
      <c r="BO338" s="83"/>
      <c r="BP338" s="83"/>
      <c r="BQ338" s="83"/>
      <c r="BR338" s="83"/>
      <c r="BS338" s="83"/>
      <c r="BT338" s="83"/>
      <c r="BU338" s="83"/>
      <c r="BV338" s="83"/>
      <c r="BW338" s="83"/>
      <c r="BX338" s="83"/>
      <c r="BY338" s="83"/>
      <c r="BZ338" s="83"/>
      <c r="CA338" s="83"/>
      <c r="CB338" s="83"/>
      <c r="CC338" s="83"/>
      <c r="CD338" s="83"/>
      <c r="CE338" s="83"/>
      <c r="CF338" s="83"/>
      <c r="CG338" s="83"/>
      <c r="CH338" s="83"/>
      <c r="CI338" s="83"/>
      <c r="CJ338" s="83"/>
      <c r="CK338" s="83"/>
      <c r="CL338" s="83"/>
      <c r="CM338" s="83"/>
      <c r="CN338" s="83"/>
      <c r="CO338" s="83"/>
      <c r="CP338" s="83"/>
      <c r="CQ338" s="83"/>
      <c r="CR338" s="83"/>
      <c r="CS338" s="83"/>
      <c r="CT338" s="83"/>
      <c r="CU338" s="83"/>
      <c r="CV338" s="83"/>
      <c r="CW338" s="83"/>
      <c r="CX338" s="83"/>
      <c r="CY338" s="83"/>
      <c r="CZ338" s="383">
        <f>ABPP!CY86</f>
        <v>20400</v>
      </c>
      <c r="DA338" s="383"/>
      <c r="DB338" s="383">
        <f>ABPP!CZ86</f>
        <v>0</v>
      </c>
      <c r="DC338" s="383">
        <f>ABPP!DA86</f>
        <v>336600</v>
      </c>
      <c r="DD338" s="383">
        <f>ABPP!DB86</f>
        <v>336600</v>
      </c>
      <c r="DE338" s="83"/>
      <c r="DF338" s="83"/>
      <c r="DG338" s="83"/>
      <c r="DH338" s="83"/>
      <c r="DI338" s="83"/>
      <c r="DJ338" s="83"/>
      <c r="DK338" s="83"/>
      <c r="DL338" s="83"/>
      <c r="DM338" s="83"/>
      <c r="DN338" s="83"/>
      <c r="DO338" s="83"/>
      <c r="DP338" s="83"/>
      <c r="DQ338" s="83"/>
      <c r="DR338" s="83"/>
      <c r="DS338" s="83"/>
    </row>
    <row r="339" spans="1:123">
      <c r="B339" s="110"/>
      <c r="C339" s="83"/>
      <c r="D339" s="83"/>
      <c r="E339" s="111"/>
      <c r="F339" s="382" t="str">
        <f>ABPP!E87</f>
        <v xml:space="preserve"> CCO 3T1 (25/35 mm2 - 10/16 mm2)</v>
      </c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  <c r="AS339" s="83"/>
      <c r="AT339" s="83"/>
      <c r="AU339" s="83"/>
      <c r="AV339" s="83"/>
      <c r="AW339" s="83"/>
      <c r="AX339" s="83"/>
      <c r="AY339" s="83"/>
      <c r="AZ339" s="83"/>
      <c r="BA339" s="83"/>
      <c r="BB339" s="83"/>
      <c r="BC339" s="83"/>
      <c r="BD339" s="83"/>
      <c r="BE339" s="83"/>
      <c r="BF339" s="83"/>
      <c r="BG339" s="83"/>
      <c r="BH339" s="83"/>
      <c r="BI339" s="83"/>
      <c r="BJ339" s="83"/>
      <c r="BK339" s="83"/>
      <c r="BL339" s="83"/>
      <c r="BM339" s="83"/>
      <c r="BN339" s="83"/>
      <c r="BO339" s="83"/>
      <c r="BP339" s="83"/>
      <c r="BQ339" s="83"/>
      <c r="BR339" s="83"/>
      <c r="BS339" s="83"/>
      <c r="BT339" s="83"/>
      <c r="BU339" s="83"/>
      <c r="BV339" s="83"/>
      <c r="BW339" s="83"/>
      <c r="BX339" s="83"/>
      <c r="BY339" s="83"/>
      <c r="BZ339" s="83"/>
      <c r="CA339" s="83"/>
      <c r="CB339" s="83"/>
      <c r="CC339" s="83"/>
      <c r="CD339" s="83"/>
      <c r="CE339" s="83"/>
      <c r="CF339" s="83"/>
      <c r="CG339" s="83"/>
      <c r="CH339" s="83"/>
      <c r="CI339" s="83"/>
      <c r="CJ339" s="83"/>
      <c r="CK339" s="83"/>
      <c r="CL339" s="83"/>
      <c r="CM339" s="83"/>
      <c r="CN339" s="83"/>
      <c r="CO339" s="83"/>
      <c r="CP339" s="83"/>
      <c r="CQ339" s="83"/>
      <c r="CR339" s="83"/>
      <c r="CS339" s="83"/>
      <c r="CT339" s="83"/>
      <c r="CU339" s="83"/>
      <c r="CV339" s="83"/>
      <c r="CW339" s="83"/>
      <c r="CX339" s="83"/>
      <c r="CY339" s="83"/>
      <c r="CZ339" s="383">
        <f>ABPP!CY87</f>
        <v>20400</v>
      </c>
      <c r="DA339" s="383"/>
      <c r="DB339" s="383">
        <f>ABPP!CZ87</f>
        <v>0</v>
      </c>
      <c r="DC339" s="383">
        <f>ABPP!DA87</f>
        <v>336600</v>
      </c>
      <c r="DD339" s="383">
        <f>ABPP!DB87</f>
        <v>336600</v>
      </c>
      <c r="DE339" s="83"/>
      <c r="DF339" s="83"/>
      <c r="DG339" s="83"/>
      <c r="DH339" s="83"/>
      <c r="DI339" s="83"/>
      <c r="DJ339" s="83"/>
      <c r="DK339" s="83"/>
      <c r="DL339" s="83"/>
      <c r="DM339" s="83"/>
      <c r="DN339" s="83"/>
      <c r="DO339" s="83"/>
      <c r="DP339" s="83"/>
      <c r="DQ339" s="83"/>
      <c r="DR339" s="83"/>
      <c r="DS339" s="83"/>
    </row>
    <row r="340" spans="1:123">
      <c r="B340" s="110"/>
      <c r="C340" s="83"/>
      <c r="D340" s="83"/>
      <c r="E340" s="111"/>
      <c r="F340" s="382" t="str">
        <f>ABPP!E88</f>
        <v xml:space="preserve">Jasa </v>
      </c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  <c r="AP340" s="83"/>
      <c r="AQ340" s="83"/>
      <c r="AR340" s="83"/>
      <c r="AS340" s="83"/>
      <c r="AT340" s="83"/>
      <c r="AU340" s="83"/>
      <c r="AV340" s="83"/>
      <c r="AW340" s="83"/>
      <c r="AX340" s="83"/>
      <c r="AY340" s="83"/>
      <c r="AZ340" s="83"/>
      <c r="BA340" s="83"/>
      <c r="BB340" s="83"/>
      <c r="BC340" s="83"/>
      <c r="BD340" s="83"/>
      <c r="BE340" s="83"/>
      <c r="BF340" s="83"/>
      <c r="BG340" s="83"/>
      <c r="BH340" s="83"/>
      <c r="BI340" s="83"/>
      <c r="BJ340" s="83"/>
      <c r="BK340" s="83"/>
      <c r="BL340" s="83"/>
      <c r="BM340" s="83"/>
      <c r="BN340" s="83"/>
      <c r="BO340" s="83"/>
      <c r="BP340" s="83"/>
      <c r="BQ340" s="83"/>
      <c r="BR340" s="83"/>
      <c r="BS340" s="83"/>
      <c r="BT340" s="83"/>
      <c r="BU340" s="83"/>
      <c r="BV340" s="83"/>
      <c r="BW340" s="83"/>
      <c r="BX340" s="83"/>
      <c r="BY340" s="83"/>
      <c r="BZ340" s="83"/>
      <c r="CA340" s="83"/>
      <c r="CB340" s="83"/>
      <c r="CC340" s="83"/>
      <c r="CD340" s="83"/>
      <c r="CE340" s="83"/>
      <c r="CF340" s="83"/>
      <c r="CG340" s="83"/>
      <c r="CH340" s="83"/>
      <c r="CI340" s="83"/>
      <c r="CJ340" s="83"/>
      <c r="CK340" s="83"/>
      <c r="CL340" s="83"/>
      <c r="CM340" s="83"/>
      <c r="CN340" s="83"/>
      <c r="CO340" s="83"/>
      <c r="CP340" s="83"/>
      <c r="CQ340" s="83"/>
      <c r="CR340" s="83"/>
      <c r="CS340" s="83"/>
      <c r="CT340" s="83"/>
      <c r="CU340" s="83"/>
      <c r="CV340" s="83"/>
      <c r="CW340" s="83"/>
      <c r="CX340" s="83"/>
      <c r="CY340" s="83"/>
      <c r="CZ340" s="383">
        <f>ABPP!CY88</f>
        <v>15000</v>
      </c>
      <c r="DA340" s="383"/>
      <c r="DB340" s="383">
        <f>ABPP!CZ88</f>
        <v>0</v>
      </c>
      <c r="DC340" s="383">
        <f>ABPP!DA88</f>
        <v>1672298.0274615614</v>
      </c>
      <c r="DD340" s="383">
        <f>ABPP!DB88</f>
        <v>1672298.0274615614</v>
      </c>
      <c r="DE340" s="83"/>
      <c r="DF340" s="83"/>
      <c r="DG340" s="83"/>
      <c r="DH340" s="83"/>
      <c r="DI340" s="83"/>
      <c r="DJ340" s="83"/>
      <c r="DK340" s="83"/>
      <c r="DL340" s="83"/>
      <c r="DM340" s="83"/>
      <c r="DN340" s="83"/>
      <c r="DO340" s="83"/>
      <c r="DP340" s="83"/>
      <c r="DQ340" s="83"/>
      <c r="DR340" s="83"/>
      <c r="DS340" s="83"/>
    </row>
    <row r="341" spans="1:123">
      <c r="A341" s="18" t="s">
        <v>134</v>
      </c>
      <c r="B341" s="110" t="str">
        <f>ABPP!A89</f>
        <v>PRK.2017.WKT-3.3.16</v>
      </c>
      <c r="C341" s="83"/>
      <c r="D341" s="83"/>
      <c r="E341" s="381" t="str">
        <f>ABPP!D89</f>
        <v>Jasa  App 1 Fasa Untuk PD</v>
      </c>
      <c r="F341" s="382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3"/>
      <c r="AT341" s="83"/>
      <c r="AU341" s="83"/>
      <c r="AV341" s="83"/>
      <c r="AW341" s="83"/>
      <c r="AX341" s="83"/>
      <c r="AY341" s="83"/>
      <c r="AZ341" s="83"/>
      <c r="BA341" s="83"/>
      <c r="BB341" s="83"/>
      <c r="BC341" s="83"/>
      <c r="BD341" s="83"/>
      <c r="BE341" s="83"/>
      <c r="BF341" s="83"/>
      <c r="BG341" s="83"/>
      <c r="BH341" s="83"/>
      <c r="BI341" s="83"/>
      <c r="BJ341" s="83"/>
      <c r="BK341" s="83"/>
      <c r="BL341" s="83"/>
      <c r="BM341" s="83"/>
      <c r="BN341" s="83"/>
      <c r="BO341" s="83"/>
      <c r="BP341" s="83"/>
      <c r="BQ341" s="83"/>
      <c r="BR341" s="83"/>
      <c r="BS341" s="83"/>
      <c r="BT341" s="83"/>
      <c r="BU341" s="83"/>
      <c r="BV341" s="83"/>
      <c r="BW341" s="83"/>
      <c r="BX341" s="83"/>
      <c r="BY341" s="83"/>
      <c r="BZ341" s="83"/>
      <c r="CA341" s="83"/>
      <c r="CB341" s="83"/>
      <c r="CC341" s="83"/>
      <c r="CD341" s="83"/>
      <c r="CE341" s="83"/>
      <c r="CF341" s="83"/>
      <c r="CG341" s="83"/>
      <c r="CH341" s="83"/>
      <c r="CI341" s="83"/>
      <c r="CJ341" s="83"/>
      <c r="CK341" s="83"/>
      <c r="CL341" s="83"/>
      <c r="CM341" s="83"/>
      <c r="CN341" s="83"/>
      <c r="CO341" s="83"/>
      <c r="CP341" s="83"/>
      <c r="CQ341" s="83"/>
      <c r="CR341" s="83"/>
      <c r="CS341" s="83"/>
      <c r="CT341" s="83"/>
      <c r="CU341" s="83"/>
      <c r="CV341" s="83"/>
      <c r="CW341" s="83"/>
      <c r="CX341" s="83"/>
      <c r="CY341" s="83"/>
      <c r="CZ341" s="383"/>
      <c r="DA341" s="383"/>
      <c r="DB341" s="383"/>
      <c r="DC341" s="383"/>
      <c r="DD341" s="383"/>
      <c r="DE341" s="83"/>
      <c r="DF341" s="83"/>
      <c r="DG341" s="83"/>
      <c r="DH341" s="83"/>
      <c r="DI341" s="83"/>
      <c r="DJ341" s="83"/>
      <c r="DK341" s="83"/>
      <c r="DL341" s="83"/>
      <c r="DM341" s="83"/>
      <c r="DN341" s="83"/>
      <c r="DO341" s="83"/>
      <c r="DP341" s="83"/>
      <c r="DQ341" s="83"/>
      <c r="DR341" s="83"/>
      <c r="DS341" s="83"/>
    </row>
    <row r="342" spans="1:123">
      <c r="B342" s="110"/>
      <c r="C342" s="83"/>
      <c r="D342" s="83"/>
      <c r="E342" s="111"/>
      <c r="F342" s="382" t="str">
        <f>ABPP!E90</f>
        <v>Jasa Penggantian MCB</v>
      </c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  <c r="AP342" s="83"/>
      <c r="AQ342" s="83"/>
      <c r="AR342" s="83"/>
      <c r="AS342" s="83"/>
      <c r="AT342" s="83"/>
      <c r="AU342" s="83"/>
      <c r="AV342" s="83"/>
      <c r="AW342" s="83"/>
      <c r="AX342" s="83"/>
      <c r="AY342" s="83"/>
      <c r="AZ342" s="83"/>
      <c r="BA342" s="83"/>
      <c r="BB342" s="83"/>
      <c r="BC342" s="83"/>
      <c r="BD342" s="83"/>
      <c r="BE342" s="83"/>
      <c r="BF342" s="83"/>
      <c r="BG342" s="83"/>
      <c r="BH342" s="83"/>
      <c r="BI342" s="83"/>
      <c r="BJ342" s="83"/>
      <c r="BK342" s="83"/>
      <c r="BL342" s="83"/>
      <c r="BM342" s="83"/>
      <c r="BN342" s="83"/>
      <c r="BO342" s="83"/>
      <c r="BP342" s="83"/>
      <c r="BQ342" s="83"/>
      <c r="BR342" s="83"/>
      <c r="BS342" s="83"/>
      <c r="BT342" s="83"/>
      <c r="BU342" s="83"/>
      <c r="BV342" s="83"/>
      <c r="BW342" s="83"/>
      <c r="BX342" s="83"/>
      <c r="BY342" s="83"/>
      <c r="BZ342" s="83"/>
      <c r="CA342" s="83"/>
      <c r="CB342" s="83"/>
      <c r="CC342" s="83"/>
      <c r="CD342" s="83"/>
      <c r="CE342" s="83"/>
      <c r="CF342" s="83"/>
      <c r="CG342" s="83"/>
      <c r="CH342" s="83"/>
      <c r="CI342" s="83"/>
      <c r="CJ342" s="83"/>
      <c r="CK342" s="83"/>
      <c r="CL342" s="83"/>
      <c r="CM342" s="83"/>
      <c r="CN342" s="83"/>
      <c r="CO342" s="83"/>
      <c r="CP342" s="83"/>
      <c r="CQ342" s="83"/>
      <c r="CR342" s="83"/>
      <c r="CS342" s="83"/>
      <c r="CT342" s="83"/>
      <c r="CU342" s="83"/>
      <c r="CV342" s="83"/>
      <c r="CW342" s="83"/>
      <c r="CX342" s="83"/>
      <c r="CY342" s="83"/>
      <c r="CZ342" s="383">
        <f>ABPP!CY90</f>
        <v>27043</v>
      </c>
      <c r="DA342" s="383"/>
      <c r="DB342" s="383">
        <f>ABPP!CZ90</f>
        <v>0</v>
      </c>
      <c r="DC342" s="383">
        <f>ABPP!DA90</f>
        <v>1507465.1852214336</v>
      </c>
      <c r="DD342" s="383">
        <f>ABPP!DB90</f>
        <v>1507465.1852214336</v>
      </c>
      <c r="DE342" s="83"/>
      <c r="DF342" s="83"/>
      <c r="DG342" s="83"/>
      <c r="DH342" s="83"/>
      <c r="DI342" s="83"/>
      <c r="DJ342" s="83"/>
      <c r="DK342" s="83"/>
      <c r="DL342" s="83"/>
      <c r="DM342" s="83"/>
      <c r="DN342" s="83"/>
      <c r="DO342" s="83"/>
      <c r="DP342" s="83"/>
      <c r="DQ342" s="83"/>
      <c r="DR342" s="83"/>
      <c r="DS342" s="83"/>
    </row>
    <row r="343" spans="1:123">
      <c r="B343" s="110"/>
      <c r="C343" s="83"/>
      <c r="D343" s="83"/>
      <c r="E343" s="111"/>
      <c r="F343" s="382" t="str">
        <f>ABPP!E91</f>
        <v>Jasa Penggantian Meter</v>
      </c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3"/>
      <c r="AT343" s="83"/>
      <c r="AU343" s="83"/>
      <c r="AV343" s="83"/>
      <c r="AW343" s="83"/>
      <c r="AX343" s="83"/>
      <c r="AY343" s="83"/>
      <c r="AZ343" s="83"/>
      <c r="BA343" s="83"/>
      <c r="BB343" s="83"/>
      <c r="BC343" s="83"/>
      <c r="BD343" s="83"/>
      <c r="BE343" s="83"/>
      <c r="BF343" s="83"/>
      <c r="BG343" s="83"/>
      <c r="BH343" s="83"/>
      <c r="BI343" s="83"/>
      <c r="BJ343" s="83"/>
      <c r="BK343" s="83"/>
      <c r="BL343" s="83"/>
      <c r="BM343" s="83"/>
      <c r="BN343" s="83"/>
      <c r="BO343" s="83"/>
      <c r="BP343" s="83"/>
      <c r="BQ343" s="83"/>
      <c r="BR343" s="83"/>
      <c r="BS343" s="83"/>
      <c r="BT343" s="83"/>
      <c r="BU343" s="83"/>
      <c r="BV343" s="83"/>
      <c r="BW343" s="83"/>
      <c r="BX343" s="83"/>
      <c r="BY343" s="83"/>
      <c r="BZ343" s="83"/>
      <c r="CA343" s="83"/>
      <c r="CB343" s="83"/>
      <c r="CC343" s="83"/>
      <c r="CD343" s="83"/>
      <c r="CE343" s="83"/>
      <c r="CF343" s="83"/>
      <c r="CG343" s="83"/>
      <c r="CH343" s="83"/>
      <c r="CI343" s="83"/>
      <c r="CJ343" s="83"/>
      <c r="CK343" s="83"/>
      <c r="CL343" s="83"/>
      <c r="CM343" s="83"/>
      <c r="CN343" s="83"/>
      <c r="CO343" s="83"/>
      <c r="CP343" s="83"/>
      <c r="CQ343" s="83"/>
      <c r="CR343" s="83"/>
      <c r="CS343" s="83"/>
      <c r="CT343" s="83"/>
      <c r="CU343" s="83"/>
      <c r="CV343" s="83"/>
      <c r="CW343" s="83"/>
      <c r="CX343" s="83"/>
      <c r="CY343" s="83"/>
      <c r="CZ343" s="383">
        <f>ABPP!CY91</f>
        <v>6760</v>
      </c>
      <c r="DA343" s="383"/>
      <c r="DB343" s="383">
        <f>ABPP!CZ91</f>
        <v>0</v>
      </c>
      <c r="DC343" s="383">
        <f>ABPP!DA91</f>
        <v>753648.97770934366</v>
      </c>
      <c r="DD343" s="383">
        <f>ABPP!DB91</f>
        <v>753648.97770934366</v>
      </c>
      <c r="DE343" s="83"/>
      <c r="DF343" s="83"/>
      <c r="DG343" s="83"/>
      <c r="DH343" s="83"/>
      <c r="DI343" s="83"/>
      <c r="DJ343" s="83"/>
      <c r="DK343" s="83"/>
      <c r="DL343" s="83"/>
      <c r="DM343" s="83"/>
      <c r="DN343" s="83"/>
      <c r="DO343" s="83"/>
      <c r="DP343" s="83"/>
      <c r="DQ343" s="83"/>
      <c r="DR343" s="83"/>
      <c r="DS343" s="83"/>
    </row>
    <row r="344" spans="1:123">
      <c r="A344" s="18" t="s">
        <v>134</v>
      </c>
      <c r="B344" s="110" t="str">
        <f>ABPP!A92</f>
        <v>PRK.2017.WKT-3.3.17</v>
      </c>
      <c r="C344" s="83"/>
      <c r="D344" s="83"/>
      <c r="E344" s="381" t="str">
        <f>ABPP!D92</f>
        <v>Jasa dan Accesories PB PD 3 fasa  :</v>
      </c>
      <c r="F344" s="382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83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83"/>
      <c r="CQ344" s="83"/>
      <c r="CR344" s="83"/>
      <c r="CS344" s="83"/>
      <c r="CT344" s="83"/>
      <c r="CU344" s="83"/>
      <c r="CV344" s="83"/>
      <c r="CW344" s="83"/>
      <c r="CX344" s="83"/>
      <c r="CY344" s="83"/>
      <c r="CZ344" s="383"/>
      <c r="DA344" s="383"/>
      <c r="DB344" s="383"/>
      <c r="DC344" s="383"/>
      <c r="DD344" s="383"/>
      <c r="DE344" s="83"/>
      <c r="DF344" s="83"/>
      <c r="DG344" s="83"/>
      <c r="DH344" s="83"/>
      <c r="DI344" s="83"/>
      <c r="DJ344" s="83"/>
      <c r="DK344" s="83"/>
      <c r="DL344" s="83"/>
      <c r="DM344" s="83"/>
      <c r="DN344" s="83"/>
      <c r="DO344" s="83"/>
      <c r="DP344" s="83"/>
      <c r="DQ344" s="83"/>
      <c r="DR344" s="83"/>
      <c r="DS344" s="83"/>
    </row>
    <row r="345" spans="1:123">
      <c r="B345" s="110"/>
      <c r="C345" s="83"/>
      <c r="D345" s="83"/>
      <c r="E345" s="111"/>
      <c r="F345" s="382" t="str">
        <f>ABPP!E93</f>
        <v>kWH Meter 3P Prabayar</v>
      </c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  <c r="AP345" s="83"/>
      <c r="AQ345" s="83"/>
      <c r="AR345" s="83"/>
      <c r="AS345" s="83"/>
      <c r="AT345" s="83"/>
      <c r="AU345" s="83"/>
      <c r="AV345" s="83"/>
      <c r="AW345" s="83"/>
      <c r="AX345" s="83"/>
      <c r="AY345" s="83"/>
      <c r="AZ345" s="83"/>
      <c r="BA345" s="83"/>
      <c r="BB345" s="83"/>
      <c r="BC345" s="83"/>
      <c r="BD345" s="83"/>
      <c r="BE345" s="83"/>
      <c r="BF345" s="83"/>
      <c r="BG345" s="83"/>
      <c r="BH345" s="83"/>
      <c r="BI345" s="83"/>
      <c r="BJ345" s="83"/>
      <c r="BK345" s="83"/>
      <c r="BL345" s="83"/>
      <c r="BM345" s="83"/>
      <c r="BN345" s="83"/>
      <c r="BO345" s="83"/>
      <c r="BP345" s="83"/>
      <c r="BQ345" s="83"/>
      <c r="BR345" s="83"/>
      <c r="BS345" s="83"/>
      <c r="BT345" s="83"/>
      <c r="BU345" s="83"/>
      <c r="BV345" s="83"/>
      <c r="BW345" s="83"/>
      <c r="BX345" s="83"/>
      <c r="BY345" s="83"/>
      <c r="BZ345" s="83"/>
      <c r="CA345" s="83"/>
      <c r="CB345" s="83"/>
      <c r="CC345" s="83"/>
      <c r="CD345" s="83"/>
      <c r="CE345" s="83"/>
      <c r="CF345" s="83"/>
      <c r="CG345" s="83"/>
      <c r="CH345" s="83"/>
      <c r="CI345" s="83"/>
      <c r="CJ345" s="83"/>
      <c r="CK345" s="83"/>
      <c r="CL345" s="83"/>
      <c r="CM345" s="83"/>
      <c r="CN345" s="83"/>
      <c r="CO345" s="83"/>
      <c r="CP345" s="83"/>
      <c r="CQ345" s="83"/>
      <c r="CR345" s="83"/>
      <c r="CS345" s="83"/>
      <c r="CT345" s="83"/>
      <c r="CU345" s="83"/>
      <c r="CV345" s="83"/>
      <c r="CW345" s="83"/>
      <c r="CX345" s="83"/>
      <c r="CY345" s="83"/>
      <c r="CZ345" s="383">
        <f>ABPP!CY93</f>
        <v>289</v>
      </c>
      <c r="DA345" s="383"/>
      <c r="DB345" s="383">
        <f>ABPP!CZ93</f>
        <v>0</v>
      </c>
      <c r="DC345" s="383">
        <f>ABPP!DA93</f>
        <v>646926.5</v>
      </c>
      <c r="DD345" s="383">
        <f>ABPP!DB93</f>
        <v>646926.5</v>
      </c>
      <c r="DE345" s="83"/>
      <c r="DF345" s="83"/>
      <c r="DG345" s="83"/>
      <c r="DH345" s="83"/>
      <c r="DI345" s="83"/>
      <c r="DJ345" s="83"/>
      <c r="DK345" s="83"/>
      <c r="DL345" s="83"/>
      <c r="DM345" s="83"/>
      <c r="DN345" s="83"/>
      <c r="DO345" s="83"/>
      <c r="DP345" s="83"/>
      <c r="DQ345" s="83"/>
      <c r="DR345" s="83"/>
      <c r="DS345" s="83"/>
    </row>
    <row r="346" spans="1:123">
      <c r="B346" s="110"/>
      <c r="C346" s="83"/>
      <c r="D346" s="83"/>
      <c r="E346" s="111"/>
      <c r="F346" s="382" t="str">
        <f>ABPP!E94</f>
        <v>TC 4 x 25</v>
      </c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83"/>
      <c r="AQ346" s="83"/>
      <c r="AR346" s="83"/>
      <c r="AS346" s="83"/>
      <c r="AT346" s="83"/>
      <c r="AU346" s="83"/>
      <c r="AV346" s="83"/>
      <c r="AW346" s="83"/>
      <c r="AX346" s="83"/>
      <c r="AY346" s="83"/>
      <c r="AZ346" s="83"/>
      <c r="BA346" s="83"/>
      <c r="BB346" s="83"/>
      <c r="BC346" s="83"/>
      <c r="BD346" s="83"/>
      <c r="BE346" s="83"/>
      <c r="BF346" s="83"/>
      <c r="BG346" s="83"/>
      <c r="BH346" s="83"/>
      <c r="BI346" s="83"/>
      <c r="BJ346" s="83"/>
      <c r="BK346" s="83"/>
      <c r="BL346" s="83"/>
      <c r="BM346" s="83"/>
      <c r="BN346" s="83"/>
      <c r="BO346" s="83"/>
      <c r="BP346" s="83"/>
      <c r="BQ346" s="83"/>
      <c r="BR346" s="83"/>
      <c r="BS346" s="83"/>
      <c r="BT346" s="83"/>
      <c r="BU346" s="83"/>
      <c r="BV346" s="83"/>
      <c r="BW346" s="83"/>
      <c r="BX346" s="83"/>
      <c r="BY346" s="83"/>
      <c r="BZ346" s="83"/>
      <c r="CA346" s="83"/>
      <c r="CB346" s="83"/>
      <c r="CC346" s="83"/>
      <c r="CD346" s="83"/>
      <c r="CE346" s="83"/>
      <c r="CF346" s="83"/>
      <c r="CG346" s="83"/>
      <c r="CH346" s="83"/>
      <c r="CI346" s="83"/>
      <c r="CJ346" s="83"/>
      <c r="CK346" s="83"/>
      <c r="CL346" s="83"/>
      <c r="CM346" s="83"/>
      <c r="CN346" s="83"/>
      <c r="CO346" s="83"/>
      <c r="CP346" s="83"/>
      <c r="CQ346" s="83"/>
      <c r="CR346" s="83"/>
      <c r="CS346" s="83"/>
      <c r="CT346" s="83"/>
      <c r="CU346" s="83"/>
      <c r="CV346" s="83"/>
      <c r="CW346" s="83"/>
      <c r="CX346" s="83"/>
      <c r="CY346" s="83"/>
      <c r="CZ346" s="383">
        <f>ABPP!CY94</f>
        <v>8670</v>
      </c>
      <c r="DA346" s="383"/>
      <c r="DB346" s="383">
        <f>ABPP!CZ94</f>
        <v>0</v>
      </c>
      <c r="DC346" s="383">
        <f>ABPP!DA94</f>
        <v>226026.9</v>
      </c>
      <c r="DD346" s="383">
        <f>ABPP!DB94</f>
        <v>226026.9</v>
      </c>
      <c r="DE346" s="83"/>
      <c r="DF346" s="83"/>
      <c r="DG346" s="83"/>
      <c r="DH346" s="83"/>
      <c r="DI346" s="83"/>
      <c r="DJ346" s="83"/>
      <c r="DK346" s="83"/>
      <c r="DL346" s="83"/>
      <c r="DM346" s="83"/>
      <c r="DN346" s="83"/>
      <c r="DO346" s="83"/>
      <c r="DP346" s="83"/>
      <c r="DQ346" s="83"/>
      <c r="DR346" s="83"/>
      <c r="DS346" s="83"/>
    </row>
    <row r="347" spans="1:123">
      <c r="B347" s="110"/>
      <c r="C347" s="83"/>
      <c r="D347" s="83"/>
      <c r="E347" s="111"/>
      <c r="F347" s="382" t="str">
        <f>ABPP!E95</f>
        <v>Box APP 1 pintu</v>
      </c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  <c r="AP347" s="83"/>
      <c r="AQ347" s="83"/>
      <c r="AR347" s="83"/>
      <c r="AS347" s="83"/>
      <c r="AT347" s="83"/>
      <c r="AU347" s="83"/>
      <c r="AV347" s="83"/>
      <c r="AW347" s="83"/>
      <c r="AX347" s="83"/>
      <c r="AY347" s="83"/>
      <c r="AZ347" s="83"/>
      <c r="BA347" s="83"/>
      <c r="BB347" s="83"/>
      <c r="BC347" s="83"/>
      <c r="BD347" s="83"/>
      <c r="BE347" s="83"/>
      <c r="BF347" s="83"/>
      <c r="BG347" s="83"/>
      <c r="BH347" s="83"/>
      <c r="BI347" s="83"/>
      <c r="BJ347" s="83"/>
      <c r="BK347" s="83"/>
      <c r="BL347" s="83"/>
      <c r="BM347" s="83"/>
      <c r="BN347" s="83"/>
      <c r="BO347" s="83"/>
      <c r="BP347" s="83"/>
      <c r="BQ347" s="83"/>
      <c r="BR347" s="83"/>
      <c r="BS347" s="83"/>
      <c r="BT347" s="83"/>
      <c r="BU347" s="83"/>
      <c r="BV347" s="83"/>
      <c r="BW347" s="83"/>
      <c r="BX347" s="83"/>
      <c r="BY347" s="83"/>
      <c r="BZ347" s="83"/>
      <c r="CA347" s="83"/>
      <c r="CB347" s="83"/>
      <c r="CC347" s="83"/>
      <c r="CD347" s="83"/>
      <c r="CE347" s="83"/>
      <c r="CF347" s="83"/>
      <c r="CG347" s="83"/>
      <c r="CH347" s="83"/>
      <c r="CI347" s="83"/>
      <c r="CJ347" s="83"/>
      <c r="CK347" s="83"/>
      <c r="CL347" s="83"/>
      <c r="CM347" s="83"/>
      <c r="CN347" s="83"/>
      <c r="CO347" s="83"/>
      <c r="CP347" s="83"/>
      <c r="CQ347" s="83"/>
      <c r="CR347" s="83"/>
      <c r="CS347" s="83"/>
      <c r="CT347" s="83"/>
      <c r="CU347" s="83"/>
      <c r="CV347" s="83"/>
      <c r="CW347" s="83"/>
      <c r="CX347" s="83"/>
      <c r="CY347" s="83"/>
      <c r="CZ347" s="383">
        <f>ABPP!CY95</f>
        <v>157</v>
      </c>
      <c r="DA347" s="383"/>
      <c r="DB347" s="383">
        <f>ABPP!CZ95</f>
        <v>0</v>
      </c>
      <c r="DC347" s="383">
        <f>ABPP!DA95</f>
        <v>431750</v>
      </c>
      <c r="DD347" s="383">
        <f>ABPP!DB95</f>
        <v>431750</v>
      </c>
      <c r="DE347" s="83"/>
      <c r="DF347" s="83"/>
      <c r="DG347" s="83"/>
      <c r="DH347" s="83"/>
      <c r="DI347" s="83"/>
      <c r="DJ347" s="83"/>
      <c r="DK347" s="83"/>
      <c r="DL347" s="83"/>
      <c r="DM347" s="83"/>
      <c r="DN347" s="83"/>
      <c r="DO347" s="83"/>
      <c r="DP347" s="83"/>
      <c r="DQ347" s="83"/>
      <c r="DR347" s="83"/>
      <c r="DS347" s="83"/>
    </row>
    <row r="348" spans="1:123">
      <c r="B348" s="110"/>
      <c r="C348" s="83"/>
      <c r="D348" s="83"/>
      <c r="E348" s="111"/>
      <c r="F348" s="382" t="str">
        <f>ABPP!E96</f>
        <v>Modem</v>
      </c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83"/>
      <c r="AQ348" s="83"/>
      <c r="AR348" s="83"/>
      <c r="AS348" s="83"/>
      <c r="AT348" s="83"/>
      <c r="AU348" s="83"/>
      <c r="AV348" s="83"/>
      <c r="AW348" s="83"/>
      <c r="AX348" s="83"/>
      <c r="AY348" s="83"/>
      <c r="AZ348" s="83"/>
      <c r="BA348" s="83"/>
      <c r="BB348" s="83"/>
      <c r="BC348" s="83"/>
      <c r="BD348" s="83"/>
      <c r="BE348" s="83"/>
      <c r="BF348" s="83"/>
      <c r="BG348" s="83"/>
      <c r="BH348" s="83"/>
      <c r="BI348" s="83"/>
      <c r="BJ348" s="83"/>
      <c r="BK348" s="83"/>
      <c r="BL348" s="83"/>
      <c r="BM348" s="83"/>
      <c r="BN348" s="83"/>
      <c r="BO348" s="83"/>
      <c r="BP348" s="83"/>
      <c r="BQ348" s="83"/>
      <c r="BR348" s="83"/>
      <c r="BS348" s="83"/>
      <c r="BT348" s="83"/>
      <c r="BU348" s="83"/>
      <c r="BV348" s="83"/>
      <c r="BW348" s="83"/>
      <c r="BX348" s="83"/>
      <c r="BY348" s="83"/>
      <c r="BZ348" s="83"/>
      <c r="CA348" s="83"/>
      <c r="CB348" s="83"/>
      <c r="CC348" s="83"/>
      <c r="CD348" s="83"/>
      <c r="CE348" s="83"/>
      <c r="CF348" s="83"/>
      <c r="CG348" s="83"/>
      <c r="CH348" s="83"/>
      <c r="CI348" s="83"/>
      <c r="CJ348" s="83"/>
      <c r="CK348" s="83"/>
      <c r="CL348" s="83"/>
      <c r="CM348" s="83"/>
      <c r="CN348" s="83"/>
      <c r="CO348" s="83"/>
      <c r="CP348" s="83"/>
      <c r="CQ348" s="83"/>
      <c r="CR348" s="83"/>
      <c r="CS348" s="83"/>
      <c r="CT348" s="83"/>
      <c r="CU348" s="83"/>
      <c r="CV348" s="83"/>
      <c r="CW348" s="83"/>
      <c r="CX348" s="83"/>
      <c r="CY348" s="83"/>
      <c r="CZ348" s="383">
        <f>ABPP!CY96</f>
        <v>357</v>
      </c>
      <c r="DA348" s="383"/>
      <c r="DB348" s="383">
        <f>ABPP!CZ96</f>
        <v>0</v>
      </c>
      <c r="DC348" s="383">
        <f>ABPP!DA96</f>
        <v>647955</v>
      </c>
      <c r="DD348" s="383">
        <f>ABPP!DB96</f>
        <v>647955</v>
      </c>
      <c r="DE348" s="83"/>
      <c r="DF348" s="83"/>
      <c r="DG348" s="83"/>
      <c r="DH348" s="83"/>
      <c r="DI348" s="83"/>
      <c r="DJ348" s="83"/>
      <c r="DK348" s="83"/>
      <c r="DL348" s="83"/>
      <c r="DM348" s="83"/>
      <c r="DN348" s="83"/>
      <c r="DO348" s="83"/>
      <c r="DP348" s="83"/>
      <c r="DQ348" s="83"/>
      <c r="DR348" s="83"/>
      <c r="DS348" s="83"/>
    </row>
    <row r="349" spans="1:123">
      <c r="B349" s="110"/>
      <c r="C349" s="83"/>
      <c r="D349" s="83"/>
      <c r="E349" s="111"/>
      <c r="F349" s="382" t="str">
        <f>ABPP!E97</f>
        <v>MCCB 3 P</v>
      </c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3"/>
      <c r="AT349" s="83"/>
      <c r="AU349" s="83"/>
      <c r="AV349" s="83"/>
      <c r="AW349" s="83"/>
      <c r="AX349" s="83"/>
      <c r="AY349" s="83"/>
      <c r="AZ349" s="83"/>
      <c r="BA349" s="83"/>
      <c r="BB349" s="83"/>
      <c r="BC349" s="83"/>
      <c r="BD349" s="83"/>
      <c r="BE349" s="83"/>
      <c r="BF349" s="83"/>
      <c r="BG349" s="83"/>
      <c r="BH349" s="83"/>
      <c r="BI349" s="83"/>
      <c r="BJ349" s="83"/>
      <c r="BK349" s="83"/>
      <c r="BL349" s="83"/>
      <c r="BM349" s="83"/>
      <c r="BN349" s="83"/>
      <c r="BO349" s="83"/>
      <c r="BP349" s="83"/>
      <c r="BQ349" s="83"/>
      <c r="BR349" s="83"/>
      <c r="BS349" s="83"/>
      <c r="BT349" s="83"/>
      <c r="BU349" s="83"/>
      <c r="BV349" s="83"/>
      <c r="BW349" s="83"/>
      <c r="BX349" s="83"/>
      <c r="BY349" s="83"/>
      <c r="BZ349" s="83"/>
      <c r="CA349" s="83"/>
      <c r="CB349" s="83"/>
      <c r="CC349" s="83"/>
      <c r="CD349" s="83"/>
      <c r="CE349" s="83"/>
      <c r="CF349" s="83"/>
      <c r="CG349" s="83"/>
      <c r="CH349" s="83"/>
      <c r="CI349" s="83"/>
      <c r="CJ349" s="83"/>
      <c r="CK349" s="83"/>
      <c r="CL349" s="83"/>
      <c r="CM349" s="83"/>
      <c r="CN349" s="83"/>
      <c r="CO349" s="83"/>
      <c r="CP349" s="83"/>
      <c r="CQ349" s="83"/>
      <c r="CR349" s="83"/>
      <c r="CS349" s="83"/>
      <c r="CT349" s="83"/>
      <c r="CU349" s="83"/>
      <c r="CV349" s="83"/>
      <c r="CW349" s="83"/>
      <c r="CX349" s="83"/>
      <c r="CY349" s="83"/>
      <c r="CZ349" s="383">
        <f>ABPP!CY97</f>
        <v>200</v>
      </c>
      <c r="DA349" s="383"/>
      <c r="DB349" s="383">
        <f>ABPP!CZ97</f>
        <v>0</v>
      </c>
      <c r="DC349" s="383">
        <f>ABPP!DA97</f>
        <v>277987.29200000002</v>
      </c>
      <c r="DD349" s="383">
        <f>ABPP!DB97</f>
        <v>277987.29200000002</v>
      </c>
      <c r="DE349" s="83"/>
      <c r="DF349" s="83"/>
      <c r="DG349" s="83"/>
      <c r="DH349" s="83"/>
      <c r="DI349" s="83"/>
      <c r="DJ349" s="83"/>
      <c r="DK349" s="83"/>
      <c r="DL349" s="83"/>
      <c r="DM349" s="83"/>
      <c r="DN349" s="83"/>
      <c r="DO349" s="83"/>
      <c r="DP349" s="83"/>
      <c r="DQ349" s="83"/>
      <c r="DR349" s="83"/>
      <c r="DS349" s="83"/>
    </row>
    <row r="350" spans="1:123">
      <c r="B350" s="110"/>
      <c r="C350" s="83"/>
      <c r="D350" s="83"/>
      <c r="E350" s="111"/>
      <c r="F350" s="382" t="str">
        <f>ABPP!E98</f>
        <v>CT TR 250/5 cl 0.5s</v>
      </c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  <c r="AP350" s="83"/>
      <c r="AQ350" s="83"/>
      <c r="AR350" s="83"/>
      <c r="AS350" s="83"/>
      <c r="AT350" s="83"/>
      <c r="AU350" s="83"/>
      <c r="AV350" s="83"/>
      <c r="AW350" s="83"/>
      <c r="AX350" s="83"/>
      <c r="AY350" s="83"/>
      <c r="AZ350" s="83"/>
      <c r="BA350" s="83"/>
      <c r="BB350" s="83"/>
      <c r="BC350" s="83"/>
      <c r="BD350" s="83"/>
      <c r="BE350" s="83"/>
      <c r="BF350" s="83"/>
      <c r="BG350" s="83"/>
      <c r="BH350" s="83"/>
      <c r="BI350" s="83"/>
      <c r="BJ350" s="83"/>
      <c r="BK350" s="83"/>
      <c r="BL350" s="83"/>
      <c r="BM350" s="83"/>
      <c r="BN350" s="83"/>
      <c r="BO350" s="83"/>
      <c r="BP350" s="83"/>
      <c r="BQ350" s="83"/>
      <c r="BR350" s="83"/>
      <c r="BS350" s="83"/>
      <c r="BT350" s="83"/>
      <c r="BU350" s="83"/>
      <c r="BV350" s="83"/>
      <c r="BW350" s="83"/>
      <c r="BX350" s="83"/>
      <c r="BY350" s="83"/>
      <c r="BZ350" s="83"/>
      <c r="CA350" s="83"/>
      <c r="CB350" s="83"/>
      <c r="CC350" s="83"/>
      <c r="CD350" s="83"/>
      <c r="CE350" s="83"/>
      <c r="CF350" s="83"/>
      <c r="CG350" s="83"/>
      <c r="CH350" s="83"/>
      <c r="CI350" s="83"/>
      <c r="CJ350" s="83"/>
      <c r="CK350" s="83"/>
      <c r="CL350" s="83"/>
      <c r="CM350" s="83"/>
      <c r="CN350" s="83"/>
      <c r="CO350" s="83"/>
      <c r="CP350" s="83"/>
      <c r="CQ350" s="83"/>
      <c r="CR350" s="83"/>
      <c r="CS350" s="83"/>
      <c r="CT350" s="83"/>
      <c r="CU350" s="83"/>
      <c r="CV350" s="83"/>
      <c r="CW350" s="83"/>
      <c r="CX350" s="83"/>
      <c r="CY350" s="83"/>
      <c r="CZ350" s="383">
        <f>ABPP!CY98</f>
        <v>200</v>
      </c>
      <c r="DA350" s="383"/>
      <c r="DB350" s="383">
        <f>ABPP!CZ98</f>
        <v>0</v>
      </c>
      <c r="DC350" s="383">
        <f>ABPP!DA98</f>
        <v>63525</v>
      </c>
      <c r="DD350" s="383">
        <f>ABPP!DB98</f>
        <v>63525</v>
      </c>
      <c r="DE350" s="83"/>
      <c r="DF350" s="83"/>
      <c r="DG350" s="83"/>
      <c r="DH350" s="83"/>
      <c r="DI350" s="83"/>
      <c r="DJ350" s="83"/>
      <c r="DK350" s="83"/>
      <c r="DL350" s="83"/>
      <c r="DM350" s="83"/>
      <c r="DN350" s="83"/>
      <c r="DO350" s="83"/>
      <c r="DP350" s="83"/>
      <c r="DQ350" s="83"/>
      <c r="DR350" s="83"/>
      <c r="DS350" s="83"/>
    </row>
    <row r="351" spans="1:123">
      <c r="B351" s="110"/>
      <c r="C351" s="83"/>
      <c r="D351" s="83"/>
      <c r="E351" s="111"/>
      <c r="F351" s="382" t="str">
        <f>ABPP!E99</f>
        <v>Box APP 2 pintu</v>
      </c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  <c r="AP351" s="83"/>
      <c r="AQ351" s="83"/>
      <c r="AR351" s="83"/>
      <c r="AS351" s="83"/>
      <c r="AT351" s="83"/>
      <c r="AU351" s="83"/>
      <c r="AV351" s="83"/>
      <c r="AW351" s="83"/>
      <c r="AX351" s="83"/>
      <c r="AY351" s="83"/>
      <c r="AZ351" s="83"/>
      <c r="BA351" s="83"/>
      <c r="BB351" s="83"/>
      <c r="BC351" s="83"/>
      <c r="BD351" s="83"/>
      <c r="BE351" s="83"/>
      <c r="BF351" s="83"/>
      <c r="BG351" s="83"/>
      <c r="BH351" s="83"/>
      <c r="BI351" s="83"/>
      <c r="BJ351" s="83"/>
      <c r="BK351" s="83"/>
      <c r="BL351" s="83"/>
      <c r="BM351" s="83"/>
      <c r="BN351" s="83"/>
      <c r="BO351" s="83"/>
      <c r="BP351" s="83"/>
      <c r="BQ351" s="83"/>
      <c r="BR351" s="83"/>
      <c r="BS351" s="83"/>
      <c r="BT351" s="83"/>
      <c r="BU351" s="83"/>
      <c r="BV351" s="83"/>
      <c r="BW351" s="83"/>
      <c r="BX351" s="83"/>
      <c r="BY351" s="83"/>
      <c r="BZ351" s="83"/>
      <c r="CA351" s="83"/>
      <c r="CB351" s="83"/>
      <c r="CC351" s="83"/>
      <c r="CD351" s="83"/>
      <c r="CE351" s="83"/>
      <c r="CF351" s="83"/>
      <c r="CG351" s="83"/>
      <c r="CH351" s="83"/>
      <c r="CI351" s="83"/>
      <c r="CJ351" s="83"/>
      <c r="CK351" s="83"/>
      <c r="CL351" s="83"/>
      <c r="CM351" s="83"/>
      <c r="CN351" s="83"/>
      <c r="CO351" s="83"/>
      <c r="CP351" s="83"/>
      <c r="CQ351" s="83"/>
      <c r="CR351" s="83"/>
      <c r="CS351" s="83"/>
      <c r="CT351" s="83"/>
      <c r="CU351" s="83"/>
      <c r="CV351" s="83"/>
      <c r="CW351" s="83"/>
      <c r="CX351" s="83"/>
      <c r="CY351" s="83"/>
      <c r="CZ351" s="383">
        <f>ABPP!CY99</f>
        <v>200</v>
      </c>
      <c r="DA351" s="383"/>
      <c r="DB351" s="383">
        <f>ABPP!CZ99</f>
        <v>0</v>
      </c>
      <c r="DC351" s="383">
        <f>ABPP!DA99</f>
        <v>1650000</v>
      </c>
      <c r="DD351" s="383">
        <f>ABPP!DB99</f>
        <v>1650000</v>
      </c>
      <c r="DE351" s="83"/>
      <c r="DF351" s="83"/>
      <c r="DG351" s="83"/>
      <c r="DH351" s="83"/>
      <c r="DI351" s="83"/>
      <c r="DJ351" s="83"/>
      <c r="DK351" s="83"/>
      <c r="DL351" s="83"/>
      <c r="DM351" s="83"/>
      <c r="DN351" s="83"/>
      <c r="DO351" s="83"/>
      <c r="DP351" s="83"/>
      <c r="DQ351" s="83"/>
      <c r="DR351" s="83"/>
      <c r="DS351" s="83"/>
    </row>
    <row r="352" spans="1:123">
      <c r="B352" s="110"/>
      <c r="C352" s="83"/>
      <c r="D352" s="83"/>
      <c r="E352" s="111"/>
      <c r="F352" s="382" t="str">
        <f>ABPP!E100</f>
        <v>Jasa Pemasangan Pelanggan 3 Fasa</v>
      </c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83"/>
      <c r="AQ352" s="83"/>
      <c r="AR352" s="83"/>
      <c r="AS352" s="83"/>
      <c r="AT352" s="83"/>
      <c r="AU352" s="83"/>
      <c r="AV352" s="83"/>
      <c r="AW352" s="83"/>
      <c r="AX352" s="83"/>
      <c r="AY352" s="83"/>
      <c r="AZ352" s="83"/>
      <c r="BA352" s="83"/>
      <c r="BB352" s="83"/>
      <c r="BC352" s="83"/>
      <c r="BD352" s="83"/>
      <c r="BE352" s="83"/>
      <c r="BF352" s="83"/>
      <c r="BG352" s="83"/>
      <c r="BH352" s="83"/>
      <c r="BI352" s="83"/>
      <c r="BJ352" s="83"/>
      <c r="BK352" s="83"/>
      <c r="BL352" s="83"/>
      <c r="BM352" s="83"/>
      <c r="BN352" s="83"/>
      <c r="BO352" s="83"/>
      <c r="BP352" s="83"/>
      <c r="BQ352" s="83"/>
      <c r="BR352" s="83"/>
      <c r="BS352" s="83"/>
      <c r="BT352" s="83"/>
      <c r="BU352" s="83"/>
      <c r="BV352" s="83"/>
      <c r="BW352" s="83"/>
      <c r="BX352" s="83"/>
      <c r="BY352" s="83"/>
      <c r="BZ352" s="83"/>
      <c r="CA352" s="83"/>
      <c r="CB352" s="83"/>
      <c r="CC352" s="83"/>
      <c r="CD352" s="83"/>
      <c r="CE352" s="83"/>
      <c r="CF352" s="83"/>
      <c r="CG352" s="83"/>
      <c r="CH352" s="83"/>
      <c r="CI352" s="83"/>
      <c r="CJ352" s="83"/>
      <c r="CK352" s="83"/>
      <c r="CL352" s="83"/>
      <c r="CM352" s="83"/>
      <c r="CN352" s="83"/>
      <c r="CO352" s="83"/>
      <c r="CP352" s="83"/>
      <c r="CQ352" s="83"/>
      <c r="CR352" s="83"/>
      <c r="CS352" s="83"/>
      <c r="CT352" s="83"/>
      <c r="CU352" s="83"/>
      <c r="CV352" s="83"/>
      <c r="CW352" s="83"/>
      <c r="CX352" s="83"/>
      <c r="CY352" s="83"/>
      <c r="CZ352" s="383">
        <f>ABPP!CY100</f>
        <v>1</v>
      </c>
      <c r="DA352" s="383"/>
      <c r="DB352" s="383">
        <f>ABPP!CZ100</f>
        <v>0</v>
      </c>
      <c r="DC352" s="383">
        <f>ABPP!DA100</f>
        <v>499065.5924510865</v>
      </c>
      <c r="DD352" s="383">
        <f>ABPP!DB100</f>
        <v>499065.5924510865</v>
      </c>
      <c r="DE352" s="83"/>
      <c r="DF352" s="83"/>
      <c r="DG352" s="83"/>
      <c r="DH352" s="83"/>
      <c r="DI352" s="83"/>
      <c r="DJ352" s="83"/>
      <c r="DK352" s="83"/>
      <c r="DL352" s="83"/>
      <c r="DM352" s="83"/>
      <c r="DN352" s="83"/>
      <c r="DO352" s="83"/>
      <c r="DP352" s="83"/>
      <c r="DQ352" s="83"/>
      <c r="DR352" s="83"/>
      <c r="DS352" s="83"/>
    </row>
    <row r="353" spans="1:123">
      <c r="A353" s="18" t="s">
        <v>134</v>
      </c>
      <c r="B353" s="110" t="str">
        <f>ABPP!A101</f>
        <v>PRK.2017.WKT-3.3.18</v>
      </c>
      <c r="C353" s="83"/>
      <c r="D353" s="83"/>
      <c r="E353" s="381" t="str">
        <f>ABPP!D101</f>
        <v>Perluasan Area Balikpapan Tersebar</v>
      </c>
      <c r="F353" s="382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3"/>
      <c r="AT353" s="83"/>
      <c r="AU353" s="83"/>
      <c r="AV353" s="83"/>
      <c r="AW353" s="83"/>
      <c r="AX353" s="83"/>
      <c r="AY353" s="83"/>
      <c r="AZ353" s="83"/>
      <c r="BA353" s="83"/>
      <c r="BB353" s="83"/>
      <c r="BC353" s="83"/>
      <c r="BD353" s="83"/>
      <c r="BE353" s="83"/>
      <c r="BF353" s="83"/>
      <c r="BG353" s="83"/>
      <c r="BH353" s="83"/>
      <c r="BI353" s="83"/>
      <c r="BJ353" s="83"/>
      <c r="BK353" s="83"/>
      <c r="BL353" s="83"/>
      <c r="BM353" s="83"/>
      <c r="BN353" s="83"/>
      <c r="BO353" s="83"/>
      <c r="BP353" s="83"/>
      <c r="BQ353" s="83"/>
      <c r="BR353" s="83"/>
      <c r="BS353" s="83"/>
      <c r="BT353" s="83"/>
      <c r="BU353" s="83"/>
      <c r="BV353" s="83"/>
      <c r="BW353" s="83"/>
      <c r="BX353" s="83"/>
      <c r="BY353" s="83"/>
      <c r="BZ353" s="83"/>
      <c r="CA353" s="83"/>
      <c r="CB353" s="83"/>
      <c r="CC353" s="83"/>
      <c r="CD353" s="83"/>
      <c r="CE353" s="83"/>
      <c r="CF353" s="83"/>
      <c r="CG353" s="83"/>
      <c r="CH353" s="83"/>
      <c r="CI353" s="83"/>
      <c r="CJ353" s="83"/>
      <c r="CK353" s="83"/>
      <c r="CL353" s="83"/>
      <c r="CM353" s="83"/>
      <c r="CN353" s="83"/>
      <c r="CO353" s="83"/>
      <c r="CP353" s="83"/>
      <c r="CQ353" s="83"/>
      <c r="CR353" s="83"/>
      <c r="CS353" s="83"/>
      <c r="CT353" s="83"/>
      <c r="CU353" s="83"/>
      <c r="CV353" s="83"/>
      <c r="CW353" s="83"/>
      <c r="CX353" s="83"/>
      <c r="CY353" s="83"/>
      <c r="CZ353" s="383"/>
      <c r="DA353" s="383"/>
      <c r="DB353" s="383"/>
      <c r="DC353" s="383"/>
      <c r="DD353" s="383"/>
      <c r="DE353" s="83"/>
      <c r="DF353" s="83"/>
      <c r="DG353" s="83"/>
      <c r="DH353" s="83"/>
      <c r="DI353" s="83"/>
      <c r="DJ353" s="83"/>
      <c r="DK353" s="83"/>
      <c r="DL353" s="83"/>
      <c r="DM353" s="83"/>
      <c r="DN353" s="83"/>
      <c r="DO353" s="83"/>
      <c r="DP353" s="83"/>
      <c r="DQ353" s="83"/>
      <c r="DR353" s="83"/>
      <c r="DS353" s="83"/>
    </row>
    <row r="354" spans="1:123">
      <c r="B354" s="110"/>
      <c r="C354" s="83"/>
      <c r="D354" s="83"/>
      <c r="E354" s="111"/>
      <c r="F354" s="382" t="str">
        <f>ABPP!E102</f>
        <v>1. Rencana Perluasan Jardist Beringin Agung Di Rayon Samboja</v>
      </c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83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83"/>
      <c r="CQ354" s="83"/>
      <c r="CR354" s="83"/>
      <c r="CS354" s="83"/>
      <c r="CT354" s="83"/>
      <c r="CU354" s="83"/>
      <c r="CV354" s="83"/>
      <c r="CW354" s="83"/>
      <c r="CX354" s="83"/>
      <c r="CY354" s="83"/>
      <c r="CZ354" s="383">
        <f>ABPP!CY102</f>
        <v>0</v>
      </c>
      <c r="DA354" s="383"/>
      <c r="DB354" s="383">
        <f>ABPP!CZ102</f>
        <v>634809.97250000003</v>
      </c>
      <c r="DC354" s="383">
        <f>ABPP!DA102</f>
        <v>146414.39097334302</v>
      </c>
      <c r="DD354" s="383">
        <f>ABPP!DB102</f>
        <v>781224.36347334308</v>
      </c>
      <c r="DE354" s="83"/>
      <c r="DF354" s="83"/>
      <c r="DG354" s="83"/>
      <c r="DH354" s="83"/>
      <c r="DI354" s="83"/>
      <c r="DJ354" s="83"/>
      <c r="DK354" s="83"/>
      <c r="DL354" s="83"/>
      <c r="DM354" s="83"/>
      <c r="DN354" s="83"/>
      <c r="DO354" s="83"/>
      <c r="DP354" s="83"/>
      <c r="DQ354" s="83"/>
      <c r="DR354" s="83"/>
      <c r="DS354" s="83"/>
    </row>
    <row r="355" spans="1:123">
      <c r="B355" s="110"/>
      <c r="C355" s="83"/>
      <c r="D355" s="83"/>
      <c r="E355" s="111"/>
      <c r="F355" s="382" t="str">
        <f>ABPP!E103</f>
        <v>2. Rencana Perluasan Di Handil 5 Bawah Di Rayon Samboja</v>
      </c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  <c r="AP355" s="83"/>
      <c r="AQ355" s="83"/>
      <c r="AR355" s="83"/>
      <c r="AS355" s="83"/>
      <c r="AT355" s="83"/>
      <c r="AU355" s="83"/>
      <c r="AV355" s="83"/>
      <c r="AW355" s="83"/>
      <c r="AX355" s="83"/>
      <c r="AY355" s="83"/>
      <c r="AZ355" s="83"/>
      <c r="BA355" s="83"/>
      <c r="BB355" s="83"/>
      <c r="BC355" s="83"/>
      <c r="BD355" s="83"/>
      <c r="BE355" s="83"/>
      <c r="BF355" s="83"/>
      <c r="BG355" s="83"/>
      <c r="BH355" s="83"/>
      <c r="BI355" s="83"/>
      <c r="BJ355" s="83"/>
      <c r="BK355" s="83"/>
      <c r="BL355" s="83"/>
      <c r="BM355" s="83"/>
      <c r="BN355" s="83"/>
      <c r="BO355" s="83"/>
      <c r="BP355" s="83"/>
      <c r="BQ355" s="83"/>
      <c r="BR355" s="83"/>
      <c r="BS355" s="83"/>
      <c r="BT355" s="83"/>
      <c r="BU355" s="83"/>
      <c r="BV355" s="83"/>
      <c r="BW355" s="83"/>
      <c r="BX355" s="83"/>
      <c r="BY355" s="83"/>
      <c r="BZ355" s="83"/>
      <c r="CA355" s="83"/>
      <c r="CB355" s="83"/>
      <c r="CC355" s="83"/>
      <c r="CD355" s="83"/>
      <c r="CE355" s="83"/>
      <c r="CF355" s="83"/>
      <c r="CG355" s="83"/>
      <c r="CH355" s="83"/>
      <c r="CI355" s="83"/>
      <c r="CJ355" s="83"/>
      <c r="CK355" s="83"/>
      <c r="CL355" s="83"/>
      <c r="CM355" s="83"/>
      <c r="CN355" s="83"/>
      <c r="CO355" s="83"/>
      <c r="CP355" s="83"/>
      <c r="CQ355" s="83"/>
      <c r="CR355" s="83"/>
      <c r="CS355" s="83"/>
      <c r="CT355" s="83"/>
      <c r="CU355" s="83"/>
      <c r="CV355" s="83"/>
      <c r="CW355" s="83"/>
      <c r="CX355" s="83"/>
      <c r="CY355" s="83"/>
      <c r="CZ355" s="383">
        <f>ABPP!CY103</f>
        <v>0</v>
      </c>
      <c r="DA355" s="383"/>
      <c r="DB355" s="383">
        <f>ABPP!CZ103</f>
        <v>134001.45000000001</v>
      </c>
      <c r="DC355" s="383">
        <f>ABPP!DA103</f>
        <v>54324.951928115006</v>
      </c>
      <c r="DD355" s="383">
        <f>ABPP!DB103</f>
        <v>188326.40192811502</v>
      </c>
      <c r="DE355" s="83"/>
      <c r="DF355" s="83"/>
      <c r="DG355" s="83"/>
      <c r="DH355" s="83"/>
      <c r="DI355" s="83"/>
      <c r="DJ355" s="83"/>
      <c r="DK355" s="83"/>
      <c r="DL355" s="83"/>
      <c r="DM355" s="83"/>
      <c r="DN355" s="83"/>
      <c r="DO355" s="83"/>
      <c r="DP355" s="83"/>
      <c r="DQ355" s="83"/>
      <c r="DR355" s="83"/>
      <c r="DS355" s="83"/>
    </row>
    <row r="356" spans="1:123">
      <c r="B356" s="110"/>
      <c r="C356" s="83"/>
      <c r="D356" s="83"/>
      <c r="E356" s="111"/>
      <c r="F356" s="382" t="str">
        <f>ABPP!E104</f>
        <v>3. Rencana Perluasan Di Jl. Delima Di Rayon Samboja</v>
      </c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83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  <c r="BP356" s="83"/>
      <c r="BQ356" s="83"/>
      <c r="BR356" s="83"/>
      <c r="BS356" s="83"/>
      <c r="BT356" s="83"/>
      <c r="BU356" s="83"/>
      <c r="BV356" s="83"/>
      <c r="BW356" s="83"/>
      <c r="BX356" s="83"/>
      <c r="BY356" s="83"/>
      <c r="BZ356" s="83"/>
      <c r="CA356" s="83"/>
      <c r="CB356" s="83"/>
      <c r="CC356" s="83"/>
      <c r="CD356" s="83"/>
      <c r="CE356" s="83"/>
      <c r="CF356" s="83"/>
      <c r="CG356" s="83"/>
      <c r="CH356" s="83"/>
      <c r="CI356" s="83"/>
      <c r="CJ356" s="83"/>
      <c r="CK356" s="83"/>
      <c r="CL356" s="83"/>
      <c r="CM356" s="83"/>
      <c r="CN356" s="83"/>
      <c r="CO356" s="83"/>
      <c r="CP356" s="83"/>
      <c r="CQ356" s="83"/>
      <c r="CR356" s="83"/>
      <c r="CS356" s="83"/>
      <c r="CT356" s="83"/>
      <c r="CU356" s="83"/>
      <c r="CV356" s="83"/>
      <c r="CW356" s="83"/>
      <c r="CX356" s="83"/>
      <c r="CY356" s="83"/>
      <c r="CZ356" s="383">
        <f>ABPP!CY104</f>
        <v>0</v>
      </c>
      <c r="DA356" s="383"/>
      <c r="DB356" s="383">
        <f>ABPP!CZ104</f>
        <v>658331.245</v>
      </c>
      <c r="DC356" s="383">
        <f>ABPP!DA104</f>
        <v>126445.647416473</v>
      </c>
      <c r="DD356" s="383">
        <f>ABPP!DB104</f>
        <v>784776.89241647301</v>
      </c>
      <c r="DE356" s="83"/>
      <c r="DF356" s="83"/>
      <c r="DG356" s="83"/>
      <c r="DH356" s="83"/>
      <c r="DI356" s="83"/>
      <c r="DJ356" s="83"/>
      <c r="DK356" s="83"/>
      <c r="DL356" s="83"/>
      <c r="DM356" s="83"/>
      <c r="DN356" s="83"/>
      <c r="DO356" s="83"/>
      <c r="DP356" s="83"/>
      <c r="DQ356" s="83"/>
      <c r="DR356" s="83"/>
      <c r="DS356" s="83"/>
    </row>
    <row r="357" spans="1:123">
      <c r="B357" s="110"/>
      <c r="C357" s="83"/>
      <c r="D357" s="83"/>
      <c r="E357" s="111"/>
      <c r="F357" s="382" t="str">
        <f>ABPP!E105</f>
        <v>4. Rencana Perluasan Km. 41 Karya Merdeka Di Rayon Samboja</v>
      </c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  <c r="AP357" s="83"/>
      <c r="AQ357" s="83"/>
      <c r="AR357" s="83"/>
      <c r="AS357" s="83"/>
      <c r="AT357" s="83"/>
      <c r="AU357" s="83"/>
      <c r="AV357" s="83"/>
      <c r="AW357" s="83"/>
      <c r="AX357" s="83"/>
      <c r="AY357" s="83"/>
      <c r="AZ357" s="83"/>
      <c r="BA357" s="83"/>
      <c r="BB357" s="83"/>
      <c r="BC357" s="83"/>
      <c r="BD357" s="83"/>
      <c r="BE357" s="83"/>
      <c r="BF357" s="83"/>
      <c r="BG357" s="83"/>
      <c r="BH357" s="83"/>
      <c r="BI357" s="83"/>
      <c r="BJ357" s="83"/>
      <c r="BK357" s="83"/>
      <c r="BL357" s="83"/>
      <c r="BM357" s="83"/>
      <c r="BN357" s="83"/>
      <c r="BO357" s="83"/>
      <c r="BP357" s="83"/>
      <c r="BQ357" s="83"/>
      <c r="BR357" s="83"/>
      <c r="BS357" s="83"/>
      <c r="BT357" s="83"/>
      <c r="BU357" s="83"/>
      <c r="BV357" s="83"/>
      <c r="BW357" s="83"/>
      <c r="BX357" s="83"/>
      <c r="BY357" s="83"/>
      <c r="BZ357" s="83"/>
      <c r="CA357" s="83"/>
      <c r="CB357" s="83"/>
      <c r="CC357" s="83"/>
      <c r="CD357" s="83"/>
      <c r="CE357" s="83"/>
      <c r="CF357" s="83"/>
      <c r="CG357" s="83"/>
      <c r="CH357" s="83"/>
      <c r="CI357" s="83"/>
      <c r="CJ357" s="83"/>
      <c r="CK357" s="83"/>
      <c r="CL357" s="83"/>
      <c r="CM357" s="83"/>
      <c r="CN357" s="83"/>
      <c r="CO357" s="83"/>
      <c r="CP357" s="83"/>
      <c r="CQ357" s="83"/>
      <c r="CR357" s="83"/>
      <c r="CS357" s="83"/>
      <c r="CT357" s="83"/>
      <c r="CU357" s="83"/>
      <c r="CV357" s="83"/>
      <c r="CW357" s="83"/>
      <c r="CX357" s="83"/>
      <c r="CY357" s="83"/>
      <c r="CZ357" s="383">
        <f>ABPP!CY105</f>
        <v>0</v>
      </c>
      <c r="DA357" s="383"/>
      <c r="DB357" s="383">
        <f>ABPP!CZ105</f>
        <v>332040.06</v>
      </c>
      <c r="DC357" s="383">
        <f>ABPP!DA105</f>
        <v>95894.446658423505</v>
      </c>
      <c r="DD357" s="383">
        <f>ABPP!DB105</f>
        <v>427934.50665842352</v>
      </c>
      <c r="DE357" s="83"/>
      <c r="DF357" s="83"/>
      <c r="DG357" s="83"/>
      <c r="DH357" s="83"/>
      <c r="DI357" s="83"/>
      <c r="DJ357" s="83"/>
      <c r="DK357" s="83"/>
      <c r="DL357" s="83"/>
      <c r="DM357" s="83"/>
      <c r="DN357" s="83"/>
      <c r="DO357" s="83"/>
      <c r="DP357" s="83"/>
      <c r="DQ357" s="83"/>
      <c r="DR357" s="83"/>
      <c r="DS357" s="83"/>
    </row>
    <row r="358" spans="1:123">
      <c r="B358" s="110"/>
      <c r="C358" s="83"/>
      <c r="D358" s="83"/>
      <c r="E358" s="111"/>
      <c r="F358" s="382" t="str">
        <f>ABPP!E106</f>
        <v>5. Rencana Perluasan Lokasi Teluk Ladang Di Rayon Samboja</v>
      </c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3"/>
      <c r="AN358" s="83"/>
      <c r="AO358" s="83"/>
      <c r="AP358" s="83"/>
      <c r="AQ358" s="83"/>
      <c r="AR358" s="83"/>
      <c r="AS358" s="83"/>
      <c r="AT358" s="83"/>
      <c r="AU358" s="83"/>
      <c r="AV358" s="83"/>
      <c r="AW358" s="83"/>
      <c r="AX358" s="83"/>
      <c r="AY358" s="83"/>
      <c r="AZ358" s="83"/>
      <c r="BA358" s="83"/>
      <c r="BB358" s="83"/>
      <c r="BC358" s="83"/>
      <c r="BD358" s="83"/>
      <c r="BE358" s="83"/>
      <c r="BF358" s="83"/>
      <c r="BG358" s="83"/>
      <c r="BH358" s="83"/>
      <c r="BI358" s="83"/>
      <c r="BJ358" s="83"/>
      <c r="BK358" s="83"/>
      <c r="BL358" s="83"/>
      <c r="BM358" s="83"/>
      <c r="BN358" s="83"/>
      <c r="BO358" s="83"/>
      <c r="BP358" s="83"/>
      <c r="BQ358" s="83"/>
      <c r="BR358" s="83"/>
      <c r="BS358" s="83"/>
      <c r="BT358" s="83"/>
      <c r="BU358" s="83"/>
      <c r="BV358" s="83"/>
      <c r="BW358" s="83"/>
      <c r="BX358" s="83"/>
      <c r="BY358" s="83"/>
      <c r="BZ358" s="83"/>
      <c r="CA358" s="83"/>
      <c r="CB358" s="83"/>
      <c r="CC358" s="83"/>
      <c r="CD358" s="83"/>
      <c r="CE358" s="83"/>
      <c r="CF358" s="83"/>
      <c r="CG358" s="83"/>
      <c r="CH358" s="83"/>
      <c r="CI358" s="83"/>
      <c r="CJ358" s="83"/>
      <c r="CK358" s="83"/>
      <c r="CL358" s="83"/>
      <c r="CM358" s="83"/>
      <c r="CN358" s="83"/>
      <c r="CO358" s="83"/>
      <c r="CP358" s="83"/>
      <c r="CQ358" s="83"/>
      <c r="CR358" s="83"/>
      <c r="CS358" s="83"/>
      <c r="CT358" s="83"/>
      <c r="CU358" s="83"/>
      <c r="CV358" s="83"/>
      <c r="CW358" s="83"/>
      <c r="CX358" s="83"/>
      <c r="CY358" s="83"/>
      <c r="CZ358" s="383">
        <f>ABPP!CY106</f>
        <v>0</v>
      </c>
      <c r="DA358" s="383"/>
      <c r="DB358" s="383">
        <f>ABPP!CZ106</f>
        <v>477945.32500000001</v>
      </c>
      <c r="DC358" s="383">
        <f>ABPP!DA106</f>
        <v>121677.852603829</v>
      </c>
      <c r="DD358" s="383">
        <f>ABPP!DB106</f>
        <v>599623.17760382895</v>
      </c>
      <c r="DE358" s="83"/>
      <c r="DF358" s="83"/>
      <c r="DG358" s="83"/>
      <c r="DH358" s="83"/>
      <c r="DI358" s="83"/>
      <c r="DJ358" s="83"/>
      <c r="DK358" s="83"/>
      <c r="DL358" s="83"/>
      <c r="DM358" s="83"/>
      <c r="DN358" s="83"/>
      <c r="DO358" s="83"/>
      <c r="DP358" s="83"/>
      <c r="DQ358" s="83"/>
      <c r="DR358" s="83"/>
      <c r="DS358" s="83"/>
    </row>
    <row r="359" spans="1:123">
      <c r="B359" s="110"/>
      <c r="C359" s="83"/>
      <c r="D359" s="83"/>
      <c r="E359" s="111"/>
      <c r="F359" s="382" t="str">
        <f>ABPP!E107</f>
        <v xml:space="preserve">6. Rab Perluasan Jtm Di Wonorejo </v>
      </c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  <c r="AL359" s="83"/>
      <c r="AM359" s="83"/>
      <c r="AN359" s="83"/>
      <c r="AO359" s="83"/>
      <c r="AP359" s="83"/>
      <c r="AQ359" s="83"/>
      <c r="AR359" s="83"/>
      <c r="AS359" s="83"/>
      <c r="AT359" s="83"/>
      <c r="AU359" s="83"/>
      <c r="AV359" s="83"/>
      <c r="AW359" s="83"/>
      <c r="AX359" s="83"/>
      <c r="AY359" s="83"/>
      <c r="AZ359" s="83"/>
      <c r="BA359" s="83"/>
      <c r="BB359" s="83"/>
      <c r="BC359" s="83"/>
      <c r="BD359" s="83"/>
      <c r="BE359" s="83"/>
      <c r="BF359" s="83"/>
      <c r="BG359" s="83"/>
      <c r="BH359" s="83"/>
      <c r="BI359" s="83"/>
      <c r="BJ359" s="83"/>
      <c r="BK359" s="83"/>
      <c r="BL359" s="83"/>
      <c r="BM359" s="83"/>
      <c r="BN359" s="83"/>
      <c r="BO359" s="83"/>
      <c r="BP359" s="83"/>
      <c r="BQ359" s="83"/>
      <c r="BR359" s="83"/>
      <c r="BS359" s="83"/>
      <c r="BT359" s="83"/>
      <c r="BU359" s="83"/>
      <c r="BV359" s="83"/>
      <c r="BW359" s="83"/>
      <c r="BX359" s="83"/>
      <c r="BY359" s="83"/>
      <c r="BZ359" s="83"/>
      <c r="CA359" s="83"/>
      <c r="CB359" s="83"/>
      <c r="CC359" s="83"/>
      <c r="CD359" s="83"/>
      <c r="CE359" s="83"/>
      <c r="CF359" s="83"/>
      <c r="CG359" s="83"/>
      <c r="CH359" s="83"/>
      <c r="CI359" s="83"/>
      <c r="CJ359" s="83"/>
      <c r="CK359" s="83"/>
      <c r="CL359" s="83"/>
      <c r="CM359" s="83"/>
      <c r="CN359" s="83"/>
      <c r="CO359" s="83"/>
      <c r="CP359" s="83"/>
      <c r="CQ359" s="83"/>
      <c r="CR359" s="83"/>
      <c r="CS359" s="83"/>
      <c r="CT359" s="83"/>
      <c r="CU359" s="83"/>
      <c r="CV359" s="83"/>
      <c r="CW359" s="83"/>
      <c r="CX359" s="83"/>
      <c r="CY359" s="83"/>
      <c r="CZ359" s="383">
        <f>ABPP!CY107</f>
        <v>0</v>
      </c>
      <c r="DA359" s="383"/>
      <c r="DB359" s="383">
        <f>ABPP!CZ107</f>
        <v>95460.86</v>
      </c>
      <c r="DC359" s="383">
        <f>ABPP!DA107</f>
        <v>13579.438538111101</v>
      </c>
      <c r="DD359" s="383">
        <f>ABPP!DB107</f>
        <v>109040.29853811111</v>
      </c>
      <c r="DE359" s="83"/>
      <c r="DF359" s="83"/>
      <c r="DG359" s="83"/>
      <c r="DH359" s="83"/>
      <c r="DI359" s="83"/>
      <c r="DJ359" s="83"/>
      <c r="DK359" s="83"/>
      <c r="DL359" s="83"/>
      <c r="DM359" s="83"/>
      <c r="DN359" s="83"/>
      <c r="DO359" s="83"/>
      <c r="DP359" s="83"/>
      <c r="DQ359" s="83"/>
      <c r="DR359" s="83"/>
      <c r="DS359" s="83"/>
    </row>
    <row r="360" spans="1:123">
      <c r="B360" s="110"/>
      <c r="C360" s="83"/>
      <c r="D360" s="83"/>
      <c r="E360" s="111"/>
      <c r="F360" s="382" t="str">
        <f>ABPP!E108</f>
        <v>7. Rab Perluasan Jtm Dan Trafo Di Wonorejo 3</v>
      </c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83"/>
      <c r="CQ360" s="83"/>
      <c r="CR360" s="83"/>
      <c r="CS360" s="83"/>
      <c r="CT360" s="83"/>
      <c r="CU360" s="83"/>
      <c r="CV360" s="83"/>
      <c r="CW360" s="83"/>
      <c r="CX360" s="83"/>
      <c r="CY360" s="83"/>
      <c r="CZ360" s="383">
        <f>ABPP!CY108</f>
        <v>0</v>
      </c>
      <c r="DA360" s="383"/>
      <c r="DB360" s="383">
        <f>ABPP!CZ108</f>
        <v>120408.48875</v>
      </c>
      <c r="DC360" s="383">
        <f>ABPP!DA108</f>
        <v>85101.362103010208</v>
      </c>
      <c r="DD360" s="383">
        <f>ABPP!DB108</f>
        <v>205509.8508530102</v>
      </c>
      <c r="DE360" s="83"/>
      <c r="DF360" s="83"/>
      <c r="DG360" s="83"/>
      <c r="DH360" s="83"/>
      <c r="DI360" s="83"/>
      <c r="DJ360" s="83"/>
      <c r="DK360" s="83"/>
      <c r="DL360" s="83"/>
      <c r="DM360" s="83"/>
      <c r="DN360" s="83"/>
      <c r="DO360" s="83"/>
      <c r="DP360" s="83"/>
      <c r="DQ360" s="83"/>
      <c r="DR360" s="83"/>
      <c r="DS360" s="83"/>
    </row>
    <row r="361" spans="1:123">
      <c r="B361" s="110"/>
      <c r="C361" s="83"/>
      <c r="D361" s="83"/>
      <c r="E361" s="111"/>
      <c r="F361" s="382" t="str">
        <f>ABPP!E109</f>
        <v>8. Rab Perluasan Jtm Di Jl. Kunang-Kunang</v>
      </c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  <c r="AP361" s="83"/>
      <c r="AQ361" s="83"/>
      <c r="AR361" s="83"/>
      <c r="AS361" s="83"/>
      <c r="AT361" s="83"/>
      <c r="AU361" s="83"/>
      <c r="AV361" s="83"/>
      <c r="AW361" s="83"/>
      <c r="AX361" s="83"/>
      <c r="AY361" s="83"/>
      <c r="AZ361" s="83"/>
      <c r="BA361" s="83"/>
      <c r="BB361" s="83"/>
      <c r="BC361" s="83"/>
      <c r="BD361" s="83"/>
      <c r="BE361" s="83"/>
      <c r="BF361" s="83"/>
      <c r="BG361" s="83"/>
      <c r="BH361" s="83"/>
      <c r="BI361" s="83"/>
      <c r="BJ361" s="83"/>
      <c r="BK361" s="83"/>
      <c r="BL361" s="83"/>
      <c r="BM361" s="83"/>
      <c r="BN361" s="83"/>
      <c r="BO361" s="83"/>
      <c r="BP361" s="83"/>
      <c r="BQ361" s="83"/>
      <c r="BR361" s="83"/>
      <c r="BS361" s="83"/>
      <c r="BT361" s="83"/>
      <c r="BU361" s="83"/>
      <c r="BV361" s="83"/>
      <c r="BW361" s="83"/>
      <c r="BX361" s="83"/>
      <c r="BY361" s="83"/>
      <c r="BZ361" s="83"/>
      <c r="CA361" s="83"/>
      <c r="CB361" s="83"/>
      <c r="CC361" s="83"/>
      <c r="CD361" s="83"/>
      <c r="CE361" s="83"/>
      <c r="CF361" s="83"/>
      <c r="CG361" s="83"/>
      <c r="CH361" s="83"/>
      <c r="CI361" s="83"/>
      <c r="CJ361" s="83"/>
      <c r="CK361" s="83"/>
      <c r="CL361" s="83"/>
      <c r="CM361" s="83"/>
      <c r="CN361" s="83"/>
      <c r="CO361" s="83"/>
      <c r="CP361" s="83"/>
      <c r="CQ361" s="83"/>
      <c r="CR361" s="83"/>
      <c r="CS361" s="83"/>
      <c r="CT361" s="83"/>
      <c r="CU361" s="83"/>
      <c r="CV361" s="83"/>
      <c r="CW361" s="83"/>
      <c r="CX361" s="83"/>
      <c r="CY361" s="83"/>
      <c r="CZ361" s="383">
        <f>ABPP!CY109</f>
        <v>0</v>
      </c>
      <c r="DA361" s="383"/>
      <c r="DB361" s="383">
        <f>ABPP!CZ109</f>
        <v>151383.87</v>
      </c>
      <c r="DC361" s="383">
        <f>ABPP!DA109</f>
        <v>101058.68348965401</v>
      </c>
      <c r="DD361" s="383">
        <f>ABPP!DB109</f>
        <v>252442.553489654</v>
      </c>
      <c r="DE361" s="83"/>
      <c r="DF361" s="83"/>
      <c r="DG361" s="83"/>
      <c r="DH361" s="83"/>
      <c r="DI361" s="83"/>
      <c r="DJ361" s="83"/>
      <c r="DK361" s="83"/>
      <c r="DL361" s="83"/>
      <c r="DM361" s="83"/>
      <c r="DN361" s="83"/>
      <c r="DO361" s="83"/>
      <c r="DP361" s="83"/>
      <c r="DQ361" s="83"/>
      <c r="DR361" s="83"/>
      <c r="DS361" s="83"/>
    </row>
    <row r="362" spans="1:123">
      <c r="B362" s="110"/>
      <c r="C362" s="83"/>
      <c r="D362" s="83"/>
      <c r="E362" s="111"/>
      <c r="F362" s="382" t="str">
        <f>ABPP!E110</f>
        <v>9. Rab Perluasan Jtm Dan Trafo Di Patok Merah</v>
      </c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  <c r="AP362" s="83"/>
      <c r="AQ362" s="83"/>
      <c r="AR362" s="83"/>
      <c r="AS362" s="83"/>
      <c r="AT362" s="83"/>
      <c r="AU362" s="83"/>
      <c r="AV362" s="83"/>
      <c r="AW362" s="83"/>
      <c r="AX362" s="83"/>
      <c r="AY362" s="83"/>
      <c r="AZ362" s="83"/>
      <c r="BA362" s="83"/>
      <c r="BB362" s="83"/>
      <c r="BC362" s="83"/>
      <c r="BD362" s="83"/>
      <c r="BE362" s="83"/>
      <c r="BF362" s="83"/>
      <c r="BG362" s="83"/>
      <c r="BH362" s="83"/>
      <c r="BI362" s="83"/>
      <c r="BJ362" s="83"/>
      <c r="BK362" s="83"/>
      <c r="BL362" s="83"/>
      <c r="BM362" s="83"/>
      <c r="BN362" s="83"/>
      <c r="BO362" s="83"/>
      <c r="BP362" s="83"/>
      <c r="BQ362" s="83"/>
      <c r="BR362" s="83"/>
      <c r="BS362" s="83"/>
      <c r="BT362" s="83"/>
      <c r="BU362" s="83"/>
      <c r="BV362" s="83"/>
      <c r="BW362" s="83"/>
      <c r="BX362" s="83"/>
      <c r="BY362" s="83"/>
      <c r="BZ362" s="83"/>
      <c r="CA362" s="83"/>
      <c r="CB362" s="83"/>
      <c r="CC362" s="83"/>
      <c r="CD362" s="83"/>
      <c r="CE362" s="83"/>
      <c r="CF362" s="83"/>
      <c r="CG362" s="83"/>
      <c r="CH362" s="83"/>
      <c r="CI362" s="83"/>
      <c r="CJ362" s="83"/>
      <c r="CK362" s="83"/>
      <c r="CL362" s="83"/>
      <c r="CM362" s="83"/>
      <c r="CN362" s="83"/>
      <c r="CO362" s="83"/>
      <c r="CP362" s="83"/>
      <c r="CQ362" s="83"/>
      <c r="CR362" s="83"/>
      <c r="CS362" s="83"/>
      <c r="CT362" s="83"/>
      <c r="CU362" s="83"/>
      <c r="CV362" s="83"/>
      <c r="CW362" s="83"/>
      <c r="CX362" s="83"/>
      <c r="CY362" s="83"/>
      <c r="CZ362" s="383">
        <f>ABPP!CY110</f>
        <v>0</v>
      </c>
      <c r="DA362" s="383"/>
      <c r="DB362" s="383">
        <f>ABPP!CZ110</f>
        <v>35197.800000000003</v>
      </c>
      <c r="DC362" s="383">
        <f>ABPP!DA110</f>
        <v>25703.804720278098</v>
      </c>
      <c r="DD362" s="383">
        <f>ABPP!DB110</f>
        <v>60901.604720278105</v>
      </c>
      <c r="DE362" s="83"/>
      <c r="DF362" s="83"/>
      <c r="DG362" s="83"/>
      <c r="DH362" s="83"/>
      <c r="DI362" s="83"/>
      <c r="DJ362" s="83"/>
      <c r="DK362" s="83"/>
      <c r="DL362" s="83"/>
      <c r="DM362" s="83"/>
      <c r="DN362" s="83"/>
      <c r="DO362" s="83"/>
      <c r="DP362" s="83"/>
      <c r="DQ362" s="83"/>
      <c r="DR362" s="83"/>
      <c r="DS362" s="83"/>
    </row>
    <row r="363" spans="1:123">
      <c r="B363" s="110"/>
      <c r="C363" s="83"/>
      <c r="D363" s="83"/>
      <c r="E363" s="111"/>
      <c r="F363" s="382" t="str">
        <f>ABPP!E111</f>
        <v>10.RAB Rencana perluasan JTM di KPS</v>
      </c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  <c r="AP363" s="83"/>
      <c r="AQ363" s="83"/>
      <c r="AR363" s="83"/>
      <c r="AS363" s="83"/>
      <c r="AT363" s="83"/>
      <c r="AU363" s="83"/>
      <c r="AV363" s="83"/>
      <c r="AW363" s="83"/>
      <c r="AX363" s="83"/>
      <c r="AY363" s="83"/>
      <c r="AZ363" s="83"/>
      <c r="BA363" s="83"/>
      <c r="BB363" s="83"/>
      <c r="BC363" s="83"/>
      <c r="BD363" s="83"/>
      <c r="BE363" s="83"/>
      <c r="BF363" s="83"/>
      <c r="BG363" s="83"/>
      <c r="BH363" s="83"/>
      <c r="BI363" s="83"/>
      <c r="BJ363" s="83"/>
      <c r="BK363" s="83"/>
      <c r="BL363" s="83"/>
      <c r="BM363" s="83"/>
      <c r="BN363" s="83"/>
      <c r="BO363" s="83"/>
      <c r="BP363" s="83"/>
      <c r="BQ363" s="83"/>
      <c r="BR363" s="83"/>
      <c r="BS363" s="83"/>
      <c r="BT363" s="83"/>
      <c r="BU363" s="83"/>
      <c r="BV363" s="83"/>
      <c r="BW363" s="83"/>
      <c r="BX363" s="83"/>
      <c r="BY363" s="83"/>
      <c r="BZ363" s="83"/>
      <c r="CA363" s="83"/>
      <c r="CB363" s="83"/>
      <c r="CC363" s="83"/>
      <c r="CD363" s="83"/>
      <c r="CE363" s="83"/>
      <c r="CF363" s="83"/>
      <c r="CG363" s="83"/>
      <c r="CH363" s="83"/>
      <c r="CI363" s="83"/>
      <c r="CJ363" s="83"/>
      <c r="CK363" s="83"/>
      <c r="CL363" s="83"/>
      <c r="CM363" s="83"/>
      <c r="CN363" s="83"/>
      <c r="CO363" s="83"/>
      <c r="CP363" s="83"/>
      <c r="CQ363" s="83"/>
      <c r="CR363" s="83"/>
      <c r="CS363" s="83"/>
      <c r="CT363" s="83"/>
      <c r="CU363" s="83"/>
      <c r="CV363" s="83"/>
      <c r="CW363" s="83"/>
      <c r="CX363" s="83"/>
      <c r="CY363" s="83"/>
      <c r="CZ363" s="383">
        <f>ABPP!CY111</f>
        <v>0</v>
      </c>
      <c r="DA363" s="383"/>
      <c r="DB363" s="383">
        <f>ABPP!CZ111</f>
        <v>43936.639999999999</v>
      </c>
      <c r="DC363" s="383">
        <f>ABPP!DA111</f>
        <v>42785.7700684437</v>
      </c>
      <c r="DD363" s="383">
        <f>ABPP!DB111</f>
        <v>86722.4100684437</v>
      </c>
      <c r="DE363" s="83"/>
      <c r="DF363" s="83"/>
      <c r="DG363" s="83"/>
      <c r="DH363" s="83"/>
      <c r="DI363" s="83"/>
      <c r="DJ363" s="83"/>
      <c r="DK363" s="83"/>
      <c r="DL363" s="83"/>
      <c r="DM363" s="83"/>
      <c r="DN363" s="83"/>
      <c r="DO363" s="83"/>
      <c r="DP363" s="83"/>
      <c r="DQ363" s="83"/>
      <c r="DR363" s="83"/>
      <c r="DS363" s="83"/>
    </row>
    <row r="364" spans="1:123">
      <c r="B364" s="110"/>
      <c r="C364" s="83"/>
      <c r="D364" s="83"/>
      <c r="E364" s="111"/>
      <c r="F364" s="382" t="str">
        <f>ABPP!E112</f>
        <v>11. RAB Manggar-Karjo</v>
      </c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  <c r="BP364" s="83"/>
      <c r="BQ364" s="83"/>
      <c r="BR364" s="83"/>
      <c r="BS364" s="83"/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  <c r="CF364" s="83"/>
      <c r="CG364" s="83"/>
      <c r="CH364" s="83"/>
      <c r="CI364" s="83"/>
      <c r="CJ364" s="83"/>
      <c r="CK364" s="83"/>
      <c r="CL364" s="83"/>
      <c r="CM364" s="83"/>
      <c r="CN364" s="83"/>
      <c r="CO364" s="83"/>
      <c r="CP364" s="83"/>
      <c r="CQ364" s="83"/>
      <c r="CR364" s="83"/>
      <c r="CS364" s="83"/>
      <c r="CT364" s="83"/>
      <c r="CU364" s="83"/>
      <c r="CV364" s="83"/>
      <c r="CW364" s="83"/>
      <c r="CX364" s="83"/>
      <c r="CY364" s="83"/>
      <c r="CZ364" s="383">
        <f>ABPP!CY112</f>
        <v>0</v>
      </c>
      <c r="DA364" s="383"/>
      <c r="DB364" s="383">
        <f>ABPP!CZ112</f>
        <v>6718596.1919999998</v>
      </c>
      <c r="DC364" s="383">
        <f>ABPP!DA112</f>
        <v>792410.38721186598</v>
      </c>
      <c r="DD364" s="383">
        <f>ABPP!DB112</f>
        <v>7511006.5792118656</v>
      </c>
      <c r="DE364" s="83"/>
      <c r="DF364" s="83"/>
      <c r="DG364" s="83"/>
      <c r="DH364" s="83"/>
      <c r="DI364" s="83"/>
      <c r="DJ364" s="83"/>
      <c r="DK364" s="83"/>
      <c r="DL364" s="83"/>
      <c r="DM364" s="83"/>
      <c r="DN364" s="83"/>
      <c r="DO364" s="83"/>
      <c r="DP364" s="83"/>
      <c r="DQ364" s="83"/>
      <c r="DR364" s="83"/>
      <c r="DS364" s="83"/>
    </row>
    <row r="365" spans="1:123" s="25" customFormat="1" ht="35.25" customHeight="1">
      <c r="A365" s="19" t="s">
        <v>134</v>
      </c>
      <c r="B365" s="312" t="str">
        <f>ABPP!A113</f>
        <v>PRK.2017.WKT-3.3.19</v>
      </c>
      <c r="C365" s="90"/>
      <c r="D365" s="90"/>
      <c r="E365" s="489" t="str">
        <f>ABPP!D113</f>
        <v>Pekerjaan Pemasangan Jaringan Distribusi Zona 1 Rayon Balikpapan Selatan, Rayon Longikis &amp; Rayon Tanah Grogot :</v>
      </c>
      <c r="F365" s="4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  <c r="AR365" s="90"/>
      <c r="AS365" s="90"/>
      <c r="AT365" s="90"/>
      <c r="AU365" s="90"/>
      <c r="AV365" s="90"/>
      <c r="AW365" s="90"/>
      <c r="AX365" s="90"/>
      <c r="AY365" s="90"/>
      <c r="AZ365" s="90"/>
      <c r="BA365" s="90"/>
      <c r="BB365" s="90"/>
      <c r="BC365" s="90"/>
      <c r="BD365" s="90"/>
      <c r="BE365" s="90"/>
      <c r="BF365" s="90"/>
      <c r="BG365" s="90"/>
      <c r="BH365" s="90"/>
      <c r="BI365" s="90"/>
      <c r="BJ365" s="90"/>
      <c r="BK365" s="90"/>
      <c r="BL365" s="90"/>
      <c r="BM365" s="90"/>
      <c r="BN365" s="90"/>
      <c r="BO365" s="90"/>
      <c r="BP365" s="90"/>
      <c r="BQ365" s="90"/>
      <c r="BR365" s="90"/>
      <c r="BS365" s="90"/>
      <c r="BT365" s="90"/>
      <c r="BU365" s="90"/>
      <c r="BV365" s="90"/>
      <c r="BW365" s="90"/>
      <c r="BX365" s="90"/>
      <c r="BY365" s="90"/>
      <c r="BZ365" s="90"/>
      <c r="CA365" s="90"/>
      <c r="CB365" s="90"/>
      <c r="CC365" s="90"/>
      <c r="CD365" s="90"/>
      <c r="CE365" s="90"/>
      <c r="CF365" s="90"/>
      <c r="CG365" s="90"/>
      <c r="CH365" s="90"/>
      <c r="CI365" s="90"/>
      <c r="CJ365" s="90"/>
      <c r="CK365" s="90"/>
      <c r="CL365" s="90"/>
      <c r="CM365" s="90"/>
      <c r="CN365" s="90"/>
      <c r="CO365" s="90"/>
      <c r="CP365" s="90"/>
      <c r="CQ365" s="90"/>
      <c r="CR365" s="90"/>
      <c r="CS365" s="90"/>
      <c r="CT365" s="90"/>
      <c r="CU365" s="90"/>
      <c r="CV365" s="90"/>
      <c r="CW365" s="90"/>
      <c r="CX365" s="90"/>
      <c r="CY365" s="90"/>
      <c r="CZ365" s="384"/>
      <c r="DA365" s="384"/>
      <c r="DB365" s="384"/>
      <c r="DC365" s="384"/>
      <c r="DD365" s="384"/>
      <c r="DE365" s="90"/>
      <c r="DF365" s="90"/>
      <c r="DG365" s="90"/>
      <c r="DH365" s="90"/>
      <c r="DI365" s="90"/>
      <c r="DJ365" s="90"/>
      <c r="DK365" s="90"/>
      <c r="DL365" s="90"/>
      <c r="DM365" s="90"/>
      <c r="DN365" s="90"/>
      <c r="DO365" s="90"/>
      <c r="DP365" s="90"/>
      <c r="DQ365" s="90"/>
      <c r="DR365" s="90"/>
      <c r="DS365" s="90"/>
    </row>
    <row r="366" spans="1:123">
      <c r="B366" s="110"/>
      <c r="C366" s="83"/>
      <c r="D366" s="83"/>
      <c r="E366" s="111"/>
      <c r="F366" s="382" t="str">
        <f>ABPP!E114</f>
        <v>De Green Terrace</v>
      </c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83"/>
      <c r="AQ366" s="83"/>
      <c r="AR366" s="83"/>
      <c r="AS366" s="83"/>
      <c r="AT366" s="83"/>
      <c r="AU366" s="83"/>
      <c r="AV366" s="83"/>
      <c r="AW366" s="83"/>
      <c r="AX366" s="83"/>
      <c r="AY366" s="83"/>
      <c r="AZ366" s="83"/>
      <c r="BA366" s="83"/>
      <c r="BB366" s="83"/>
      <c r="BC366" s="83"/>
      <c r="BD366" s="83"/>
      <c r="BE366" s="83"/>
      <c r="BF366" s="83"/>
      <c r="BG366" s="83"/>
      <c r="BH366" s="83"/>
      <c r="BI366" s="83"/>
      <c r="BJ366" s="83"/>
      <c r="BK366" s="83"/>
      <c r="BL366" s="83"/>
      <c r="BM366" s="83"/>
      <c r="BN366" s="83"/>
      <c r="BO366" s="83"/>
      <c r="BP366" s="83"/>
      <c r="BQ366" s="83"/>
      <c r="BR366" s="83"/>
      <c r="BS366" s="83"/>
      <c r="BT366" s="83"/>
      <c r="BU366" s="83"/>
      <c r="BV366" s="83"/>
      <c r="BW366" s="83"/>
      <c r="BX366" s="83"/>
      <c r="BY366" s="83"/>
      <c r="BZ366" s="83"/>
      <c r="CA366" s="83"/>
      <c r="CB366" s="83"/>
      <c r="CC366" s="83"/>
      <c r="CD366" s="83"/>
      <c r="CE366" s="83"/>
      <c r="CF366" s="83"/>
      <c r="CG366" s="83"/>
      <c r="CH366" s="83"/>
      <c r="CI366" s="83"/>
      <c r="CJ366" s="83"/>
      <c r="CK366" s="83"/>
      <c r="CL366" s="83"/>
      <c r="CM366" s="83"/>
      <c r="CN366" s="83"/>
      <c r="CO366" s="83"/>
      <c r="CP366" s="83"/>
      <c r="CQ366" s="83"/>
      <c r="CR366" s="83"/>
      <c r="CS366" s="83"/>
      <c r="CT366" s="83"/>
      <c r="CU366" s="83"/>
      <c r="CV366" s="83"/>
      <c r="CW366" s="83"/>
      <c r="CX366" s="83"/>
      <c r="CY366" s="83"/>
      <c r="CZ366" s="383">
        <f>ABPP!CY114</f>
        <v>0</v>
      </c>
      <c r="DA366" s="383"/>
      <c r="DB366" s="383">
        <f>ABPP!CZ114</f>
        <v>458103.66249999998</v>
      </c>
      <c r="DC366" s="383">
        <f>ABPP!DA114</f>
        <v>34879.326298710097</v>
      </c>
      <c r="DD366" s="383">
        <f>ABPP!DB114</f>
        <v>492982.98879871005</v>
      </c>
      <c r="DE366" s="83"/>
      <c r="DF366" s="83"/>
      <c r="DG366" s="83"/>
      <c r="DH366" s="83"/>
      <c r="DI366" s="83"/>
      <c r="DJ366" s="83"/>
      <c r="DK366" s="83"/>
      <c r="DL366" s="83"/>
      <c r="DM366" s="83"/>
      <c r="DN366" s="83"/>
      <c r="DO366" s="83"/>
      <c r="DP366" s="83"/>
      <c r="DQ366" s="83"/>
      <c r="DR366" s="83"/>
      <c r="DS366" s="83"/>
    </row>
    <row r="367" spans="1:123">
      <c r="B367" s="110"/>
      <c r="C367" s="83"/>
      <c r="D367" s="83"/>
      <c r="E367" s="111"/>
      <c r="F367" s="382" t="str">
        <f>ABPP!E115</f>
        <v>Inti Bhumi Perkasa</v>
      </c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  <c r="AL367" s="83"/>
      <c r="AM367" s="83"/>
      <c r="AN367" s="83"/>
      <c r="AO367" s="83"/>
      <c r="AP367" s="83"/>
      <c r="AQ367" s="83"/>
      <c r="AR367" s="83"/>
      <c r="AS367" s="83"/>
      <c r="AT367" s="83"/>
      <c r="AU367" s="83"/>
      <c r="AV367" s="83"/>
      <c r="AW367" s="83"/>
      <c r="AX367" s="83"/>
      <c r="AY367" s="83"/>
      <c r="AZ367" s="83"/>
      <c r="BA367" s="83"/>
      <c r="BB367" s="83"/>
      <c r="BC367" s="83"/>
      <c r="BD367" s="83"/>
      <c r="BE367" s="83"/>
      <c r="BF367" s="83"/>
      <c r="BG367" s="83"/>
      <c r="BH367" s="83"/>
      <c r="BI367" s="83"/>
      <c r="BJ367" s="83"/>
      <c r="BK367" s="83"/>
      <c r="BL367" s="83"/>
      <c r="BM367" s="83"/>
      <c r="BN367" s="83"/>
      <c r="BO367" s="83"/>
      <c r="BP367" s="83"/>
      <c r="BQ367" s="83"/>
      <c r="BR367" s="83"/>
      <c r="BS367" s="83"/>
      <c r="BT367" s="83"/>
      <c r="BU367" s="83"/>
      <c r="BV367" s="83"/>
      <c r="BW367" s="83"/>
      <c r="BX367" s="83"/>
      <c r="BY367" s="83"/>
      <c r="BZ367" s="83"/>
      <c r="CA367" s="83"/>
      <c r="CB367" s="83"/>
      <c r="CC367" s="83"/>
      <c r="CD367" s="83"/>
      <c r="CE367" s="83"/>
      <c r="CF367" s="83"/>
      <c r="CG367" s="83"/>
      <c r="CH367" s="83"/>
      <c r="CI367" s="83"/>
      <c r="CJ367" s="83"/>
      <c r="CK367" s="83"/>
      <c r="CL367" s="83"/>
      <c r="CM367" s="83"/>
      <c r="CN367" s="83"/>
      <c r="CO367" s="83"/>
      <c r="CP367" s="83"/>
      <c r="CQ367" s="83"/>
      <c r="CR367" s="83"/>
      <c r="CS367" s="83"/>
      <c r="CT367" s="83"/>
      <c r="CU367" s="83"/>
      <c r="CV367" s="83"/>
      <c r="CW367" s="83"/>
      <c r="CX367" s="83"/>
      <c r="CY367" s="83"/>
      <c r="CZ367" s="383">
        <f>ABPP!CY115</f>
        <v>0</v>
      </c>
      <c r="DA367" s="383"/>
      <c r="DB367" s="383">
        <f>ABPP!CZ115</f>
        <v>458103.66249999998</v>
      </c>
      <c r="DC367" s="383">
        <f>ABPP!DA115</f>
        <v>34879.326298710097</v>
      </c>
      <c r="DD367" s="383">
        <f>ABPP!DB115</f>
        <v>492982.98879871005</v>
      </c>
      <c r="DE367" s="83"/>
      <c r="DF367" s="83"/>
      <c r="DG367" s="83"/>
      <c r="DH367" s="83"/>
      <c r="DI367" s="83"/>
      <c r="DJ367" s="83"/>
      <c r="DK367" s="83"/>
      <c r="DL367" s="83"/>
      <c r="DM367" s="83"/>
      <c r="DN367" s="83"/>
      <c r="DO367" s="83"/>
      <c r="DP367" s="83"/>
      <c r="DQ367" s="83"/>
      <c r="DR367" s="83"/>
      <c r="DS367" s="83"/>
    </row>
    <row r="368" spans="1:123">
      <c r="B368" s="110"/>
      <c r="C368" s="83"/>
      <c r="D368" s="83"/>
      <c r="E368" s="111"/>
      <c r="F368" s="382" t="str">
        <f>ABPP!E116</f>
        <v>Palm Hills City Residence</v>
      </c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83"/>
      <c r="AQ368" s="83"/>
      <c r="AR368" s="83"/>
      <c r="AS368" s="83"/>
      <c r="AT368" s="83"/>
      <c r="AU368" s="83"/>
      <c r="AV368" s="83"/>
      <c r="AW368" s="83"/>
      <c r="AX368" s="83"/>
      <c r="AY368" s="83"/>
      <c r="AZ368" s="83"/>
      <c r="BA368" s="83"/>
      <c r="BB368" s="83"/>
      <c r="BC368" s="83"/>
      <c r="BD368" s="83"/>
      <c r="BE368" s="83"/>
      <c r="BF368" s="83"/>
      <c r="BG368" s="83"/>
      <c r="BH368" s="83"/>
      <c r="BI368" s="83"/>
      <c r="BJ368" s="83"/>
      <c r="BK368" s="83"/>
      <c r="BL368" s="83"/>
      <c r="BM368" s="83"/>
      <c r="BN368" s="83"/>
      <c r="BO368" s="83"/>
      <c r="BP368" s="83"/>
      <c r="BQ368" s="83"/>
      <c r="BR368" s="83"/>
      <c r="BS368" s="83"/>
      <c r="BT368" s="83"/>
      <c r="BU368" s="83"/>
      <c r="BV368" s="83"/>
      <c r="BW368" s="83"/>
      <c r="BX368" s="83"/>
      <c r="BY368" s="83"/>
      <c r="BZ368" s="83"/>
      <c r="CA368" s="83"/>
      <c r="CB368" s="83"/>
      <c r="CC368" s="83"/>
      <c r="CD368" s="83"/>
      <c r="CE368" s="83"/>
      <c r="CF368" s="83"/>
      <c r="CG368" s="83"/>
      <c r="CH368" s="83"/>
      <c r="CI368" s="83"/>
      <c r="CJ368" s="83"/>
      <c r="CK368" s="83"/>
      <c r="CL368" s="83"/>
      <c r="CM368" s="83"/>
      <c r="CN368" s="83"/>
      <c r="CO368" s="83"/>
      <c r="CP368" s="83"/>
      <c r="CQ368" s="83"/>
      <c r="CR368" s="83"/>
      <c r="CS368" s="83"/>
      <c r="CT368" s="83"/>
      <c r="CU368" s="83"/>
      <c r="CV368" s="83"/>
      <c r="CW368" s="83"/>
      <c r="CX368" s="83"/>
      <c r="CY368" s="83"/>
      <c r="CZ368" s="383">
        <f>ABPP!CY116</f>
        <v>0</v>
      </c>
      <c r="DA368" s="383"/>
      <c r="DB368" s="383">
        <f>ABPP!CZ116</f>
        <v>249681.9325</v>
      </c>
      <c r="DC368" s="383">
        <f>ABPP!DA116</f>
        <v>21916.663953344902</v>
      </c>
      <c r="DD368" s="383">
        <f>ABPP!DB116</f>
        <v>271598.59645334492</v>
      </c>
      <c r="DE368" s="83"/>
      <c r="DF368" s="83"/>
      <c r="DG368" s="83"/>
      <c r="DH368" s="83"/>
      <c r="DI368" s="83"/>
      <c r="DJ368" s="83"/>
      <c r="DK368" s="83"/>
      <c r="DL368" s="83"/>
      <c r="DM368" s="83"/>
      <c r="DN368" s="83"/>
      <c r="DO368" s="83"/>
      <c r="DP368" s="83"/>
      <c r="DQ368" s="83"/>
      <c r="DR368" s="83"/>
      <c r="DS368" s="83"/>
    </row>
    <row r="369" spans="2:123">
      <c r="B369" s="110"/>
      <c r="C369" s="83"/>
      <c r="D369" s="83"/>
      <c r="E369" s="111"/>
      <c r="F369" s="382" t="str">
        <f>ABPP!E117</f>
        <v>Pelangi Cozy</v>
      </c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3"/>
      <c r="AN369" s="83"/>
      <c r="AO369" s="83"/>
      <c r="AP369" s="83"/>
      <c r="AQ369" s="83"/>
      <c r="AR369" s="83"/>
      <c r="AS369" s="83"/>
      <c r="AT369" s="83"/>
      <c r="AU369" s="83"/>
      <c r="AV369" s="83"/>
      <c r="AW369" s="83"/>
      <c r="AX369" s="83"/>
      <c r="AY369" s="83"/>
      <c r="AZ369" s="83"/>
      <c r="BA369" s="83"/>
      <c r="BB369" s="83"/>
      <c r="BC369" s="83"/>
      <c r="BD369" s="83"/>
      <c r="BE369" s="83"/>
      <c r="BF369" s="83"/>
      <c r="BG369" s="83"/>
      <c r="BH369" s="83"/>
      <c r="BI369" s="83"/>
      <c r="BJ369" s="83"/>
      <c r="BK369" s="83"/>
      <c r="BL369" s="83"/>
      <c r="BM369" s="83"/>
      <c r="BN369" s="83"/>
      <c r="BO369" s="83"/>
      <c r="BP369" s="83"/>
      <c r="BQ369" s="83"/>
      <c r="BR369" s="83"/>
      <c r="BS369" s="83"/>
      <c r="BT369" s="83"/>
      <c r="BU369" s="83"/>
      <c r="BV369" s="83"/>
      <c r="BW369" s="83"/>
      <c r="BX369" s="83"/>
      <c r="BY369" s="83"/>
      <c r="BZ369" s="83"/>
      <c r="CA369" s="83"/>
      <c r="CB369" s="83"/>
      <c r="CC369" s="83"/>
      <c r="CD369" s="83"/>
      <c r="CE369" s="83"/>
      <c r="CF369" s="83"/>
      <c r="CG369" s="83"/>
      <c r="CH369" s="83"/>
      <c r="CI369" s="83"/>
      <c r="CJ369" s="83"/>
      <c r="CK369" s="83"/>
      <c r="CL369" s="83"/>
      <c r="CM369" s="83"/>
      <c r="CN369" s="83"/>
      <c r="CO369" s="83"/>
      <c r="CP369" s="83"/>
      <c r="CQ369" s="83"/>
      <c r="CR369" s="83"/>
      <c r="CS369" s="83"/>
      <c r="CT369" s="83"/>
      <c r="CU369" s="83"/>
      <c r="CV369" s="83"/>
      <c r="CW369" s="83"/>
      <c r="CX369" s="83"/>
      <c r="CY369" s="83"/>
      <c r="CZ369" s="383">
        <f>ABPP!CY117</f>
        <v>0</v>
      </c>
      <c r="DA369" s="383"/>
      <c r="DB369" s="383">
        <f>ABPP!CZ117</f>
        <v>458103.66249999998</v>
      </c>
      <c r="DC369" s="383">
        <f>ABPP!DA117</f>
        <v>34879.326298710097</v>
      </c>
      <c r="DD369" s="383">
        <f>ABPP!DB117</f>
        <v>492982.98879871005</v>
      </c>
      <c r="DE369" s="83"/>
      <c r="DF369" s="83"/>
      <c r="DG369" s="83"/>
      <c r="DH369" s="83"/>
      <c r="DI369" s="83"/>
      <c r="DJ369" s="83"/>
      <c r="DK369" s="83"/>
      <c r="DL369" s="83"/>
      <c r="DM369" s="83"/>
      <c r="DN369" s="83"/>
      <c r="DO369" s="83"/>
      <c r="DP369" s="83"/>
      <c r="DQ369" s="83"/>
      <c r="DR369" s="83"/>
      <c r="DS369" s="83"/>
    </row>
    <row r="370" spans="2:123">
      <c r="B370" s="110"/>
      <c r="C370" s="83"/>
      <c r="D370" s="83"/>
      <c r="E370" s="111"/>
      <c r="F370" s="382" t="str">
        <f>ABPP!E118</f>
        <v>Perum Mitra Pesona</v>
      </c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/>
      <c r="CA370" s="83"/>
      <c r="CB370" s="83"/>
      <c r="CC370" s="83"/>
      <c r="CD370" s="83"/>
      <c r="CE370" s="83"/>
      <c r="CF370" s="83"/>
      <c r="CG370" s="83"/>
      <c r="CH370" s="83"/>
      <c r="CI370" s="83"/>
      <c r="CJ370" s="83"/>
      <c r="CK370" s="83"/>
      <c r="CL370" s="83"/>
      <c r="CM370" s="83"/>
      <c r="CN370" s="83"/>
      <c r="CO370" s="83"/>
      <c r="CP370" s="83"/>
      <c r="CQ370" s="83"/>
      <c r="CR370" s="83"/>
      <c r="CS370" s="83"/>
      <c r="CT370" s="83"/>
      <c r="CU370" s="83"/>
      <c r="CV370" s="83"/>
      <c r="CW370" s="83"/>
      <c r="CX370" s="83"/>
      <c r="CY370" s="83"/>
      <c r="CZ370" s="383">
        <f>ABPP!CY118</f>
        <v>0</v>
      </c>
      <c r="DA370" s="383"/>
      <c r="DB370" s="383">
        <f>ABPP!CZ118</f>
        <v>458103.66249999998</v>
      </c>
      <c r="DC370" s="383">
        <f>ABPP!DA118</f>
        <v>34879.326298710097</v>
      </c>
      <c r="DD370" s="383">
        <f>ABPP!DB118</f>
        <v>492982.98879871005</v>
      </c>
      <c r="DE370" s="83"/>
      <c r="DF370" s="83"/>
      <c r="DG370" s="83"/>
      <c r="DH370" s="83"/>
      <c r="DI370" s="83"/>
      <c r="DJ370" s="83"/>
      <c r="DK370" s="83"/>
      <c r="DL370" s="83"/>
      <c r="DM370" s="83"/>
      <c r="DN370" s="83"/>
      <c r="DO370" s="83"/>
      <c r="DP370" s="83"/>
      <c r="DQ370" s="83"/>
      <c r="DR370" s="83"/>
      <c r="DS370" s="83"/>
    </row>
    <row r="371" spans="2:123">
      <c r="B371" s="110"/>
      <c r="C371" s="83"/>
      <c r="D371" s="83"/>
      <c r="E371" s="111"/>
      <c r="F371" s="382" t="str">
        <f>ABPP!E119</f>
        <v>Perum. Lambada Green</v>
      </c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  <c r="AL371" s="83"/>
      <c r="AM371" s="83"/>
      <c r="AN371" s="83"/>
      <c r="AO371" s="83"/>
      <c r="AP371" s="83"/>
      <c r="AQ371" s="83"/>
      <c r="AR371" s="83"/>
      <c r="AS371" s="83"/>
      <c r="AT371" s="83"/>
      <c r="AU371" s="83"/>
      <c r="AV371" s="83"/>
      <c r="AW371" s="83"/>
      <c r="AX371" s="83"/>
      <c r="AY371" s="83"/>
      <c r="AZ371" s="83"/>
      <c r="BA371" s="83"/>
      <c r="BB371" s="83"/>
      <c r="BC371" s="83"/>
      <c r="BD371" s="83"/>
      <c r="BE371" s="83"/>
      <c r="BF371" s="83"/>
      <c r="BG371" s="83"/>
      <c r="BH371" s="83"/>
      <c r="BI371" s="83"/>
      <c r="BJ371" s="83"/>
      <c r="BK371" s="83"/>
      <c r="BL371" s="83"/>
      <c r="BM371" s="83"/>
      <c r="BN371" s="83"/>
      <c r="BO371" s="83"/>
      <c r="BP371" s="83"/>
      <c r="BQ371" s="83"/>
      <c r="BR371" s="83"/>
      <c r="BS371" s="83"/>
      <c r="BT371" s="83"/>
      <c r="BU371" s="83"/>
      <c r="BV371" s="83"/>
      <c r="BW371" s="83"/>
      <c r="BX371" s="83"/>
      <c r="BY371" s="83"/>
      <c r="BZ371" s="83"/>
      <c r="CA371" s="83"/>
      <c r="CB371" s="83"/>
      <c r="CC371" s="83"/>
      <c r="CD371" s="83"/>
      <c r="CE371" s="83"/>
      <c r="CF371" s="83"/>
      <c r="CG371" s="83"/>
      <c r="CH371" s="83"/>
      <c r="CI371" s="83"/>
      <c r="CJ371" s="83"/>
      <c r="CK371" s="83"/>
      <c r="CL371" s="83"/>
      <c r="CM371" s="83"/>
      <c r="CN371" s="83"/>
      <c r="CO371" s="83"/>
      <c r="CP371" s="83"/>
      <c r="CQ371" s="83"/>
      <c r="CR371" s="83"/>
      <c r="CS371" s="83"/>
      <c r="CT371" s="83"/>
      <c r="CU371" s="83"/>
      <c r="CV371" s="83"/>
      <c r="CW371" s="83"/>
      <c r="CX371" s="83"/>
      <c r="CY371" s="83"/>
      <c r="CZ371" s="383">
        <f>ABPP!CY119</f>
        <v>0</v>
      </c>
      <c r="DA371" s="383"/>
      <c r="DB371" s="383">
        <f>ABPP!CZ119</f>
        <v>458103.66249999998</v>
      </c>
      <c r="DC371" s="383">
        <f>ABPP!DA119</f>
        <v>34879.326298710097</v>
      </c>
      <c r="DD371" s="383">
        <f>ABPP!DB119</f>
        <v>492982.98879871005</v>
      </c>
      <c r="DE371" s="83"/>
      <c r="DF371" s="83"/>
      <c r="DG371" s="83"/>
      <c r="DH371" s="83"/>
      <c r="DI371" s="83"/>
      <c r="DJ371" s="83"/>
      <c r="DK371" s="83"/>
      <c r="DL371" s="83"/>
      <c r="DM371" s="83"/>
      <c r="DN371" s="83"/>
      <c r="DO371" s="83"/>
      <c r="DP371" s="83"/>
      <c r="DQ371" s="83"/>
      <c r="DR371" s="83"/>
      <c r="DS371" s="83"/>
    </row>
    <row r="372" spans="2:123">
      <c r="B372" s="110"/>
      <c r="C372" s="83"/>
      <c r="D372" s="83"/>
      <c r="E372" s="111"/>
      <c r="F372" s="382" t="str">
        <f>ABPP!E120</f>
        <v>Melati Bintang Residence</v>
      </c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83"/>
      <c r="AQ372" s="83"/>
      <c r="AR372" s="83"/>
      <c r="AS372" s="83"/>
      <c r="AT372" s="83"/>
      <c r="AU372" s="83"/>
      <c r="AV372" s="83"/>
      <c r="AW372" s="83"/>
      <c r="AX372" s="83"/>
      <c r="AY372" s="83"/>
      <c r="AZ372" s="83"/>
      <c r="BA372" s="83"/>
      <c r="BB372" s="83"/>
      <c r="BC372" s="83"/>
      <c r="BD372" s="83"/>
      <c r="BE372" s="83"/>
      <c r="BF372" s="83"/>
      <c r="BG372" s="83"/>
      <c r="BH372" s="83"/>
      <c r="BI372" s="83"/>
      <c r="BJ372" s="83"/>
      <c r="BK372" s="83"/>
      <c r="BL372" s="83"/>
      <c r="BM372" s="83"/>
      <c r="BN372" s="83"/>
      <c r="BO372" s="83"/>
      <c r="BP372" s="83"/>
      <c r="BQ372" s="83"/>
      <c r="BR372" s="83"/>
      <c r="BS372" s="83"/>
      <c r="BT372" s="83"/>
      <c r="BU372" s="83"/>
      <c r="BV372" s="83"/>
      <c r="BW372" s="83"/>
      <c r="BX372" s="83"/>
      <c r="BY372" s="83"/>
      <c r="BZ372" s="83"/>
      <c r="CA372" s="83"/>
      <c r="CB372" s="83"/>
      <c r="CC372" s="83"/>
      <c r="CD372" s="83"/>
      <c r="CE372" s="83"/>
      <c r="CF372" s="83"/>
      <c r="CG372" s="83"/>
      <c r="CH372" s="83"/>
      <c r="CI372" s="83"/>
      <c r="CJ372" s="83"/>
      <c r="CK372" s="83"/>
      <c r="CL372" s="83"/>
      <c r="CM372" s="83"/>
      <c r="CN372" s="83"/>
      <c r="CO372" s="83"/>
      <c r="CP372" s="83"/>
      <c r="CQ372" s="83"/>
      <c r="CR372" s="83"/>
      <c r="CS372" s="83"/>
      <c r="CT372" s="83"/>
      <c r="CU372" s="83"/>
      <c r="CV372" s="83"/>
      <c r="CW372" s="83"/>
      <c r="CX372" s="83"/>
      <c r="CY372" s="83"/>
      <c r="CZ372" s="383">
        <f>ABPP!CY120</f>
        <v>0</v>
      </c>
      <c r="DA372" s="383"/>
      <c r="DB372" s="383">
        <f>ABPP!CZ120</f>
        <v>458103.66249999998</v>
      </c>
      <c r="DC372" s="383">
        <f>ABPP!DA120</f>
        <v>34879.326298710097</v>
      </c>
      <c r="DD372" s="383">
        <f>ABPP!DB120</f>
        <v>492982.98879871005</v>
      </c>
      <c r="DE372" s="83"/>
      <c r="DF372" s="83"/>
      <c r="DG372" s="83"/>
      <c r="DH372" s="83"/>
      <c r="DI372" s="83"/>
      <c r="DJ372" s="83"/>
      <c r="DK372" s="83"/>
      <c r="DL372" s="83"/>
      <c r="DM372" s="83"/>
      <c r="DN372" s="83"/>
      <c r="DO372" s="83"/>
      <c r="DP372" s="83"/>
      <c r="DQ372" s="83"/>
      <c r="DR372" s="83"/>
      <c r="DS372" s="83"/>
    </row>
    <row r="373" spans="2:123">
      <c r="B373" s="110"/>
      <c r="C373" s="83"/>
      <c r="D373" s="83"/>
      <c r="E373" s="111"/>
      <c r="F373" s="382" t="str">
        <f>ABPP!E121</f>
        <v>Kampoeng Bedul</v>
      </c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  <c r="AP373" s="83"/>
      <c r="AQ373" s="83"/>
      <c r="AR373" s="83"/>
      <c r="AS373" s="83"/>
      <c r="AT373" s="83"/>
      <c r="AU373" s="83"/>
      <c r="AV373" s="83"/>
      <c r="AW373" s="83"/>
      <c r="AX373" s="83"/>
      <c r="AY373" s="83"/>
      <c r="AZ373" s="83"/>
      <c r="BA373" s="83"/>
      <c r="BB373" s="83"/>
      <c r="BC373" s="83"/>
      <c r="BD373" s="83"/>
      <c r="BE373" s="83"/>
      <c r="BF373" s="83"/>
      <c r="BG373" s="83"/>
      <c r="BH373" s="83"/>
      <c r="BI373" s="83"/>
      <c r="BJ373" s="83"/>
      <c r="BK373" s="83"/>
      <c r="BL373" s="83"/>
      <c r="BM373" s="83"/>
      <c r="BN373" s="83"/>
      <c r="BO373" s="83"/>
      <c r="BP373" s="83"/>
      <c r="BQ373" s="83"/>
      <c r="BR373" s="83"/>
      <c r="BS373" s="83"/>
      <c r="BT373" s="83"/>
      <c r="BU373" s="83"/>
      <c r="BV373" s="83"/>
      <c r="BW373" s="83"/>
      <c r="BX373" s="83"/>
      <c r="BY373" s="83"/>
      <c r="BZ373" s="83"/>
      <c r="CA373" s="83"/>
      <c r="CB373" s="83"/>
      <c r="CC373" s="83"/>
      <c r="CD373" s="83"/>
      <c r="CE373" s="83"/>
      <c r="CF373" s="83"/>
      <c r="CG373" s="83"/>
      <c r="CH373" s="83"/>
      <c r="CI373" s="83"/>
      <c r="CJ373" s="83"/>
      <c r="CK373" s="83"/>
      <c r="CL373" s="83"/>
      <c r="CM373" s="83"/>
      <c r="CN373" s="83"/>
      <c r="CO373" s="83"/>
      <c r="CP373" s="83"/>
      <c r="CQ373" s="83"/>
      <c r="CR373" s="83"/>
      <c r="CS373" s="83"/>
      <c r="CT373" s="83"/>
      <c r="CU373" s="83"/>
      <c r="CV373" s="83"/>
      <c r="CW373" s="83"/>
      <c r="CX373" s="83"/>
      <c r="CY373" s="83"/>
      <c r="CZ373" s="383">
        <f>ABPP!CY121</f>
        <v>0</v>
      </c>
      <c r="DA373" s="383"/>
      <c r="DB373" s="383">
        <f>ABPP!CZ121</f>
        <v>458103.66249999998</v>
      </c>
      <c r="DC373" s="383">
        <f>ABPP!DA121</f>
        <v>34879.326298710097</v>
      </c>
      <c r="DD373" s="383">
        <f>ABPP!DB121</f>
        <v>492982.98879871005</v>
      </c>
      <c r="DE373" s="83"/>
      <c r="DF373" s="83"/>
      <c r="DG373" s="83"/>
      <c r="DH373" s="83"/>
      <c r="DI373" s="83"/>
      <c r="DJ373" s="83"/>
      <c r="DK373" s="83"/>
      <c r="DL373" s="83"/>
      <c r="DM373" s="83"/>
      <c r="DN373" s="83"/>
      <c r="DO373" s="83"/>
      <c r="DP373" s="83"/>
      <c r="DQ373" s="83"/>
      <c r="DR373" s="83"/>
      <c r="DS373" s="83"/>
    </row>
    <row r="374" spans="2:123">
      <c r="B374" s="110"/>
      <c r="C374" s="83"/>
      <c r="D374" s="83"/>
      <c r="E374" s="111"/>
      <c r="F374" s="382" t="str">
        <f>ABPP!E122</f>
        <v>PT Pelangi Putra Mandiri (Perum. B)</v>
      </c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  <c r="CF374" s="83"/>
      <c r="CG374" s="83"/>
      <c r="CH374" s="83"/>
      <c r="CI374" s="83"/>
      <c r="CJ374" s="83"/>
      <c r="CK374" s="83"/>
      <c r="CL374" s="83"/>
      <c r="CM374" s="83"/>
      <c r="CN374" s="83"/>
      <c r="CO374" s="83"/>
      <c r="CP374" s="83"/>
      <c r="CQ374" s="83"/>
      <c r="CR374" s="83"/>
      <c r="CS374" s="83"/>
      <c r="CT374" s="83"/>
      <c r="CU374" s="83"/>
      <c r="CV374" s="83"/>
      <c r="CW374" s="83"/>
      <c r="CX374" s="83"/>
      <c r="CY374" s="83"/>
      <c r="CZ374" s="383">
        <f>ABPP!CY122</f>
        <v>0</v>
      </c>
      <c r="DA374" s="383"/>
      <c r="DB374" s="383">
        <f>ABPP!CZ122</f>
        <v>458103.66249999998</v>
      </c>
      <c r="DC374" s="383">
        <f>ABPP!DA122</f>
        <v>34879.326298710097</v>
      </c>
      <c r="DD374" s="383">
        <f>ABPP!DB122</f>
        <v>492982.98879871005</v>
      </c>
      <c r="DE374" s="83"/>
      <c r="DF374" s="83"/>
      <c r="DG374" s="83"/>
      <c r="DH374" s="83"/>
      <c r="DI374" s="83"/>
      <c r="DJ374" s="83"/>
      <c r="DK374" s="83"/>
      <c r="DL374" s="83"/>
      <c r="DM374" s="83"/>
      <c r="DN374" s="83"/>
      <c r="DO374" s="83"/>
      <c r="DP374" s="83"/>
      <c r="DQ374" s="83"/>
      <c r="DR374" s="83"/>
      <c r="DS374" s="83"/>
    </row>
    <row r="375" spans="2:123">
      <c r="B375" s="110"/>
      <c r="C375" s="83"/>
      <c r="D375" s="83"/>
      <c r="E375" s="111"/>
      <c r="F375" s="382" t="str">
        <f>ABPP!E123</f>
        <v>Perum. Balikpapan Dua</v>
      </c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3"/>
      <c r="AN375" s="83"/>
      <c r="AO375" s="83"/>
      <c r="AP375" s="83"/>
      <c r="AQ375" s="83"/>
      <c r="AR375" s="83"/>
      <c r="AS375" s="83"/>
      <c r="AT375" s="83"/>
      <c r="AU375" s="83"/>
      <c r="AV375" s="83"/>
      <c r="AW375" s="83"/>
      <c r="AX375" s="83"/>
      <c r="AY375" s="83"/>
      <c r="AZ375" s="83"/>
      <c r="BA375" s="83"/>
      <c r="BB375" s="83"/>
      <c r="BC375" s="83"/>
      <c r="BD375" s="83"/>
      <c r="BE375" s="83"/>
      <c r="BF375" s="83"/>
      <c r="BG375" s="83"/>
      <c r="BH375" s="83"/>
      <c r="BI375" s="83"/>
      <c r="BJ375" s="83"/>
      <c r="BK375" s="83"/>
      <c r="BL375" s="83"/>
      <c r="BM375" s="83"/>
      <c r="BN375" s="83"/>
      <c r="BO375" s="83"/>
      <c r="BP375" s="83"/>
      <c r="BQ375" s="83"/>
      <c r="BR375" s="83"/>
      <c r="BS375" s="83"/>
      <c r="BT375" s="83"/>
      <c r="BU375" s="83"/>
      <c r="BV375" s="83"/>
      <c r="BW375" s="83"/>
      <c r="BX375" s="83"/>
      <c r="BY375" s="83"/>
      <c r="BZ375" s="83"/>
      <c r="CA375" s="83"/>
      <c r="CB375" s="83"/>
      <c r="CC375" s="83"/>
      <c r="CD375" s="83"/>
      <c r="CE375" s="83"/>
      <c r="CF375" s="83"/>
      <c r="CG375" s="83"/>
      <c r="CH375" s="83"/>
      <c r="CI375" s="83"/>
      <c r="CJ375" s="83"/>
      <c r="CK375" s="83"/>
      <c r="CL375" s="83"/>
      <c r="CM375" s="83"/>
      <c r="CN375" s="83"/>
      <c r="CO375" s="83"/>
      <c r="CP375" s="83"/>
      <c r="CQ375" s="83"/>
      <c r="CR375" s="83"/>
      <c r="CS375" s="83"/>
      <c r="CT375" s="83"/>
      <c r="CU375" s="83"/>
      <c r="CV375" s="83"/>
      <c r="CW375" s="83"/>
      <c r="CX375" s="83"/>
      <c r="CY375" s="83"/>
      <c r="CZ375" s="383">
        <f>ABPP!CY123</f>
        <v>0</v>
      </c>
      <c r="DA375" s="383"/>
      <c r="DB375" s="383">
        <f>ABPP!CZ123</f>
        <v>458103.66249999998</v>
      </c>
      <c r="DC375" s="383">
        <f>ABPP!DA123</f>
        <v>34879.326298710097</v>
      </c>
      <c r="DD375" s="383">
        <f>ABPP!DB123</f>
        <v>492982.98879871005</v>
      </c>
      <c r="DE375" s="83"/>
      <c r="DF375" s="83"/>
      <c r="DG375" s="83"/>
      <c r="DH375" s="83"/>
      <c r="DI375" s="83"/>
      <c r="DJ375" s="83"/>
      <c r="DK375" s="83"/>
      <c r="DL375" s="83"/>
      <c r="DM375" s="83"/>
      <c r="DN375" s="83"/>
      <c r="DO375" s="83"/>
      <c r="DP375" s="83"/>
      <c r="DQ375" s="83"/>
      <c r="DR375" s="83"/>
      <c r="DS375" s="83"/>
    </row>
    <row r="376" spans="2:123">
      <c r="B376" s="110"/>
      <c r="C376" s="83"/>
      <c r="D376" s="83"/>
      <c r="E376" s="111"/>
      <c r="F376" s="382" t="str">
        <f>ABPP!E124</f>
        <v>Perum.Kumala Residence</v>
      </c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  <c r="AL376" s="83"/>
      <c r="AM376" s="83"/>
      <c r="AN376" s="83"/>
      <c r="AO376" s="83"/>
      <c r="AP376" s="83"/>
      <c r="AQ376" s="83"/>
      <c r="AR376" s="83"/>
      <c r="AS376" s="83"/>
      <c r="AT376" s="83"/>
      <c r="AU376" s="83"/>
      <c r="AV376" s="83"/>
      <c r="AW376" s="83"/>
      <c r="AX376" s="83"/>
      <c r="AY376" s="83"/>
      <c r="AZ376" s="83"/>
      <c r="BA376" s="83"/>
      <c r="BB376" s="83"/>
      <c r="BC376" s="83"/>
      <c r="BD376" s="83"/>
      <c r="BE376" s="83"/>
      <c r="BF376" s="83"/>
      <c r="BG376" s="83"/>
      <c r="BH376" s="83"/>
      <c r="BI376" s="83"/>
      <c r="BJ376" s="83"/>
      <c r="BK376" s="83"/>
      <c r="BL376" s="83"/>
      <c r="BM376" s="83"/>
      <c r="BN376" s="83"/>
      <c r="BO376" s="83"/>
      <c r="BP376" s="83"/>
      <c r="BQ376" s="83"/>
      <c r="BR376" s="83"/>
      <c r="BS376" s="83"/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  <c r="CF376" s="83"/>
      <c r="CG376" s="83"/>
      <c r="CH376" s="83"/>
      <c r="CI376" s="83"/>
      <c r="CJ376" s="83"/>
      <c r="CK376" s="83"/>
      <c r="CL376" s="83"/>
      <c r="CM376" s="83"/>
      <c r="CN376" s="83"/>
      <c r="CO376" s="83"/>
      <c r="CP376" s="83"/>
      <c r="CQ376" s="83"/>
      <c r="CR376" s="83"/>
      <c r="CS376" s="83"/>
      <c r="CT376" s="83"/>
      <c r="CU376" s="83"/>
      <c r="CV376" s="83"/>
      <c r="CW376" s="83"/>
      <c r="CX376" s="83"/>
      <c r="CY376" s="83"/>
      <c r="CZ376" s="383">
        <f>ABPP!CY124</f>
        <v>0</v>
      </c>
      <c r="DA376" s="383"/>
      <c r="DB376" s="383">
        <f>ABPP!CZ124</f>
        <v>458103.66249999998</v>
      </c>
      <c r="DC376" s="383">
        <f>ABPP!DA124</f>
        <v>34879.326298710097</v>
      </c>
      <c r="DD376" s="383">
        <f>ABPP!DB124</f>
        <v>492982.98879871005</v>
      </c>
      <c r="DE376" s="83"/>
      <c r="DF376" s="83"/>
      <c r="DG376" s="83"/>
      <c r="DH376" s="83"/>
      <c r="DI376" s="83"/>
      <c r="DJ376" s="83"/>
      <c r="DK376" s="83"/>
      <c r="DL376" s="83"/>
      <c r="DM376" s="83"/>
      <c r="DN376" s="83"/>
      <c r="DO376" s="83"/>
      <c r="DP376" s="83"/>
      <c r="DQ376" s="83"/>
      <c r="DR376" s="83"/>
      <c r="DS376" s="83"/>
    </row>
    <row r="377" spans="2:123">
      <c r="B377" s="110"/>
      <c r="C377" s="83"/>
      <c r="D377" s="83"/>
      <c r="E377" s="111"/>
      <c r="F377" s="382" t="str">
        <f>ABPP!E125</f>
        <v>Perum Griya Permata Asri</v>
      </c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  <c r="AP377" s="83"/>
      <c r="AQ377" s="83"/>
      <c r="AR377" s="83"/>
      <c r="AS377" s="83"/>
      <c r="AT377" s="83"/>
      <c r="AU377" s="83"/>
      <c r="AV377" s="83"/>
      <c r="AW377" s="83"/>
      <c r="AX377" s="83"/>
      <c r="AY377" s="83"/>
      <c r="AZ377" s="83"/>
      <c r="BA377" s="83"/>
      <c r="BB377" s="83"/>
      <c r="BC377" s="83"/>
      <c r="BD377" s="83"/>
      <c r="BE377" s="83"/>
      <c r="BF377" s="83"/>
      <c r="BG377" s="83"/>
      <c r="BH377" s="83"/>
      <c r="BI377" s="83"/>
      <c r="BJ377" s="83"/>
      <c r="BK377" s="83"/>
      <c r="BL377" s="83"/>
      <c r="BM377" s="83"/>
      <c r="BN377" s="83"/>
      <c r="BO377" s="83"/>
      <c r="BP377" s="83"/>
      <c r="BQ377" s="83"/>
      <c r="BR377" s="83"/>
      <c r="BS377" s="83"/>
      <c r="BT377" s="83"/>
      <c r="BU377" s="83"/>
      <c r="BV377" s="83"/>
      <c r="BW377" s="83"/>
      <c r="BX377" s="83"/>
      <c r="BY377" s="83"/>
      <c r="BZ377" s="83"/>
      <c r="CA377" s="83"/>
      <c r="CB377" s="83"/>
      <c r="CC377" s="83"/>
      <c r="CD377" s="83"/>
      <c r="CE377" s="83"/>
      <c r="CF377" s="83"/>
      <c r="CG377" s="83"/>
      <c r="CH377" s="83"/>
      <c r="CI377" s="83"/>
      <c r="CJ377" s="83"/>
      <c r="CK377" s="83"/>
      <c r="CL377" s="83"/>
      <c r="CM377" s="83"/>
      <c r="CN377" s="83"/>
      <c r="CO377" s="83"/>
      <c r="CP377" s="83"/>
      <c r="CQ377" s="83"/>
      <c r="CR377" s="83"/>
      <c r="CS377" s="83"/>
      <c r="CT377" s="83"/>
      <c r="CU377" s="83"/>
      <c r="CV377" s="83"/>
      <c r="CW377" s="83"/>
      <c r="CX377" s="83"/>
      <c r="CY377" s="83"/>
      <c r="CZ377" s="383">
        <f>ABPP!CY125</f>
        <v>0</v>
      </c>
      <c r="DA377" s="383"/>
      <c r="DB377" s="383">
        <f>ABPP!CZ125</f>
        <v>458103.66249999998</v>
      </c>
      <c r="DC377" s="383">
        <f>ABPP!DA125</f>
        <v>34879.326298710097</v>
      </c>
      <c r="DD377" s="383">
        <f>ABPP!DB125</f>
        <v>492982.98879871005</v>
      </c>
      <c r="DE377" s="83"/>
      <c r="DF377" s="83"/>
      <c r="DG377" s="83"/>
      <c r="DH377" s="83"/>
      <c r="DI377" s="83"/>
      <c r="DJ377" s="83"/>
      <c r="DK377" s="83"/>
      <c r="DL377" s="83"/>
      <c r="DM377" s="83"/>
      <c r="DN377" s="83"/>
      <c r="DO377" s="83"/>
      <c r="DP377" s="83"/>
      <c r="DQ377" s="83"/>
      <c r="DR377" s="83"/>
      <c r="DS377" s="83"/>
    </row>
    <row r="378" spans="2:123">
      <c r="B378" s="110"/>
      <c r="C378" s="83"/>
      <c r="D378" s="83"/>
      <c r="E378" s="111"/>
      <c r="F378" s="382" t="str">
        <f>ABPP!E126</f>
        <v>Perum Pondok Lestari</v>
      </c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  <c r="AP378" s="83"/>
      <c r="AQ378" s="83"/>
      <c r="AR378" s="83"/>
      <c r="AS378" s="83"/>
      <c r="AT378" s="83"/>
      <c r="AU378" s="83"/>
      <c r="AV378" s="83"/>
      <c r="AW378" s="83"/>
      <c r="AX378" s="83"/>
      <c r="AY378" s="83"/>
      <c r="AZ378" s="83"/>
      <c r="BA378" s="83"/>
      <c r="BB378" s="83"/>
      <c r="BC378" s="83"/>
      <c r="BD378" s="83"/>
      <c r="BE378" s="83"/>
      <c r="BF378" s="83"/>
      <c r="BG378" s="83"/>
      <c r="BH378" s="83"/>
      <c r="BI378" s="83"/>
      <c r="BJ378" s="83"/>
      <c r="BK378" s="83"/>
      <c r="BL378" s="83"/>
      <c r="BM378" s="83"/>
      <c r="BN378" s="83"/>
      <c r="BO378" s="83"/>
      <c r="BP378" s="83"/>
      <c r="BQ378" s="83"/>
      <c r="BR378" s="83"/>
      <c r="BS378" s="83"/>
      <c r="BT378" s="83"/>
      <c r="BU378" s="83"/>
      <c r="BV378" s="83"/>
      <c r="BW378" s="83"/>
      <c r="BX378" s="83"/>
      <c r="BY378" s="83"/>
      <c r="BZ378" s="83"/>
      <c r="CA378" s="83"/>
      <c r="CB378" s="83"/>
      <c r="CC378" s="83"/>
      <c r="CD378" s="83"/>
      <c r="CE378" s="83"/>
      <c r="CF378" s="83"/>
      <c r="CG378" s="83"/>
      <c r="CH378" s="83"/>
      <c r="CI378" s="83"/>
      <c r="CJ378" s="83"/>
      <c r="CK378" s="83"/>
      <c r="CL378" s="83"/>
      <c r="CM378" s="83"/>
      <c r="CN378" s="83"/>
      <c r="CO378" s="83"/>
      <c r="CP378" s="83"/>
      <c r="CQ378" s="83"/>
      <c r="CR378" s="83"/>
      <c r="CS378" s="83"/>
      <c r="CT378" s="83"/>
      <c r="CU378" s="83"/>
      <c r="CV378" s="83"/>
      <c r="CW378" s="83"/>
      <c r="CX378" s="83"/>
      <c r="CY378" s="83"/>
      <c r="CZ378" s="383">
        <f>ABPP!CY126</f>
        <v>0</v>
      </c>
      <c r="DA378" s="383"/>
      <c r="DB378" s="383">
        <f>ABPP!CZ126</f>
        <v>458103.66249999998</v>
      </c>
      <c r="DC378" s="383">
        <f>ABPP!DA126</f>
        <v>34879.326298710097</v>
      </c>
      <c r="DD378" s="383">
        <f>ABPP!DB126</f>
        <v>492982.98879871005</v>
      </c>
      <c r="DE378" s="83"/>
      <c r="DF378" s="83"/>
      <c r="DG378" s="83"/>
      <c r="DH378" s="83"/>
      <c r="DI378" s="83"/>
      <c r="DJ378" s="83"/>
      <c r="DK378" s="83"/>
      <c r="DL378" s="83"/>
      <c r="DM378" s="83"/>
      <c r="DN378" s="83"/>
      <c r="DO378" s="83"/>
      <c r="DP378" s="83"/>
      <c r="DQ378" s="83"/>
      <c r="DR378" s="83"/>
      <c r="DS378" s="83"/>
    </row>
    <row r="379" spans="2:123">
      <c r="B379" s="110"/>
      <c r="C379" s="83"/>
      <c r="D379" s="83"/>
      <c r="E379" s="111"/>
      <c r="F379" s="382" t="str">
        <f>ABPP!E127</f>
        <v>Centra Bizpark 2</v>
      </c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3"/>
      <c r="AT379" s="83"/>
      <c r="AU379" s="83"/>
      <c r="AV379" s="83"/>
      <c r="AW379" s="83"/>
      <c r="AX379" s="83"/>
      <c r="AY379" s="83"/>
      <c r="AZ379" s="83"/>
      <c r="BA379" s="83"/>
      <c r="BB379" s="83"/>
      <c r="BC379" s="83"/>
      <c r="BD379" s="83"/>
      <c r="BE379" s="83"/>
      <c r="BF379" s="83"/>
      <c r="BG379" s="83"/>
      <c r="BH379" s="83"/>
      <c r="BI379" s="83"/>
      <c r="BJ379" s="83"/>
      <c r="BK379" s="83"/>
      <c r="BL379" s="83"/>
      <c r="BM379" s="83"/>
      <c r="BN379" s="83"/>
      <c r="BO379" s="83"/>
      <c r="BP379" s="83"/>
      <c r="BQ379" s="83"/>
      <c r="BR379" s="83"/>
      <c r="BS379" s="83"/>
      <c r="BT379" s="83"/>
      <c r="BU379" s="83"/>
      <c r="BV379" s="83"/>
      <c r="BW379" s="83"/>
      <c r="BX379" s="83"/>
      <c r="BY379" s="83"/>
      <c r="BZ379" s="83"/>
      <c r="CA379" s="83"/>
      <c r="CB379" s="83"/>
      <c r="CC379" s="83"/>
      <c r="CD379" s="83"/>
      <c r="CE379" s="83"/>
      <c r="CF379" s="83"/>
      <c r="CG379" s="83"/>
      <c r="CH379" s="83"/>
      <c r="CI379" s="83"/>
      <c r="CJ379" s="83"/>
      <c r="CK379" s="83"/>
      <c r="CL379" s="83"/>
      <c r="CM379" s="83"/>
      <c r="CN379" s="83"/>
      <c r="CO379" s="83"/>
      <c r="CP379" s="83"/>
      <c r="CQ379" s="83"/>
      <c r="CR379" s="83"/>
      <c r="CS379" s="83"/>
      <c r="CT379" s="83"/>
      <c r="CU379" s="83"/>
      <c r="CV379" s="83"/>
      <c r="CW379" s="83"/>
      <c r="CX379" s="83"/>
      <c r="CY379" s="83"/>
      <c r="CZ379" s="383">
        <f>ABPP!CY127</f>
        <v>0</v>
      </c>
      <c r="DA379" s="383"/>
      <c r="DB379" s="383">
        <f>ABPP!CZ127</f>
        <v>458103.66249999998</v>
      </c>
      <c r="DC379" s="383">
        <f>ABPP!DA127</f>
        <v>34879.326298710097</v>
      </c>
      <c r="DD379" s="383">
        <f>ABPP!DB127</f>
        <v>492982.98879871005</v>
      </c>
      <c r="DE379" s="83"/>
      <c r="DF379" s="83"/>
      <c r="DG379" s="83"/>
      <c r="DH379" s="83"/>
      <c r="DI379" s="83"/>
      <c r="DJ379" s="83"/>
      <c r="DK379" s="83"/>
      <c r="DL379" s="83"/>
      <c r="DM379" s="83"/>
      <c r="DN379" s="83"/>
      <c r="DO379" s="83"/>
      <c r="DP379" s="83"/>
      <c r="DQ379" s="83"/>
      <c r="DR379" s="83"/>
      <c r="DS379" s="83"/>
    </row>
    <row r="380" spans="2:123">
      <c r="B380" s="110"/>
      <c r="C380" s="83"/>
      <c r="D380" s="83"/>
      <c r="E380" s="111"/>
      <c r="F380" s="382" t="str">
        <f>ABPP!E128</f>
        <v>RT. 41 Kel. Gunung Bahagia</v>
      </c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/>
      <c r="CC380" s="83"/>
      <c r="CD380" s="83"/>
      <c r="CE380" s="83"/>
      <c r="CF380" s="83"/>
      <c r="CG380" s="83"/>
      <c r="CH380" s="83"/>
      <c r="CI380" s="83"/>
      <c r="CJ380" s="83"/>
      <c r="CK380" s="83"/>
      <c r="CL380" s="83"/>
      <c r="CM380" s="83"/>
      <c r="CN380" s="83"/>
      <c r="CO380" s="83"/>
      <c r="CP380" s="83"/>
      <c r="CQ380" s="83"/>
      <c r="CR380" s="83"/>
      <c r="CS380" s="83"/>
      <c r="CT380" s="83"/>
      <c r="CU380" s="83"/>
      <c r="CV380" s="83"/>
      <c r="CW380" s="83"/>
      <c r="CX380" s="83"/>
      <c r="CY380" s="83"/>
      <c r="CZ380" s="383">
        <f>ABPP!CY128</f>
        <v>0</v>
      </c>
      <c r="DA380" s="383"/>
      <c r="DB380" s="383">
        <f>ABPP!CZ128</f>
        <v>458103.66249999998</v>
      </c>
      <c r="DC380" s="383">
        <f>ABPP!DA128</f>
        <v>34879.326298710097</v>
      </c>
      <c r="DD380" s="383">
        <f>ABPP!DB128</f>
        <v>492982.98879871005</v>
      </c>
      <c r="DE380" s="83"/>
      <c r="DF380" s="83"/>
      <c r="DG380" s="83"/>
      <c r="DH380" s="83"/>
      <c r="DI380" s="83"/>
      <c r="DJ380" s="83"/>
      <c r="DK380" s="83"/>
      <c r="DL380" s="83"/>
      <c r="DM380" s="83"/>
      <c r="DN380" s="83"/>
      <c r="DO380" s="83"/>
      <c r="DP380" s="83"/>
      <c r="DQ380" s="83"/>
      <c r="DR380" s="83"/>
      <c r="DS380" s="83"/>
    </row>
    <row r="381" spans="2:123">
      <c r="B381" s="110"/>
      <c r="C381" s="83"/>
      <c r="D381" s="83"/>
      <c r="E381" s="111"/>
      <c r="F381" s="382" t="str">
        <f>ABPP!E129</f>
        <v>RT.03 Jl. Swadaya Teritip</v>
      </c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  <c r="AL381" s="83"/>
      <c r="AM381" s="83"/>
      <c r="AN381" s="83"/>
      <c r="AO381" s="83"/>
      <c r="AP381" s="83"/>
      <c r="AQ381" s="83"/>
      <c r="AR381" s="83"/>
      <c r="AS381" s="83"/>
      <c r="AT381" s="83"/>
      <c r="AU381" s="83"/>
      <c r="AV381" s="83"/>
      <c r="AW381" s="83"/>
      <c r="AX381" s="83"/>
      <c r="AY381" s="83"/>
      <c r="AZ381" s="83"/>
      <c r="BA381" s="83"/>
      <c r="BB381" s="83"/>
      <c r="BC381" s="83"/>
      <c r="BD381" s="83"/>
      <c r="BE381" s="83"/>
      <c r="BF381" s="83"/>
      <c r="BG381" s="83"/>
      <c r="BH381" s="83"/>
      <c r="BI381" s="83"/>
      <c r="BJ381" s="83"/>
      <c r="BK381" s="83"/>
      <c r="BL381" s="83"/>
      <c r="BM381" s="83"/>
      <c r="BN381" s="83"/>
      <c r="BO381" s="83"/>
      <c r="BP381" s="83"/>
      <c r="BQ381" s="83"/>
      <c r="BR381" s="83"/>
      <c r="BS381" s="83"/>
      <c r="BT381" s="83"/>
      <c r="BU381" s="83"/>
      <c r="BV381" s="83"/>
      <c r="BW381" s="83"/>
      <c r="BX381" s="83"/>
      <c r="BY381" s="83"/>
      <c r="BZ381" s="83"/>
      <c r="CA381" s="83"/>
      <c r="CB381" s="83"/>
      <c r="CC381" s="83"/>
      <c r="CD381" s="83"/>
      <c r="CE381" s="83"/>
      <c r="CF381" s="83"/>
      <c r="CG381" s="83"/>
      <c r="CH381" s="83"/>
      <c r="CI381" s="83"/>
      <c r="CJ381" s="83"/>
      <c r="CK381" s="83"/>
      <c r="CL381" s="83"/>
      <c r="CM381" s="83"/>
      <c r="CN381" s="83"/>
      <c r="CO381" s="83"/>
      <c r="CP381" s="83"/>
      <c r="CQ381" s="83"/>
      <c r="CR381" s="83"/>
      <c r="CS381" s="83"/>
      <c r="CT381" s="83"/>
      <c r="CU381" s="83"/>
      <c r="CV381" s="83"/>
      <c r="CW381" s="83"/>
      <c r="CX381" s="83"/>
      <c r="CY381" s="83"/>
      <c r="CZ381" s="383">
        <f>ABPP!CY129</f>
        <v>0</v>
      </c>
      <c r="DA381" s="383"/>
      <c r="DB381" s="383">
        <f>ABPP!CZ129</f>
        <v>458103.66249999998</v>
      </c>
      <c r="DC381" s="383">
        <f>ABPP!DA129</f>
        <v>34879.326298710097</v>
      </c>
      <c r="DD381" s="383">
        <f>ABPP!DB129</f>
        <v>492982.98879871005</v>
      </c>
      <c r="DE381" s="83"/>
      <c r="DF381" s="83"/>
      <c r="DG381" s="83"/>
      <c r="DH381" s="83"/>
      <c r="DI381" s="83"/>
      <c r="DJ381" s="83"/>
      <c r="DK381" s="83"/>
      <c r="DL381" s="83"/>
      <c r="DM381" s="83"/>
      <c r="DN381" s="83"/>
      <c r="DO381" s="83"/>
      <c r="DP381" s="83"/>
      <c r="DQ381" s="83"/>
      <c r="DR381" s="83"/>
      <c r="DS381" s="83"/>
    </row>
    <row r="382" spans="2:123">
      <c r="B382" s="110"/>
      <c r="C382" s="83"/>
      <c r="D382" s="83"/>
      <c r="E382" s="111"/>
      <c r="F382" s="382" t="str">
        <f>ABPP!E130</f>
        <v>Perum Palm Hills City Cluster The Villa</v>
      </c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  <c r="AL382" s="83"/>
      <c r="AM382" s="83"/>
      <c r="AN382" s="83"/>
      <c r="AO382" s="83"/>
      <c r="AP382" s="83"/>
      <c r="AQ382" s="83"/>
      <c r="AR382" s="83"/>
      <c r="AS382" s="83"/>
      <c r="AT382" s="83"/>
      <c r="AU382" s="83"/>
      <c r="AV382" s="83"/>
      <c r="AW382" s="83"/>
      <c r="AX382" s="83"/>
      <c r="AY382" s="83"/>
      <c r="AZ382" s="83"/>
      <c r="BA382" s="83"/>
      <c r="BB382" s="83"/>
      <c r="BC382" s="83"/>
      <c r="BD382" s="83"/>
      <c r="BE382" s="83"/>
      <c r="BF382" s="83"/>
      <c r="BG382" s="83"/>
      <c r="BH382" s="83"/>
      <c r="BI382" s="83"/>
      <c r="BJ382" s="83"/>
      <c r="BK382" s="83"/>
      <c r="BL382" s="83"/>
      <c r="BM382" s="83"/>
      <c r="BN382" s="83"/>
      <c r="BO382" s="83"/>
      <c r="BP382" s="83"/>
      <c r="BQ382" s="83"/>
      <c r="BR382" s="83"/>
      <c r="BS382" s="83"/>
      <c r="BT382" s="83"/>
      <c r="BU382" s="83"/>
      <c r="BV382" s="83"/>
      <c r="BW382" s="83"/>
      <c r="BX382" s="83"/>
      <c r="BY382" s="83"/>
      <c r="BZ382" s="83"/>
      <c r="CA382" s="83"/>
      <c r="CB382" s="83"/>
      <c r="CC382" s="83"/>
      <c r="CD382" s="83"/>
      <c r="CE382" s="83"/>
      <c r="CF382" s="83"/>
      <c r="CG382" s="83"/>
      <c r="CH382" s="83"/>
      <c r="CI382" s="83"/>
      <c r="CJ382" s="83"/>
      <c r="CK382" s="83"/>
      <c r="CL382" s="83"/>
      <c r="CM382" s="83"/>
      <c r="CN382" s="83"/>
      <c r="CO382" s="83"/>
      <c r="CP382" s="83"/>
      <c r="CQ382" s="83"/>
      <c r="CR382" s="83"/>
      <c r="CS382" s="83"/>
      <c r="CT382" s="83"/>
      <c r="CU382" s="83"/>
      <c r="CV382" s="83"/>
      <c r="CW382" s="83"/>
      <c r="CX382" s="83"/>
      <c r="CY382" s="83"/>
      <c r="CZ382" s="383">
        <f>ABPP!CY130</f>
        <v>0</v>
      </c>
      <c r="DA382" s="383"/>
      <c r="DB382" s="383">
        <f>ABPP!CZ130</f>
        <v>249681.9325</v>
      </c>
      <c r="DC382" s="383">
        <f>ABPP!DA130</f>
        <v>21916.663953344902</v>
      </c>
      <c r="DD382" s="383">
        <f>ABPP!DB130</f>
        <v>271598.59645334492</v>
      </c>
      <c r="DE382" s="83"/>
      <c r="DF382" s="83"/>
      <c r="DG382" s="83"/>
      <c r="DH382" s="83"/>
      <c r="DI382" s="83"/>
      <c r="DJ382" s="83"/>
      <c r="DK382" s="83"/>
      <c r="DL382" s="83"/>
      <c r="DM382" s="83"/>
      <c r="DN382" s="83"/>
      <c r="DO382" s="83"/>
      <c r="DP382" s="83"/>
      <c r="DQ382" s="83"/>
      <c r="DR382" s="83"/>
      <c r="DS382" s="83"/>
    </row>
    <row r="383" spans="2:123">
      <c r="B383" s="110"/>
      <c r="C383" s="83"/>
      <c r="D383" s="83"/>
      <c r="E383" s="111"/>
      <c r="F383" s="382" t="str">
        <f>ABPP!E131</f>
        <v>Perum. Green Valley</v>
      </c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  <c r="AP383" s="83"/>
      <c r="AQ383" s="83"/>
      <c r="AR383" s="83"/>
      <c r="AS383" s="83"/>
      <c r="AT383" s="83"/>
      <c r="AU383" s="83"/>
      <c r="AV383" s="83"/>
      <c r="AW383" s="83"/>
      <c r="AX383" s="83"/>
      <c r="AY383" s="83"/>
      <c r="AZ383" s="83"/>
      <c r="BA383" s="83"/>
      <c r="BB383" s="83"/>
      <c r="BC383" s="83"/>
      <c r="BD383" s="83"/>
      <c r="BE383" s="83"/>
      <c r="BF383" s="83"/>
      <c r="BG383" s="83"/>
      <c r="BH383" s="83"/>
      <c r="BI383" s="83"/>
      <c r="BJ383" s="83"/>
      <c r="BK383" s="83"/>
      <c r="BL383" s="83"/>
      <c r="BM383" s="83"/>
      <c r="BN383" s="83"/>
      <c r="BO383" s="83"/>
      <c r="BP383" s="83"/>
      <c r="BQ383" s="83"/>
      <c r="BR383" s="83"/>
      <c r="BS383" s="83"/>
      <c r="BT383" s="83"/>
      <c r="BU383" s="83"/>
      <c r="BV383" s="83"/>
      <c r="BW383" s="83"/>
      <c r="BX383" s="83"/>
      <c r="BY383" s="83"/>
      <c r="BZ383" s="83"/>
      <c r="CA383" s="83"/>
      <c r="CB383" s="83"/>
      <c r="CC383" s="83"/>
      <c r="CD383" s="83"/>
      <c r="CE383" s="83"/>
      <c r="CF383" s="83"/>
      <c r="CG383" s="83"/>
      <c r="CH383" s="83"/>
      <c r="CI383" s="83"/>
      <c r="CJ383" s="83"/>
      <c r="CK383" s="83"/>
      <c r="CL383" s="83"/>
      <c r="CM383" s="83"/>
      <c r="CN383" s="83"/>
      <c r="CO383" s="83"/>
      <c r="CP383" s="83"/>
      <c r="CQ383" s="83"/>
      <c r="CR383" s="83"/>
      <c r="CS383" s="83"/>
      <c r="CT383" s="83"/>
      <c r="CU383" s="83"/>
      <c r="CV383" s="83"/>
      <c r="CW383" s="83"/>
      <c r="CX383" s="83"/>
      <c r="CY383" s="83"/>
      <c r="CZ383" s="383">
        <f>ABPP!CY131</f>
        <v>0</v>
      </c>
      <c r="DA383" s="383"/>
      <c r="DB383" s="383">
        <f>ABPP!CZ131</f>
        <v>249681.9325</v>
      </c>
      <c r="DC383" s="383">
        <f>ABPP!DA131</f>
        <v>21916.663953344902</v>
      </c>
      <c r="DD383" s="383">
        <f>ABPP!DB131</f>
        <v>271598.59645334492</v>
      </c>
      <c r="DE383" s="83"/>
      <c r="DF383" s="83"/>
      <c r="DG383" s="83"/>
      <c r="DH383" s="83"/>
      <c r="DI383" s="83"/>
      <c r="DJ383" s="83"/>
      <c r="DK383" s="83"/>
      <c r="DL383" s="83"/>
      <c r="DM383" s="83"/>
      <c r="DN383" s="83"/>
      <c r="DO383" s="83"/>
      <c r="DP383" s="83"/>
      <c r="DQ383" s="83"/>
      <c r="DR383" s="83"/>
      <c r="DS383" s="83"/>
    </row>
    <row r="384" spans="2:123">
      <c r="B384" s="110"/>
      <c r="C384" s="83"/>
      <c r="D384" s="83"/>
      <c r="E384" s="111"/>
      <c r="F384" s="382" t="str">
        <f>ABPP!E132</f>
        <v>Perum. Lotus</v>
      </c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83"/>
      <c r="AQ384" s="83"/>
      <c r="AR384" s="83"/>
      <c r="AS384" s="83"/>
      <c r="AT384" s="83"/>
      <c r="AU384" s="83"/>
      <c r="AV384" s="83"/>
      <c r="AW384" s="83"/>
      <c r="AX384" s="83"/>
      <c r="AY384" s="83"/>
      <c r="AZ384" s="83"/>
      <c r="BA384" s="83"/>
      <c r="BB384" s="83"/>
      <c r="BC384" s="83"/>
      <c r="BD384" s="83"/>
      <c r="BE384" s="83"/>
      <c r="BF384" s="83"/>
      <c r="BG384" s="83"/>
      <c r="BH384" s="83"/>
      <c r="BI384" s="83"/>
      <c r="BJ384" s="83"/>
      <c r="BK384" s="83"/>
      <c r="BL384" s="83"/>
      <c r="BM384" s="83"/>
      <c r="BN384" s="83"/>
      <c r="BO384" s="83"/>
      <c r="BP384" s="83"/>
      <c r="BQ384" s="83"/>
      <c r="BR384" s="83"/>
      <c r="BS384" s="83"/>
      <c r="BT384" s="83"/>
      <c r="BU384" s="83"/>
      <c r="BV384" s="83"/>
      <c r="BW384" s="83"/>
      <c r="BX384" s="83"/>
      <c r="BY384" s="83"/>
      <c r="BZ384" s="83"/>
      <c r="CA384" s="83"/>
      <c r="CB384" s="83"/>
      <c r="CC384" s="83"/>
      <c r="CD384" s="83"/>
      <c r="CE384" s="83"/>
      <c r="CF384" s="83"/>
      <c r="CG384" s="83"/>
      <c r="CH384" s="83"/>
      <c r="CI384" s="83"/>
      <c r="CJ384" s="83"/>
      <c r="CK384" s="83"/>
      <c r="CL384" s="83"/>
      <c r="CM384" s="83"/>
      <c r="CN384" s="83"/>
      <c r="CO384" s="83"/>
      <c r="CP384" s="83"/>
      <c r="CQ384" s="83"/>
      <c r="CR384" s="83"/>
      <c r="CS384" s="83"/>
      <c r="CT384" s="83"/>
      <c r="CU384" s="83"/>
      <c r="CV384" s="83"/>
      <c r="CW384" s="83"/>
      <c r="CX384" s="83"/>
      <c r="CY384" s="83"/>
      <c r="CZ384" s="383">
        <f>ABPP!CY132</f>
        <v>0</v>
      </c>
      <c r="DA384" s="383"/>
      <c r="DB384" s="383">
        <f>ABPP!CZ132</f>
        <v>249681.9325</v>
      </c>
      <c r="DC384" s="383">
        <f>ABPP!DA132</f>
        <v>21916.663953344902</v>
      </c>
      <c r="DD384" s="383">
        <f>ABPP!DB132</f>
        <v>271598.59645334492</v>
      </c>
      <c r="DE384" s="83"/>
      <c r="DF384" s="83"/>
      <c r="DG384" s="83"/>
      <c r="DH384" s="83"/>
      <c r="DI384" s="83"/>
      <c r="DJ384" s="83"/>
      <c r="DK384" s="83"/>
      <c r="DL384" s="83"/>
      <c r="DM384" s="83"/>
      <c r="DN384" s="83"/>
      <c r="DO384" s="83"/>
      <c r="DP384" s="83"/>
      <c r="DQ384" s="83"/>
      <c r="DR384" s="83"/>
      <c r="DS384" s="83"/>
    </row>
    <row r="385" spans="1:123">
      <c r="B385" s="110"/>
      <c r="C385" s="83"/>
      <c r="D385" s="83"/>
      <c r="E385" s="111"/>
      <c r="F385" s="382" t="str">
        <f>ABPP!E133</f>
        <v>PT Endah Dian Permai</v>
      </c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  <c r="AL385" s="83"/>
      <c r="AM385" s="83"/>
      <c r="AN385" s="83"/>
      <c r="AO385" s="83"/>
      <c r="AP385" s="83"/>
      <c r="AQ385" s="83"/>
      <c r="AR385" s="83"/>
      <c r="AS385" s="83"/>
      <c r="AT385" s="83"/>
      <c r="AU385" s="83"/>
      <c r="AV385" s="83"/>
      <c r="AW385" s="83"/>
      <c r="AX385" s="83"/>
      <c r="AY385" s="83"/>
      <c r="AZ385" s="83"/>
      <c r="BA385" s="83"/>
      <c r="BB385" s="83"/>
      <c r="BC385" s="83"/>
      <c r="BD385" s="83"/>
      <c r="BE385" s="83"/>
      <c r="BF385" s="83"/>
      <c r="BG385" s="83"/>
      <c r="BH385" s="83"/>
      <c r="BI385" s="83"/>
      <c r="BJ385" s="83"/>
      <c r="BK385" s="83"/>
      <c r="BL385" s="83"/>
      <c r="BM385" s="83"/>
      <c r="BN385" s="83"/>
      <c r="BO385" s="83"/>
      <c r="BP385" s="83"/>
      <c r="BQ385" s="83"/>
      <c r="BR385" s="83"/>
      <c r="BS385" s="83"/>
      <c r="BT385" s="83"/>
      <c r="BU385" s="83"/>
      <c r="BV385" s="83"/>
      <c r="BW385" s="83"/>
      <c r="BX385" s="83"/>
      <c r="BY385" s="83"/>
      <c r="BZ385" s="83"/>
      <c r="CA385" s="83"/>
      <c r="CB385" s="83"/>
      <c r="CC385" s="83"/>
      <c r="CD385" s="83"/>
      <c r="CE385" s="83"/>
      <c r="CF385" s="83"/>
      <c r="CG385" s="83"/>
      <c r="CH385" s="83"/>
      <c r="CI385" s="83"/>
      <c r="CJ385" s="83"/>
      <c r="CK385" s="83"/>
      <c r="CL385" s="83"/>
      <c r="CM385" s="83"/>
      <c r="CN385" s="83"/>
      <c r="CO385" s="83"/>
      <c r="CP385" s="83"/>
      <c r="CQ385" s="83"/>
      <c r="CR385" s="83"/>
      <c r="CS385" s="83"/>
      <c r="CT385" s="83"/>
      <c r="CU385" s="83"/>
      <c r="CV385" s="83"/>
      <c r="CW385" s="83"/>
      <c r="CX385" s="83"/>
      <c r="CY385" s="83"/>
      <c r="CZ385" s="383">
        <f>ABPP!CY133</f>
        <v>0</v>
      </c>
      <c r="DA385" s="383"/>
      <c r="DB385" s="383">
        <f>ABPP!CZ133</f>
        <v>249681.9325</v>
      </c>
      <c r="DC385" s="383">
        <f>ABPP!DA133</f>
        <v>21916.663953344902</v>
      </c>
      <c r="DD385" s="383">
        <f>ABPP!DB133</f>
        <v>271598.59645334492</v>
      </c>
      <c r="DE385" s="83"/>
      <c r="DF385" s="83"/>
      <c r="DG385" s="83"/>
      <c r="DH385" s="83"/>
      <c r="DI385" s="83"/>
      <c r="DJ385" s="83"/>
      <c r="DK385" s="83"/>
      <c r="DL385" s="83"/>
      <c r="DM385" s="83"/>
      <c r="DN385" s="83"/>
      <c r="DO385" s="83"/>
      <c r="DP385" s="83"/>
      <c r="DQ385" s="83"/>
      <c r="DR385" s="83"/>
      <c r="DS385" s="83"/>
    </row>
    <row r="386" spans="1:123">
      <c r="B386" s="110"/>
      <c r="C386" s="83"/>
      <c r="D386" s="83"/>
      <c r="E386" s="111"/>
      <c r="F386" s="382" t="str">
        <f>ABPP!E134</f>
        <v>PT Graha Nusa PeRTiwi</v>
      </c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83"/>
      <c r="AQ386" s="83"/>
      <c r="AR386" s="83"/>
      <c r="AS386" s="83"/>
      <c r="AT386" s="83"/>
      <c r="AU386" s="83"/>
      <c r="AV386" s="83"/>
      <c r="AW386" s="83"/>
      <c r="AX386" s="83"/>
      <c r="AY386" s="83"/>
      <c r="AZ386" s="83"/>
      <c r="BA386" s="83"/>
      <c r="BB386" s="83"/>
      <c r="BC386" s="83"/>
      <c r="BD386" s="83"/>
      <c r="BE386" s="83"/>
      <c r="BF386" s="83"/>
      <c r="BG386" s="83"/>
      <c r="BH386" s="83"/>
      <c r="BI386" s="83"/>
      <c r="BJ386" s="83"/>
      <c r="BK386" s="83"/>
      <c r="BL386" s="83"/>
      <c r="BM386" s="83"/>
      <c r="BN386" s="83"/>
      <c r="BO386" s="83"/>
      <c r="BP386" s="83"/>
      <c r="BQ386" s="83"/>
      <c r="BR386" s="83"/>
      <c r="BS386" s="83"/>
      <c r="BT386" s="83"/>
      <c r="BU386" s="83"/>
      <c r="BV386" s="83"/>
      <c r="BW386" s="83"/>
      <c r="BX386" s="83"/>
      <c r="BY386" s="83"/>
      <c r="BZ386" s="83"/>
      <c r="CA386" s="83"/>
      <c r="CB386" s="83"/>
      <c r="CC386" s="83"/>
      <c r="CD386" s="83"/>
      <c r="CE386" s="83"/>
      <c r="CF386" s="83"/>
      <c r="CG386" s="83"/>
      <c r="CH386" s="83"/>
      <c r="CI386" s="83"/>
      <c r="CJ386" s="83"/>
      <c r="CK386" s="83"/>
      <c r="CL386" s="83"/>
      <c r="CM386" s="83"/>
      <c r="CN386" s="83"/>
      <c r="CO386" s="83"/>
      <c r="CP386" s="83"/>
      <c r="CQ386" s="83"/>
      <c r="CR386" s="83"/>
      <c r="CS386" s="83"/>
      <c r="CT386" s="83"/>
      <c r="CU386" s="83"/>
      <c r="CV386" s="83"/>
      <c r="CW386" s="83"/>
      <c r="CX386" s="83"/>
      <c r="CY386" s="83"/>
      <c r="CZ386" s="383">
        <f>ABPP!CY134</f>
        <v>0</v>
      </c>
      <c r="DA386" s="383"/>
      <c r="DB386" s="383">
        <f>ABPP!CZ134</f>
        <v>249681.9325</v>
      </c>
      <c r="DC386" s="383">
        <f>ABPP!DA134</f>
        <v>21916.663953344902</v>
      </c>
      <c r="DD386" s="383">
        <f>ABPP!DB134</f>
        <v>271598.59645334492</v>
      </c>
      <c r="DE386" s="83"/>
      <c r="DF386" s="83"/>
      <c r="DG386" s="83"/>
      <c r="DH386" s="83"/>
      <c r="DI386" s="83"/>
      <c r="DJ386" s="83"/>
      <c r="DK386" s="83"/>
      <c r="DL386" s="83"/>
      <c r="DM386" s="83"/>
      <c r="DN386" s="83"/>
      <c r="DO386" s="83"/>
      <c r="DP386" s="83"/>
      <c r="DQ386" s="83"/>
      <c r="DR386" s="83"/>
      <c r="DS386" s="83"/>
    </row>
    <row r="387" spans="1:123">
      <c r="B387" s="110"/>
      <c r="C387" s="83"/>
      <c r="D387" s="83"/>
      <c r="E387" s="111"/>
      <c r="F387" s="382" t="str">
        <f>ABPP!E135</f>
        <v xml:space="preserve">PT Indo Cipta Kreasi Mandiri </v>
      </c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  <c r="AL387" s="83"/>
      <c r="AM387" s="83"/>
      <c r="AN387" s="83"/>
      <c r="AO387" s="83"/>
      <c r="AP387" s="83"/>
      <c r="AQ387" s="83"/>
      <c r="AR387" s="83"/>
      <c r="AS387" s="83"/>
      <c r="AT387" s="83"/>
      <c r="AU387" s="83"/>
      <c r="AV387" s="83"/>
      <c r="AW387" s="83"/>
      <c r="AX387" s="83"/>
      <c r="AY387" s="83"/>
      <c r="AZ387" s="83"/>
      <c r="BA387" s="83"/>
      <c r="BB387" s="83"/>
      <c r="BC387" s="83"/>
      <c r="BD387" s="83"/>
      <c r="BE387" s="83"/>
      <c r="BF387" s="83"/>
      <c r="BG387" s="83"/>
      <c r="BH387" s="83"/>
      <c r="BI387" s="83"/>
      <c r="BJ387" s="83"/>
      <c r="BK387" s="83"/>
      <c r="BL387" s="83"/>
      <c r="BM387" s="83"/>
      <c r="BN387" s="83"/>
      <c r="BO387" s="83"/>
      <c r="BP387" s="83"/>
      <c r="BQ387" s="83"/>
      <c r="BR387" s="83"/>
      <c r="BS387" s="83"/>
      <c r="BT387" s="83"/>
      <c r="BU387" s="83"/>
      <c r="BV387" s="83"/>
      <c r="BW387" s="83"/>
      <c r="BX387" s="83"/>
      <c r="BY387" s="83"/>
      <c r="BZ387" s="83"/>
      <c r="CA387" s="83"/>
      <c r="CB387" s="83"/>
      <c r="CC387" s="83"/>
      <c r="CD387" s="83"/>
      <c r="CE387" s="83"/>
      <c r="CF387" s="83"/>
      <c r="CG387" s="83"/>
      <c r="CH387" s="83"/>
      <c r="CI387" s="83"/>
      <c r="CJ387" s="83"/>
      <c r="CK387" s="83"/>
      <c r="CL387" s="83"/>
      <c r="CM387" s="83"/>
      <c r="CN387" s="83"/>
      <c r="CO387" s="83"/>
      <c r="CP387" s="83"/>
      <c r="CQ387" s="83"/>
      <c r="CR387" s="83"/>
      <c r="CS387" s="83"/>
      <c r="CT387" s="83"/>
      <c r="CU387" s="83"/>
      <c r="CV387" s="83"/>
      <c r="CW387" s="83"/>
      <c r="CX387" s="83"/>
      <c r="CY387" s="83"/>
      <c r="CZ387" s="383">
        <f>ABPP!CY135</f>
        <v>0</v>
      </c>
      <c r="DA387" s="383"/>
      <c r="DB387" s="383">
        <f>ABPP!CZ135</f>
        <v>249681.9325</v>
      </c>
      <c r="DC387" s="383">
        <f>ABPP!DA135</f>
        <v>21916.663953344902</v>
      </c>
      <c r="DD387" s="383">
        <f>ABPP!DB135</f>
        <v>271598.59645334492</v>
      </c>
      <c r="DE387" s="83"/>
      <c r="DF387" s="83"/>
      <c r="DG387" s="83"/>
      <c r="DH387" s="83"/>
      <c r="DI387" s="83"/>
      <c r="DJ387" s="83"/>
      <c r="DK387" s="83"/>
      <c r="DL387" s="83"/>
      <c r="DM387" s="83"/>
      <c r="DN387" s="83"/>
      <c r="DO387" s="83"/>
      <c r="DP387" s="83"/>
      <c r="DQ387" s="83"/>
      <c r="DR387" s="83"/>
      <c r="DS387" s="83"/>
    </row>
    <row r="388" spans="1:123">
      <c r="B388" s="110"/>
      <c r="C388" s="83"/>
      <c r="D388" s="83"/>
      <c r="E388" s="111"/>
      <c r="F388" s="382" t="str">
        <f>ABPP!E136</f>
        <v>De Green Azarya</v>
      </c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83"/>
      <c r="AQ388" s="83"/>
      <c r="AR388" s="83"/>
      <c r="AS388" s="83"/>
      <c r="AT388" s="83"/>
      <c r="AU388" s="83"/>
      <c r="AV388" s="83"/>
      <c r="AW388" s="83"/>
      <c r="AX388" s="83"/>
      <c r="AY388" s="83"/>
      <c r="AZ388" s="83"/>
      <c r="BA388" s="83"/>
      <c r="BB388" s="83"/>
      <c r="BC388" s="83"/>
      <c r="BD388" s="83"/>
      <c r="BE388" s="83"/>
      <c r="BF388" s="83"/>
      <c r="BG388" s="83"/>
      <c r="BH388" s="83"/>
      <c r="BI388" s="83"/>
      <c r="BJ388" s="83"/>
      <c r="BK388" s="83"/>
      <c r="BL388" s="83"/>
      <c r="BM388" s="83"/>
      <c r="BN388" s="83"/>
      <c r="BO388" s="83"/>
      <c r="BP388" s="83"/>
      <c r="BQ388" s="83"/>
      <c r="BR388" s="83"/>
      <c r="BS388" s="83"/>
      <c r="BT388" s="83"/>
      <c r="BU388" s="83"/>
      <c r="BV388" s="83"/>
      <c r="BW388" s="83"/>
      <c r="BX388" s="83"/>
      <c r="BY388" s="83"/>
      <c r="BZ388" s="83"/>
      <c r="CA388" s="83"/>
      <c r="CB388" s="83"/>
      <c r="CC388" s="83"/>
      <c r="CD388" s="83"/>
      <c r="CE388" s="83"/>
      <c r="CF388" s="83"/>
      <c r="CG388" s="83"/>
      <c r="CH388" s="83"/>
      <c r="CI388" s="83"/>
      <c r="CJ388" s="83"/>
      <c r="CK388" s="83"/>
      <c r="CL388" s="83"/>
      <c r="CM388" s="83"/>
      <c r="CN388" s="83"/>
      <c r="CO388" s="83"/>
      <c r="CP388" s="83"/>
      <c r="CQ388" s="83"/>
      <c r="CR388" s="83"/>
      <c r="CS388" s="83"/>
      <c r="CT388" s="83"/>
      <c r="CU388" s="83"/>
      <c r="CV388" s="83"/>
      <c r="CW388" s="83"/>
      <c r="CX388" s="83"/>
      <c r="CY388" s="83"/>
      <c r="CZ388" s="383">
        <f>ABPP!CY136</f>
        <v>0</v>
      </c>
      <c r="DA388" s="383"/>
      <c r="DB388" s="383">
        <f>ABPP!CZ136</f>
        <v>249681.9325</v>
      </c>
      <c r="DC388" s="383">
        <f>ABPP!DA136</f>
        <v>21916.663953344902</v>
      </c>
      <c r="DD388" s="383">
        <f>ABPP!DB136</f>
        <v>271598.59645334492</v>
      </c>
      <c r="DE388" s="83"/>
      <c r="DF388" s="83"/>
      <c r="DG388" s="83"/>
      <c r="DH388" s="83"/>
      <c r="DI388" s="83"/>
      <c r="DJ388" s="83"/>
      <c r="DK388" s="83"/>
      <c r="DL388" s="83"/>
      <c r="DM388" s="83"/>
      <c r="DN388" s="83"/>
      <c r="DO388" s="83"/>
      <c r="DP388" s="83"/>
      <c r="DQ388" s="83"/>
      <c r="DR388" s="83"/>
      <c r="DS388" s="83"/>
    </row>
    <row r="389" spans="1:123">
      <c r="B389" s="110"/>
      <c r="C389" s="83"/>
      <c r="D389" s="83"/>
      <c r="E389" s="111"/>
      <c r="F389" s="382" t="str">
        <f>ABPP!E137</f>
        <v>Haryono Commercial Center</v>
      </c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  <c r="AL389" s="83"/>
      <c r="AM389" s="83"/>
      <c r="AN389" s="83"/>
      <c r="AO389" s="83"/>
      <c r="AP389" s="83"/>
      <c r="AQ389" s="83"/>
      <c r="AR389" s="83"/>
      <c r="AS389" s="83"/>
      <c r="AT389" s="83"/>
      <c r="AU389" s="83"/>
      <c r="AV389" s="83"/>
      <c r="AW389" s="83"/>
      <c r="AX389" s="83"/>
      <c r="AY389" s="83"/>
      <c r="AZ389" s="83"/>
      <c r="BA389" s="83"/>
      <c r="BB389" s="83"/>
      <c r="BC389" s="83"/>
      <c r="BD389" s="83"/>
      <c r="BE389" s="83"/>
      <c r="BF389" s="83"/>
      <c r="BG389" s="83"/>
      <c r="BH389" s="83"/>
      <c r="BI389" s="83"/>
      <c r="BJ389" s="83"/>
      <c r="BK389" s="83"/>
      <c r="BL389" s="83"/>
      <c r="BM389" s="83"/>
      <c r="BN389" s="83"/>
      <c r="BO389" s="83"/>
      <c r="BP389" s="83"/>
      <c r="BQ389" s="83"/>
      <c r="BR389" s="83"/>
      <c r="BS389" s="83"/>
      <c r="BT389" s="83"/>
      <c r="BU389" s="83"/>
      <c r="BV389" s="83"/>
      <c r="BW389" s="83"/>
      <c r="BX389" s="83"/>
      <c r="BY389" s="83"/>
      <c r="BZ389" s="83"/>
      <c r="CA389" s="83"/>
      <c r="CB389" s="83"/>
      <c r="CC389" s="83"/>
      <c r="CD389" s="83"/>
      <c r="CE389" s="83"/>
      <c r="CF389" s="83"/>
      <c r="CG389" s="83"/>
      <c r="CH389" s="83"/>
      <c r="CI389" s="83"/>
      <c r="CJ389" s="83"/>
      <c r="CK389" s="83"/>
      <c r="CL389" s="83"/>
      <c r="CM389" s="83"/>
      <c r="CN389" s="83"/>
      <c r="CO389" s="83"/>
      <c r="CP389" s="83"/>
      <c r="CQ389" s="83"/>
      <c r="CR389" s="83"/>
      <c r="CS389" s="83"/>
      <c r="CT389" s="83"/>
      <c r="CU389" s="83"/>
      <c r="CV389" s="83"/>
      <c r="CW389" s="83"/>
      <c r="CX389" s="83"/>
      <c r="CY389" s="83"/>
      <c r="CZ389" s="383">
        <f>ABPP!CY137</f>
        <v>0</v>
      </c>
      <c r="DA389" s="383"/>
      <c r="DB389" s="383">
        <f>ABPP!CZ137</f>
        <v>249681.9325</v>
      </c>
      <c r="DC389" s="383">
        <f>ABPP!DA137</f>
        <v>21916.663953344902</v>
      </c>
      <c r="DD389" s="383">
        <f>ABPP!DB137</f>
        <v>271598.59645334492</v>
      </c>
      <c r="DE389" s="83"/>
      <c r="DF389" s="83"/>
      <c r="DG389" s="83"/>
      <c r="DH389" s="83"/>
      <c r="DI389" s="83"/>
      <c r="DJ389" s="83"/>
      <c r="DK389" s="83"/>
      <c r="DL389" s="83"/>
      <c r="DM389" s="83"/>
      <c r="DN389" s="83"/>
      <c r="DO389" s="83"/>
      <c r="DP389" s="83"/>
      <c r="DQ389" s="83"/>
      <c r="DR389" s="83"/>
      <c r="DS389" s="83"/>
    </row>
    <row r="390" spans="1:123">
      <c r="B390" s="110"/>
      <c r="C390" s="83"/>
      <c r="D390" s="83"/>
      <c r="E390" s="111"/>
      <c r="F390" s="382" t="str">
        <f>ABPP!E138</f>
        <v>Perumahan Bukit Batakan Permai 3</v>
      </c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  <c r="CF390" s="83"/>
      <c r="CG390" s="83"/>
      <c r="CH390" s="83"/>
      <c r="CI390" s="83"/>
      <c r="CJ390" s="83"/>
      <c r="CK390" s="83"/>
      <c r="CL390" s="83"/>
      <c r="CM390" s="83"/>
      <c r="CN390" s="83"/>
      <c r="CO390" s="83"/>
      <c r="CP390" s="83"/>
      <c r="CQ390" s="83"/>
      <c r="CR390" s="83"/>
      <c r="CS390" s="83"/>
      <c r="CT390" s="83"/>
      <c r="CU390" s="83"/>
      <c r="CV390" s="83"/>
      <c r="CW390" s="83"/>
      <c r="CX390" s="83"/>
      <c r="CY390" s="83"/>
      <c r="CZ390" s="383">
        <f>ABPP!CY138</f>
        <v>0</v>
      </c>
      <c r="DA390" s="383"/>
      <c r="DB390" s="383">
        <f>ABPP!CZ138</f>
        <v>249681.9325</v>
      </c>
      <c r="DC390" s="383">
        <f>ABPP!DA138</f>
        <v>21916.663953344902</v>
      </c>
      <c r="DD390" s="383">
        <f>ABPP!DB138</f>
        <v>271598.59645334492</v>
      </c>
      <c r="DE390" s="83"/>
      <c r="DF390" s="83"/>
      <c r="DG390" s="83"/>
      <c r="DH390" s="83"/>
      <c r="DI390" s="83"/>
      <c r="DJ390" s="83"/>
      <c r="DK390" s="83"/>
      <c r="DL390" s="83"/>
      <c r="DM390" s="83"/>
      <c r="DN390" s="83"/>
      <c r="DO390" s="83"/>
      <c r="DP390" s="83"/>
      <c r="DQ390" s="83"/>
      <c r="DR390" s="83"/>
      <c r="DS390" s="83"/>
    </row>
    <row r="391" spans="1:123">
      <c r="B391" s="110"/>
      <c r="C391" s="83"/>
      <c r="D391" s="83"/>
      <c r="E391" s="111"/>
      <c r="F391" s="382" t="str">
        <f>ABPP!E139</f>
        <v>Perum Melati Bukit Indah</v>
      </c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  <c r="AL391" s="83"/>
      <c r="AM391" s="83"/>
      <c r="AN391" s="83"/>
      <c r="AO391" s="83"/>
      <c r="AP391" s="83"/>
      <c r="AQ391" s="83"/>
      <c r="AR391" s="83"/>
      <c r="AS391" s="83"/>
      <c r="AT391" s="83"/>
      <c r="AU391" s="83"/>
      <c r="AV391" s="83"/>
      <c r="AW391" s="83"/>
      <c r="AX391" s="83"/>
      <c r="AY391" s="83"/>
      <c r="AZ391" s="83"/>
      <c r="BA391" s="83"/>
      <c r="BB391" s="83"/>
      <c r="BC391" s="83"/>
      <c r="BD391" s="83"/>
      <c r="BE391" s="83"/>
      <c r="BF391" s="83"/>
      <c r="BG391" s="83"/>
      <c r="BH391" s="83"/>
      <c r="BI391" s="83"/>
      <c r="BJ391" s="83"/>
      <c r="BK391" s="83"/>
      <c r="BL391" s="83"/>
      <c r="BM391" s="83"/>
      <c r="BN391" s="83"/>
      <c r="BO391" s="83"/>
      <c r="BP391" s="83"/>
      <c r="BQ391" s="83"/>
      <c r="BR391" s="83"/>
      <c r="BS391" s="83"/>
      <c r="BT391" s="83"/>
      <c r="BU391" s="83"/>
      <c r="BV391" s="83"/>
      <c r="BW391" s="83"/>
      <c r="BX391" s="83"/>
      <c r="BY391" s="83"/>
      <c r="BZ391" s="83"/>
      <c r="CA391" s="83"/>
      <c r="CB391" s="83"/>
      <c r="CC391" s="83"/>
      <c r="CD391" s="83"/>
      <c r="CE391" s="83"/>
      <c r="CF391" s="83"/>
      <c r="CG391" s="83"/>
      <c r="CH391" s="83"/>
      <c r="CI391" s="83"/>
      <c r="CJ391" s="83"/>
      <c r="CK391" s="83"/>
      <c r="CL391" s="83"/>
      <c r="CM391" s="83"/>
      <c r="CN391" s="83"/>
      <c r="CO391" s="83"/>
      <c r="CP391" s="83"/>
      <c r="CQ391" s="83"/>
      <c r="CR391" s="83"/>
      <c r="CS391" s="83"/>
      <c r="CT391" s="83"/>
      <c r="CU391" s="83"/>
      <c r="CV391" s="83"/>
      <c r="CW391" s="83"/>
      <c r="CX391" s="83"/>
      <c r="CY391" s="83"/>
      <c r="CZ391" s="383">
        <f>ABPP!CY139</f>
        <v>0</v>
      </c>
      <c r="DA391" s="383"/>
      <c r="DB391" s="383">
        <f>ABPP!CZ139</f>
        <v>249681.9325</v>
      </c>
      <c r="DC391" s="383">
        <f>ABPP!DA139</f>
        <v>21916.663953344902</v>
      </c>
      <c r="DD391" s="383">
        <f>ABPP!DB139</f>
        <v>271598.59645334492</v>
      </c>
      <c r="DE391" s="83"/>
      <c r="DF391" s="83"/>
      <c r="DG391" s="83"/>
      <c r="DH391" s="83"/>
      <c r="DI391" s="83"/>
      <c r="DJ391" s="83"/>
      <c r="DK391" s="83"/>
      <c r="DL391" s="83"/>
      <c r="DM391" s="83"/>
      <c r="DN391" s="83"/>
      <c r="DO391" s="83"/>
      <c r="DP391" s="83"/>
      <c r="DQ391" s="83"/>
      <c r="DR391" s="83"/>
      <c r="DS391" s="83"/>
    </row>
    <row r="392" spans="1:123">
      <c r="B392" s="110"/>
      <c r="C392" s="83"/>
      <c r="D392" s="83"/>
      <c r="E392" s="111"/>
      <c r="F392" s="382" t="str">
        <f>ABPP!E140</f>
        <v>Bukit Batakan Permai</v>
      </c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83"/>
      <c r="AQ392" s="83"/>
      <c r="AR392" s="83"/>
      <c r="AS392" s="83"/>
      <c r="AT392" s="83"/>
      <c r="AU392" s="83"/>
      <c r="AV392" s="83"/>
      <c r="AW392" s="83"/>
      <c r="AX392" s="83"/>
      <c r="AY392" s="83"/>
      <c r="AZ392" s="83"/>
      <c r="BA392" s="83"/>
      <c r="BB392" s="83"/>
      <c r="BC392" s="83"/>
      <c r="BD392" s="83"/>
      <c r="BE392" s="83"/>
      <c r="BF392" s="83"/>
      <c r="BG392" s="83"/>
      <c r="BH392" s="83"/>
      <c r="BI392" s="83"/>
      <c r="BJ392" s="83"/>
      <c r="BK392" s="83"/>
      <c r="BL392" s="83"/>
      <c r="BM392" s="83"/>
      <c r="BN392" s="83"/>
      <c r="BO392" s="83"/>
      <c r="BP392" s="83"/>
      <c r="BQ392" s="83"/>
      <c r="BR392" s="83"/>
      <c r="BS392" s="83"/>
      <c r="BT392" s="83"/>
      <c r="BU392" s="83"/>
      <c r="BV392" s="83"/>
      <c r="BW392" s="83"/>
      <c r="BX392" s="83"/>
      <c r="BY392" s="83"/>
      <c r="BZ392" s="83"/>
      <c r="CA392" s="83"/>
      <c r="CB392" s="83"/>
      <c r="CC392" s="83"/>
      <c r="CD392" s="83"/>
      <c r="CE392" s="83"/>
      <c r="CF392" s="83"/>
      <c r="CG392" s="83"/>
      <c r="CH392" s="83"/>
      <c r="CI392" s="83"/>
      <c r="CJ392" s="83"/>
      <c r="CK392" s="83"/>
      <c r="CL392" s="83"/>
      <c r="CM392" s="83"/>
      <c r="CN392" s="83"/>
      <c r="CO392" s="83"/>
      <c r="CP392" s="83"/>
      <c r="CQ392" s="83"/>
      <c r="CR392" s="83"/>
      <c r="CS392" s="83"/>
      <c r="CT392" s="83"/>
      <c r="CU392" s="83"/>
      <c r="CV392" s="83"/>
      <c r="CW392" s="83"/>
      <c r="CX392" s="83"/>
      <c r="CY392" s="83"/>
      <c r="CZ392" s="383">
        <f>ABPP!CY140</f>
        <v>0</v>
      </c>
      <c r="DA392" s="383"/>
      <c r="DB392" s="383">
        <f>ABPP!CZ140</f>
        <v>249681.9325</v>
      </c>
      <c r="DC392" s="383">
        <f>ABPP!DA140</f>
        <v>21916.663953344902</v>
      </c>
      <c r="DD392" s="383">
        <f>ABPP!DB140</f>
        <v>271598.59645334492</v>
      </c>
      <c r="DE392" s="83"/>
      <c r="DF392" s="83"/>
      <c r="DG392" s="83"/>
      <c r="DH392" s="83"/>
      <c r="DI392" s="83"/>
      <c r="DJ392" s="83"/>
      <c r="DK392" s="83"/>
      <c r="DL392" s="83"/>
      <c r="DM392" s="83"/>
      <c r="DN392" s="83"/>
      <c r="DO392" s="83"/>
      <c r="DP392" s="83"/>
      <c r="DQ392" s="83"/>
      <c r="DR392" s="83"/>
      <c r="DS392" s="83"/>
    </row>
    <row r="393" spans="1:123">
      <c r="B393" s="110"/>
      <c r="C393" s="83"/>
      <c r="D393" s="83"/>
      <c r="E393" s="111"/>
      <c r="F393" s="382" t="str">
        <f>ABPP!E141</f>
        <v>Bintang Gading Asri</v>
      </c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  <c r="AL393" s="83"/>
      <c r="AM393" s="83"/>
      <c r="AN393" s="83"/>
      <c r="AO393" s="83"/>
      <c r="AP393" s="83"/>
      <c r="AQ393" s="83"/>
      <c r="AR393" s="83"/>
      <c r="AS393" s="83"/>
      <c r="AT393" s="83"/>
      <c r="AU393" s="83"/>
      <c r="AV393" s="83"/>
      <c r="AW393" s="83"/>
      <c r="AX393" s="83"/>
      <c r="AY393" s="83"/>
      <c r="AZ393" s="83"/>
      <c r="BA393" s="83"/>
      <c r="BB393" s="83"/>
      <c r="BC393" s="83"/>
      <c r="BD393" s="83"/>
      <c r="BE393" s="83"/>
      <c r="BF393" s="83"/>
      <c r="BG393" s="83"/>
      <c r="BH393" s="83"/>
      <c r="BI393" s="83"/>
      <c r="BJ393" s="83"/>
      <c r="BK393" s="83"/>
      <c r="BL393" s="83"/>
      <c r="BM393" s="83"/>
      <c r="BN393" s="83"/>
      <c r="BO393" s="83"/>
      <c r="BP393" s="83"/>
      <c r="BQ393" s="83"/>
      <c r="BR393" s="83"/>
      <c r="BS393" s="83"/>
      <c r="BT393" s="83"/>
      <c r="BU393" s="83"/>
      <c r="BV393" s="83"/>
      <c r="BW393" s="83"/>
      <c r="BX393" s="83"/>
      <c r="BY393" s="83"/>
      <c r="BZ393" s="83"/>
      <c r="CA393" s="83"/>
      <c r="CB393" s="83"/>
      <c r="CC393" s="83"/>
      <c r="CD393" s="83"/>
      <c r="CE393" s="83"/>
      <c r="CF393" s="83"/>
      <c r="CG393" s="83"/>
      <c r="CH393" s="83"/>
      <c r="CI393" s="83"/>
      <c r="CJ393" s="83"/>
      <c r="CK393" s="83"/>
      <c r="CL393" s="83"/>
      <c r="CM393" s="83"/>
      <c r="CN393" s="83"/>
      <c r="CO393" s="83"/>
      <c r="CP393" s="83"/>
      <c r="CQ393" s="83"/>
      <c r="CR393" s="83"/>
      <c r="CS393" s="83"/>
      <c r="CT393" s="83"/>
      <c r="CU393" s="83"/>
      <c r="CV393" s="83"/>
      <c r="CW393" s="83"/>
      <c r="CX393" s="83"/>
      <c r="CY393" s="83"/>
      <c r="CZ393" s="383">
        <f>ABPP!CY141</f>
        <v>0</v>
      </c>
      <c r="DA393" s="383"/>
      <c r="DB393" s="383">
        <f>ABPP!CZ141</f>
        <v>249681.9325</v>
      </c>
      <c r="DC393" s="383">
        <f>ABPP!DA141</f>
        <v>21916.663953344902</v>
      </c>
      <c r="DD393" s="383">
        <f>ABPP!DB141</f>
        <v>271598.59645334492</v>
      </c>
      <c r="DE393" s="83"/>
      <c r="DF393" s="83"/>
      <c r="DG393" s="83"/>
      <c r="DH393" s="83"/>
      <c r="DI393" s="83"/>
      <c r="DJ393" s="83"/>
      <c r="DK393" s="83"/>
      <c r="DL393" s="83"/>
      <c r="DM393" s="83"/>
      <c r="DN393" s="83"/>
      <c r="DO393" s="83"/>
      <c r="DP393" s="83"/>
      <c r="DQ393" s="83"/>
      <c r="DR393" s="83"/>
      <c r="DS393" s="83"/>
    </row>
    <row r="394" spans="1:123">
      <c r="B394" s="110"/>
      <c r="C394" s="83"/>
      <c r="D394" s="83"/>
      <c r="E394" s="111"/>
      <c r="F394" s="382" t="str">
        <f>ABPP!E142</f>
        <v>PT. Anugerah Putra Paser Nusantara</v>
      </c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  <c r="AP394" s="83"/>
      <c r="AQ394" s="83"/>
      <c r="AR394" s="83"/>
      <c r="AS394" s="83"/>
      <c r="AT394" s="83"/>
      <c r="AU394" s="83"/>
      <c r="AV394" s="83"/>
      <c r="AW394" s="83"/>
      <c r="AX394" s="83"/>
      <c r="AY394" s="83"/>
      <c r="AZ394" s="83"/>
      <c r="BA394" s="83"/>
      <c r="BB394" s="83"/>
      <c r="BC394" s="83"/>
      <c r="BD394" s="83"/>
      <c r="BE394" s="83"/>
      <c r="BF394" s="83"/>
      <c r="BG394" s="83"/>
      <c r="BH394" s="83"/>
      <c r="BI394" s="83"/>
      <c r="BJ394" s="83"/>
      <c r="BK394" s="83"/>
      <c r="BL394" s="83"/>
      <c r="BM394" s="83"/>
      <c r="BN394" s="83"/>
      <c r="BO394" s="83"/>
      <c r="BP394" s="83"/>
      <c r="BQ394" s="83"/>
      <c r="BR394" s="83"/>
      <c r="BS394" s="83"/>
      <c r="BT394" s="83"/>
      <c r="BU394" s="83"/>
      <c r="BV394" s="83"/>
      <c r="BW394" s="83"/>
      <c r="BX394" s="83"/>
      <c r="BY394" s="83"/>
      <c r="BZ394" s="83"/>
      <c r="CA394" s="83"/>
      <c r="CB394" s="83"/>
      <c r="CC394" s="83"/>
      <c r="CD394" s="83"/>
      <c r="CE394" s="83"/>
      <c r="CF394" s="83"/>
      <c r="CG394" s="83"/>
      <c r="CH394" s="83"/>
      <c r="CI394" s="83"/>
      <c r="CJ394" s="83"/>
      <c r="CK394" s="83"/>
      <c r="CL394" s="83"/>
      <c r="CM394" s="83"/>
      <c r="CN394" s="83"/>
      <c r="CO394" s="83"/>
      <c r="CP394" s="83"/>
      <c r="CQ394" s="83"/>
      <c r="CR394" s="83"/>
      <c r="CS394" s="83"/>
      <c r="CT394" s="83"/>
      <c r="CU394" s="83"/>
      <c r="CV394" s="83"/>
      <c r="CW394" s="83"/>
      <c r="CX394" s="83"/>
      <c r="CY394" s="83"/>
      <c r="CZ394" s="383">
        <f>ABPP!CY142</f>
        <v>0</v>
      </c>
      <c r="DA394" s="383"/>
      <c r="DB394" s="383">
        <f>ABPP!CZ142</f>
        <v>458103.66249999998</v>
      </c>
      <c r="DC394" s="383">
        <f>ABPP!DA142</f>
        <v>34879.326298710097</v>
      </c>
      <c r="DD394" s="383">
        <f>ABPP!DB142</f>
        <v>492982.98879871005</v>
      </c>
      <c r="DE394" s="83"/>
      <c r="DF394" s="83"/>
      <c r="DG394" s="83"/>
      <c r="DH394" s="83"/>
      <c r="DI394" s="83"/>
      <c r="DJ394" s="83"/>
      <c r="DK394" s="83"/>
      <c r="DL394" s="83"/>
      <c r="DM394" s="83"/>
      <c r="DN394" s="83"/>
      <c r="DO394" s="83"/>
      <c r="DP394" s="83"/>
      <c r="DQ394" s="83"/>
      <c r="DR394" s="83"/>
      <c r="DS394" s="83"/>
    </row>
    <row r="395" spans="1:123">
      <c r="B395" s="110"/>
      <c r="C395" s="83"/>
      <c r="D395" s="83"/>
      <c r="E395" s="111"/>
      <c r="F395" s="382" t="str">
        <f>ABPP!E143</f>
        <v>Perum. Tapis Lestari</v>
      </c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  <c r="AP395" s="83"/>
      <c r="AQ395" s="83"/>
      <c r="AR395" s="83"/>
      <c r="AS395" s="83"/>
      <c r="AT395" s="83"/>
      <c r="AU395" s="83"/>
      <c r="AV395" s="83"/>
      <c r="AW395" s="83"/>
      <c r="AX395" s="83"/>
      <c r="AY395" s="83"/>
      <c r="AZ395" s="83"/>
      <c r="BA395" s="83"/>
      <c r="BB395" s="83"/>
      <c r="BC395" s="83"/>
      <c r="BD395" s="83"/>
      <c r="BE395" s="83"/>
      <c r="BF395" s="83"/>
      <c r="BG395" s="83"/>
      <c r="BH395" s="83"/>
      <c r="BI395" s="83"/>
      <c r="BJ395" s="83"/>
      <c r="BK395" s="83"/>
      <c r="BL395" s="83"/>
      <c r="BM395" s="83"/>
      <c r="BN395" s="83"/>
      <c r="BO395" s="83"/>
      <c r="BP395" s="83"/>
      <c r="BQ395" s="83"/>
      <c r="BR395" s="83"/>
      <c r="BS395" s="83"/>
      <c r="BT395" s="83"/>
      <c r="BU395" s="83"/>
      <c r="BV395" s="83"/>
      <c r="BW395" s="83"/>
      <c r="BX395" s="83"/>
      <c r="BY395" s="83"/>
      <c r="BZ395" s="83"/>
      <c r="CA395" s="83"/>
      <c r="CB395" s="83"/>
      <c r="CC395" s="83"/>
      <c r="CD395" s="83"/>
      <c r="CE395" s="83"/>
      <c r="CF395" s="83"/>
      <c r="CG395" s="83"/>
      <c r="CH395" s="83"/>
      <c r="CI395" s="83"/>
      <c r="CJ395" s="83"/>
      <c r="CK395" s="83"/>
      <c r="CL395" s="83"/>
      <c r="CM395" s="83"/>
      <c r="CN395" s="83"/>
      <c r="CO395" s="83"/>
      <c r="CP395" s="83"/>
      <c r="CQ395" s="83"/>
      <c r="CR395" s="83"/>
      <c r="CS395" s="83"/>
      <c r="CT395" s="83"/>
      <c r="CU395" s="83"/>
      <c r="CV395" s="83"/>
      <c r="CW395" s="83"/>
      <c r="CX395" s="83"/>
      <c r="CY395" s="83"/>
      <c r="CZ395" s="383">
        <f>ABPP!CY143</f>
        <v>0</v>
      </c>
      <c r="DA395" s="383"/>
      <c r="DB395" s="383">
        <f>ABPP!CZ143</f>
        <v>458103.66249999998</v>
      </c>
      <c r="DC395" s="383">
        <f>ABPP!DA143</f>
        <v>34879.326298710097</v>
      </c>
      <c r="DD395" s="383">
        <f>ABPP!DB143</f>
        <v>492982.98879871005</v>
      </c>
      <c r="DE395" s="83"/>
      <c r="DF395" s="83"/>
      <c r="DG395" s="83"/>
      <c r="DH395" s="83"/>
      <c r="DI395" s="83"/>
      <c r="DJ395" s="83"/>
      <c r="DK395" s="83"/>
      <c r="DL395" s="83"/>
      <c r="DM395" s="83"/>
      <c r="DN395" s="83"/>
      <c r="DO395" s="83"/>
      <c r="DP395" s="83"/>
      <c r="DQ395" s="83"/>
      <c r="DR395" s="83"/>
      <c r="DS395" s="83"/>
    </row>
    <row r="396" spans="1:123">
      <c r="B396" s="110"/>
      <c r="C396" s="83"/>
      <c r="D396" s="83"/>
      <c r="E396" s="111"/>
      <c r="F396" s="382" t="str">
        <f>ABPP!E144</f>
        <v>PT Sindy Hutama Karya (Developer Perumahan)</v>
      </c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  <c r="AL396" s="83"/>
      <c r="AM396" s="83"/>
      <c r="AN396" s="83"/>
      <c r="AO396" s="83"/>
      <c r="AP396" s="83"/>
      <c r="AQ396" s="83"/>
      <c r="AR396" s="83"/>
      <c r="AS396" s="83"/>
      <c r="AT396" s="83"/>
      <c r="AU396" s="83"/>
      <c r="AV396" s="83"/>
      <c r="AW396" s="83"/>
      <c r="AX396" s="83"/>
      <c r="AY396" s="83"/>
      <c r="AZ396" s="83"/>
      <c r="BA396" s="83"/>
      <c r="BB396" s="83"/>
      <c r="BC396" s="83"/>
      <c r="BD396" s="83"/>
      <c r="BE396" s="83"/>
      <c r="BF396" s="83"/>
      <c r="BG396" s="83"/>
      <c r="BH396" s="83"/>
      <c r="BI396" s="83"/>
      <c r="BJ396" s="83"/>
      <c r="BK396" s="83"/>
      <c r="BL396" s="83"/>
      <c r="BM396" s="83"/>
      <c r="BN396" s="83"/>
      <c r="BO396" s="83"/>
      <c r="BP396" s="83"/>
      <c r="BQ396" s="83"/>
      <c r="BR396" s="83"/>
      <c r="BS396" s="83"/>
      <c r="BT396" s="83"/>
      <c r="BU396" s="83"/>
      <c r="BV396" s="83"/>
      <c r="BW396" s="83"/>
      <c r="BX396" s="83"/>
      <c r="BY396" s="83"/>
      <c r="BZ396" s="83"/>
      <c r="CA396" s="83"/>
      <c r="CB396" s="83"/>
      <c r="CC396" s="83"/>
      <c r="CD396" s="83"/>
      <c r="CE396" s="83"/>
      <c r="CF396" s="83"/>
      <c r="CG396" s="83"/>
      <c r="CH396" s="83"/>
      <c r="CI396" s="83"/>
      <c r="CJ396" s="83"/>
      <c r="CK396" s="83"/>
      <c r="CL396" s="83"/>
      <c r="CM396" s="83"/>
      <c r="CN396" s="83"/>
      <c r="CO396" s="83"/>
      <c r="CP396" s="83"/>
      <c r="CQ396" s="83"/>
      <c r="CR396" s="83"/>
      <c r="CS396" s="83"/>
      <c r="CT396" s="83"/>
      <c r="CU396" s="83"/>
      <c r="CV396" s="83"/>
      <c r="CW396" s="83"/>
      <c r="CX396" s="83"/>
      <c r="CY396" s="83"/>
      <c r="CZ396" s="383">
        <f>ABPP!CY144</f>
        <v>0</v>
      </c>
      <c r="DA396" s="383"/>
      <c r="DB396" s="383">
        <f>ABPP!CZ144</f>
        <v>249681.9325</v>
      </c>
      <c r="DC396" s="383">
        <f>ABPP!DA144</f>
        <v>21916.663953344902</v>
      </c>
      <c r="DD396" s="383">
        <f>ABPP!DB144</f>
        <v>271598.59645334492</v>
      </c>
      <c r="DE396" s="83"/>
      <c r="DF396" s="83"/>
      <c r="DG396" s="83"/>
      <c r="DH396" s="83"/>
      <c r="DI396" s="83"/>
      <c r="DJ396" s="83"/>
      <c r="DK396" s="83"/>
      <c r="DL396" s="83"/>
      <c r="DM396" s="83"/>
      <c r="DN396" s="83"/>
      <c r="DO396" s="83"/>
      <c r="DP396" s="83"/>
      <c r="DQ396" s="83"/>
      <c r="DR396" s="83"/>
      <c r="DS396" s="83"/>
    </row>
    <row r="397" spans="1:123" s="25" customFormat="1" ht="30" customHeight="1">
      <c r="A397" s="19" t="s">
        <v>134</v>
      </c>
      <c r="B397" s="312" t="str">
        <f>ABPP!A145</f>
        <v>PRK.2017.WKT-3.3.20</v>
      </c>
      <c r="C397" s="90"/>
      <c r="D397" s="90"/>
      <c r="E397" s="489" t="str">
        <f>ABPP!D145</f>
        <v>Pekerjaan Pemasangan Jaringan Distribusi Zona 2 Rayon Balikpapan Utara, Rayon Samboja &amp; Rayon Petung</v>
      </c>
      <c r="F397" s="4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  <c r="AP397" s="90"/>
      <c r="AQ397" s="90"/>
      <c r="AR397" s="90"/>
      <c r="AS397" s="90"/>
      <c r="AT397" s="90"/>
      <c r="AU397" s="90"/>
      <c r="AV397" s="90"/>
      <c r="AW397" s="90"/>
      <c r="AX397" s="90"/>
      <c r="AY397" s="90"/>
      <c r="AZ397" s="90"/>
      <c r="BA397" s="90"/>
      <c r="BB397" s="90"/>
      <c r="BC397" s="90"/>
      <c r="BD397" s="90"/>
      <c r="BE397" s="90"/>
      <c r="BF397" s="90"/>
      <c r="BG397" s="90"/>
      <c r="BH397" s="90"/>
      <c r="BI397" s="90"/>
      <c r="BJ397" s="90"/>
      <c r="BK397" s="90"/>
      <c r="BL397" s="90"/>
      <c r="BM397" s="90"/>
      <c r="BN397" s="90"/>
      <c r="BO397" s="90"/>
      <c r="BP397" s="90"/>
      <c r="BQ397" s="90"/>
      <c r="BR397" s="90"/>
      <c r="BS397" s="90"/>
      <c r="BT397" s="90"/>
      <c r="BU397" s="90"/>
      <c r="BV397" s="90"/>
      <c r="BW397" s="90"/>
      <c r="BX397" s="90"/>
      <c r="BY397" s="90"/>
      <c r="BZ397" s="90"/>
      <c r="CA397" s="90"/>
      <c r="CB397" s="90"/>
      <c r="CC397" s="90"/>
      <c r="CD397" s="90"/>
      <c r="CE397" s="90"/>
      <c r="CF397" s="90"/>
      <c r="CG397" s="90"/>
      <c r="CH397" s="90"/>
      <c r="CI397" s="90"/>
      <c r="CJ397" s="90"/>
      <c r="CK397" s="90"/>
      <c r="CL397" s="90"/>
      <c r="CM397" s="90"/>
      <c r="CN397" s="90"/>
      <c r="CO397" s="90"/>
      <c r="CP397" s="90"/>
      <c r="CQ397" s="90"/>
      <c r="CR397" s="90"/>
      <c r="CS397" s="90"/>
      <c r="CT397" s="90"/>
      <c r="CU397" s="90"/>
      <c r="CV397" s="90"/>
      <c r="CW397" s="90"/>
      <c r="CX397" s="90"/>
      <c r="CY397" s="90"/>
      <c r="CZ397" s="383"/>
      <c r="DA397" s="383"/>
      <c r="DB397" s="383"/>
      <c r="DC397" s="383"/>
      <c r="DD397" s="383"/>
      <c r="DE397" s="90"/>
      <c r="DF397" s="90"/>
      <c r="DG397" s="90"/>
      <c r="DH397" s="90"/>
      <c r="DI397" s="90"/>
      <c r="DJ397" s="90"/>
      <c r="DK397" s="90"/>
      <c r="DL397" s="90"/>
      <c r="DM397" s="90"/>
      <c r="DN397" s="90"/>
      <c r="DO397" s="90"/>
      <c r="DP397" s="90"/>
      <c r="DQ397" s="90"/>
      <c r="DR397" s="90"/>
      <c r="DS397" s="90"/>
    </row>
    <row r="398" spans="1:123">
      <c r="B398" s="110"/>
      <c r="C398" s="83"/>
      <c r="D398" s="83"/>
      <c r="E398" s="111"/>
      <c r="F398" s="382" t="str">
        <f>ABPP!E146</f>
        <v>Perum. Pesona Transad Permai</v>
      </c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  <c r="AL398" s="83"/>
      <c r="AM398" s="83"/>
      <c r="AN398" s="83"/>
      <c r="AO398" s="83"/>
      <c r="AP398" s="83"/>
      <c r="AQ398" s="83"/>
      <c r="AR398" s="83"/>
      <c r="AS398" s="83"/>
      <c r="AT398" s="83"/>
      <c r="AU398" s="83"/>
      <c r="AV398" s="83"/>
      <c r="AW398" s="83"/>
      <c r="AX398" s="83"/>
      <c r="AY398" s="83"/>
      <c r="AZ398" s="83"/>
      <c r="BA398" s="83"/>
      <c r="BB398" s="83"/>
      <c r="BC398" s="83"/>
      <c r="BD398" s="83"/>
      <c r="BE398" s="83"/>
      <c r="BF398" s="83"/>
      <c r="BG398" s="83"/>
      <c r="BH398" s="83"/>
      <c r="BI398" s="83"/>
      <c r="BJ398" s="83"/>
      <c r="BK398" s="83"/>
      <c r="BL398" s="83"/>
      <c r="BM398" s="83"/>
      <c r="BN398" s="83"/>
      <c r="BO398" s="83"/>
      <c r="BP398" s="83"/>
      <c r="BQ398" s="83"/>
      <c r="BR398" s="83"/>
      <c r="BS398" s="83"/>
      <c r="BT398" s="83"/>
      <c r="BU398" s="83"/>
      <c r="BV398" s="83"/>
      <c r="BW398" s="83"/>
      <c r="BX398" s="83"/>
      <c r="BY398" s="83"/>
      <c r="BZ398" s="83"/>
      <c r="CA398" s="83"/>
      <c r="CB398" s="83"/>
      <c r="CC398" s="83"/>
      <c r="CD398" s="83"/>
      <c r="CE398" s="83"/>
      <c r="CF398" s="83"/>
      <c r="CG398" s="83"/>
      <c r="CH398" s="83"/>
      <c r="CI398" s="83"/>
      <c r="CJ398" s="83"/>
      <c r="CK398" s="83"/>
      <c r="CL398" s="83"/>
      <c r="CM398" s="83"/>
      <c r="CN398" s="83"/>
      <c r="CO398" s="83"/>
      <c r="CP398" s="83"/>
      <c r="CQ398" s="83"/>
      <c r="CR398" s="83"/>
      <c r="CS398" s="83"/>
      <c r="CT398" s="83"/>
      <c r="CU398" s="83"/>
      <c r="CV398" s="83"/>
      <c r="CW398" s="83"/>
      <c r="CX398" s="83"/>
      <c r="CY398" s="83"/>
      <c r="CZ398" s="383">
        <f>ABPP!CY146</f>
        <v>0</v>
      </c>
      <c r="DA398" s="383"/>
      <c r="DB398" s="383">
        <f>ABPP!CZ146</f>
        <v>458103.66249999998</v>
      </c>
      <c r="DC398" s="383">
        <f>ABPP!DA146</f>
        <v>34879.326298710097</v>
      </c>
      <c r="DD398" s="383">
        <f>ABPP!DB146</f>
        <v>492982.98879871005</v>
      </c>
      <c r="DE398" s="83"/>
      <c r="DF398" s="83"/>
      <c r="DG398" s="83"/>
      <c r="DH398" s="83"/>
      <c r="DI398" s="83"/>
      <c r="DJ398" s="83"/>
      <c r="DK398" s="83"/>
      <c r="DL398" s="83"/>
      <c r="DM398" s="83"/>
      <c r="DN398" s="83"/>
      <c r="DO398" s="83"/>
      <c r="DP398" s="83"/>
      <c r="DQ398" s="83"/>
      <c r="DR398" s="83"/>
      <c r="DS398" s="83"/>
    </row>
    <row r="399" spans="1:123">
      <c r="B399" s="110"/>
      <c r="C399" s="83"/>
      <c r="D399" s="83"/>
      <c r="E399" s="111"/>
      <c r="F399" s="382" t="str">
        <f>ABPP!E147</f>
        <v>Griya Diva Residence Karang Joang</v>
      </c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  <c r="AL399" s="83"/>
      <c r="AM399" s="83"/>
      <c r="AN399" s="83"/>
      <c r="AO399" s="83"/>
      <c r="AP399" s="83"/>
      <c r="AQ399" s="83"/>
      <c r="AR399" s="83"/>
      <c r="AS399" s="83"/>
      <c r="AT399" s="83"/>
      <c r="AU399" s="83"/>
      <c r="AV399" s="83"/>
      <c r="AW399" s="83"/>
      <c r="AX399" s="83"/>
      <c r="AY399" s="83"/>
      <c r="AZ399" s="83"/>
      <c r="BA399" s="83"/>
      <c r="BB399" s="83"/>
      <c r="BC399" s="83"/>
      <c r="BD399" s="83"/>
      <c r="BE399" s="83"/>
      <c r="BF399" s="83"/>
      <c r="BG399" s="83"/>
      <c r="BH399" s="83"/>
      <c r="BI399" s="83"/>
      <c r="BJ399" s="83"/>
      <c r="BK399" s="83"/>
      <c r="BL399" s="83"/>
      <c r="BM399" s="83"/>
      <c r="BN399" s="83"/>
      <c r="BO399" s="83"/>
      <c r="BP399" s="83"/>
      <c r="BQ399" s="83"/>
      <c r="BR399" s="83"/>
      <c r="BS399" s="83"/>
      <c r="BT399" s="83"/>
      <c r="BU399" s="83"/>
      <c r="BV399" s="83"/>
      <c r="BW399" s="83"/>
      <c r="BX399" s="83"/>
      <c r="BY399" s="83"/>
      <c r="BZ399" s="83"/>
      <c r="CA399" s="83"/>
      <c r="CB399" s="83"/>
      <c r="CC399" s="83"/>
      <c r="CD399" s="83"/>
      <c r="CE399" s="83"/>
      <c r="CF399" s="83"/>
      <c r="CG399" s="83"/>
      <c r="CH399" s="83"/>
      <c r="CI399" s="83"/>
      <c r="CJ399" s="83"/>
      <c r="CK399" s="83"/>
      <c r="CL399" s="83"/>
      <c r="CM399" s="83"/>
      <c r="CN399" s="83"/>
      <c r="CO399" s="83"/>
      <c r="CP399" s="83"/>
      <c r="CQ399" s="83"/>
      <c r="CR399" s="83"/>
      <c r="CS399" s="83"/>
      <c r="CT399" s="83"/>
      <c r="CU399" s="83"/>
      <c r="CV399" s="83"/>
      <c r="CW399" s="83"/>
      <c r="CX399" s="83"/>
      <c r="CY399" s="83"/>
      <c r="CZ399" s="383">
        <f>ABPP!CY147</f>
        <v>0</v>
      </c>
      <c r="DA399" s="383"/>
      <c r="DB399" s="383">
        <f>ABPP!CZ147</f>
        <v>458103.66249999998</v>
      </c>
      <c r="DC399" s="383">
        <f>ABPP!DA147</f>
        <v>34879.326298710097</v>
      </c>
      <c r="DD399" s="383">
        <f>ABPP!DB147</f>
        <v>492982.98879871005</v>
      </c>
      <c r="DE399" s="83"/>
      <c r="DF399" s="83"/>
      <c r="DG399" s="83"/>
      <c r="DH399" s="83"/>
      <c r="DI399" s="83"/>
      <c r="DJ399" s="83"/>
      <c r="DK399" s="83"/>
      <c r="DL399" s="83"/>
      <c r="DM399" s="83"/>
      <c r="DN399" s="83"/>
      <c r="DO399" s="83"/>
      <c r="DP399" s="83"/>
      <c r="DQ399" s="83"/>
      <c r="DR399" s="83"/>
      <c r="DS399" s="83"/>
    </row>
    <row r="400" spans="1:123">
      <c r="B400" s="110"/>
      <c r="C400" s="83"/>
      <c r="D400" s="83"/>
      <c r="E400" s="111"/>
      <c r="F400" s="382" t="str">
        <f>ABPP!E148</f>
        <v>Perumahan Griya Mutiara Km.8</v>
      </c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/>
      <c r="CG400" s="83"/>
      <c r="CH400" s="83"/>
      <c r="CI400" s="83"/>
      <c r="CJ400" s="83"/>
      <c r="CK400" s="83"/>
      <c r="CL400" s="83"/>
      <c r="CM400" s="83"/>
      <c r="CN400" s="83"/>
      <c r="CO400" s="83"/>
      <c r="CP400" s="83"/>
      <c r="CQ400" s="83"/>
      <c r="CR400" s="83"/>
      <c r="CS400" s="83"/>
      <c r="CT400" s="83"/>
      <c r="CU400" s="83"/>
      <c r="CV400" s="83"/>
      <c r="CW400" s="83"/>
      <c r="CX400" s="83"/>
      <c r="CY400" s="83"/>
      <c r="CZ400" s="383">
        <f>ABPP!CY148</f>
        <v>0</v>
      </c>
      <c r="DA400" s="383"/>
      <c r="DB400" s="383">
        <f>ABPP!CZ148</f>
        <v>458103.66249999998</v>
      </c>
      <c r="DC400" s="383">
        <f>ABPP!DA148</f>
        <v>34879.326298710097</v>
      </c>
      <c r="DD400" s="383">
        <f>ABPP!DB148</f>
        <v>492982.98879871005</v>
      </c>
      <c r="DE400" s="83"/>
      <c r="DF400" s="83"/>
      <c r="DG400" s="83"/>
      <c r="DH400" s="83"/>
      <c r="DI400" s="83"/>
      <c r="DJ400" s="83"/>
      <c r="DK400" s="83"/>
      <c r="DL400" s="83"/>
      <c r="DM400" s="83"/>
      <c r="DN400" s="83"/>
      <c r="DO400" s="83"/>
      <c r="DP400" s="83"/>
      <c r="DQ400" s="83"/>
      <c r="DR400" s="83"/>
      <c r="DS400" s="83"/>
    </row>
    <row r="401" spans="2:123">
      <c r="B401" s="110"/>
      <c r="C401" s="83"/>
      <c r="D401" s="83"/>
      <c r="E401" s="111"/>
      <c r="F401" s="382" t="str">
        <f>ABPP!E149</f>
        <v>Perum. Permata Firdaus</v>
      </c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  <c r="AL401" s="83"/>
      <c r="AM401" s="83"/>
      <c r="AN401" s="83"/>
      <c r="AO401" s="83"/>
      <c r="AP401" s="83"/>
      <c r="AQ401" s="83"/>
      <c r="AR401" s="83"/>
      <c r="AS401" s="83"/>
      <c r="AT401" s="83"/>
      <c r="AU401" s="83"/>
      <c r="AV401" s="83"/>
      <c r="AW401" s="83"/>
      <c r="AX401" s="83"/>
      <c r="AY401" s="83"/>
      <c r="AZ401" s="83"/>
      <c r="BA401" s="83"/>
      <c r="BB401" s="83"/>
      <c r="BC401" s="83"/>
      <c r="BD401" s="83"/>
      <c r="BE401" s="83"/>
      <c r="BF401" s="83"/>
      <c r="BG401" s="83"/>
      <c r="BH401" s="83"/>
      <c r="BI401" s="83"/>
      <c r="BJ401" s="83"/>
      <c r="BK401" s="83"/>
      <c r="BL401" s="83"/>
      <c r="BM401" s="83"/>
      <c r="BN401" s="83"/>
      <c r="BO401" s="83"/>
      <c r="BP401" s="83"/>
      <c r="BQ401" s="83"/>
      <c r="BR401" s="83"/>
      <c r="BS401" s="83"/>
      <c r="BT401" s="83"/>
      <c r="BU401" s="83"/>
      <c r="BV401" s="83"/>
      <c r="BW401" s="83"/>
      <c r="BX401" s="83"/>
      <c r="BY401" s="83"/>
      <c r="BZ401" s="83"/>
      <c r="CA401" s="83"/>
      <c r="CB401" s="83"/>
      <c r="CC401" s="83"/>
      <c r="CD401" s="83"/>
      <c r="CE401" s="83"/>
      <c r="CF401" s="83"/>
      <c r="CG401" s="83"/>
      <c r="CH401" s="83"/>
      <c r="CI401" s="83"/>
      <c r="CJ401" s="83"/>
      <c r="CK401" s="83"/>
      <c r="CL401" s="83"/>
      <c r="CM401" s="83"/>
      <c r="CN401" s="83"/>
      <c r="CO401" s="83"/>
      <c r="CP401" s="83"/>
      <c r="CQ401" s="83"/>
      <c r="CR401" s="83"/>
      <c r="CS401" s="83"/>
      <c r="CT401" s="83"/>
      <c r="CU401" s="83"/>
      <c r="CV401" s="83"/>
      <c r="CW401" s="83"/>
      <c r="CX401" s="83"/>
      <c r="CY401" s="83"/>
      <c r="CZ401" s="383">
        <f>ABPP!CY149</f>
        <v>0</v>
      </c>
      <c r="DA401" s="383"/>
      <c r="DB401" s="383">
        <f>ABPP!CZ149</f>
        <v>458103.66249999998</v>
      </c>
      <c r="DC401" s="383">
        <f>ABPP!DA149</f>
        <v>34879.326298710097</v>
      </c>
      <c r="DD401" s="383">
        <f>ABPP!DB149</f>
        <v>492982.98879871005</v>
      </c>
      <c r="DE401" s="83"/>
      <c r="DF401" s="83"/>
      <c r="DG401" s="83"/>
      <c r="DH401" s="83"/>
      <c r="DI401" s="83"/>
      <c r="DJ401" s="83"/>
      <c r="DK401" s="83"/>
      <c r="DL401" s="83"/>
      <c r="DM401" s="83"/>
      <c r="DN401" s="83"/>
      <c r="DO401" s="83"/>
      <c r="DP401" s="83"/>
      <c r="DQ401" s="83"/>
      <c r="DR401" s="83"/>
      <c r="DS401" s="83"/>
    </row>
    <row r="402" spans="2:123">
      <c r="B402" s="110"/>
      <c r="C402" s="83"/>
      <c r="D402" s="83"/>
      <c r="E402" s="111"/>
      <c r="F402" s="382" t="str">
        <f>ABPP!E150</f>
        <v>Minangkabau Residence</v>
      </c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3"/>
      <c r="AN402" s="83"/>
      <c r="AO402" s="83"/>
      <c r="AP402" s="83"/>
      <c r="AQ402" s="83"/>
      <c r="AR402" s="83"/>
      <c r="AS402" s="83"/>
      <c r="AT402" s="83"/>
      <c r="AU402" s="83"/>
      <c r="AV402" s="83"/>
      <c r="AW402" s="83"/>
      <c r="AX402" s="83"/>
      <c r="AY402" s="83"/>
      <c r="AZ402" s="83"/>
      <c r="BA402" s="83"/>
      <c r="BB402" s="83"/>
      <c r="BC402" s="83"/>
      <c r="BD402" s="83"/>
      <c r="BE402" s="83"/>
      <c r="BF402" s="83"/>
      <c r="BG402" s="83"/>
      <c r="BH402" s="83"/>
      <c r="BI402" s="83"/>
      <c r="BJ402" s="83"/>
      <c r="BK402" s="83"/>
      <c r="BL402" s="83"/>
      <c r="BM402" s="83"/>
      <c r="BN402" s="83"/>
      <c r="BO402" s="83"/>
      <c r="BP402" s="83"/>
      <c r="BQ402" s="83"/>
      <c r="BR402" s="83"/>
      <c r="BS402" s="83"/>
      <c r="BT402" s="83"/>
      <c r="BU402" s="83"/>
      <c r="BV402" s="83"/>
      <c r="BW402" s="83"/>
      <c r="BX402" s="83"/>
      <c r="BY402" s="83"/>
      <c r="BZ402" s="83"/>
      <c r="CA402" s="83"/>
      <c r="CB402" s="83"/>
      <c r="CC402" s="83"/>
      <c r="CD402" s="83"/>
      <c r="CE402" s="83"/>
      <c r="CF402" s="83"/>
      <c r="CG402" s="83"/>
      <c r="CH402" s="83"/>
      <c r="CI402" s="83"/>
      <c r="CJ402" s="83"/>
      <c r="CK402" s="83"/>
      <c r="CL402" s="83"/>
      <c r="CM402" s="83"/>
      <c r="CN402" s="83"/>
      <c r="CO402" s="83"/>
      <c r="CP402" s="83"/>
      <c r="CQ402" s="83"/>
      <c r="CR402" s="83"/>
      <c r="CS402" s="83"/>
      <c r="CT402" s="83"/>
      <c r="CU402" s="83"/>
      <c r="CV402" s="83"/>
      <c r="CW402" s="83"/>
      <c r="CX402" s="83"/>
      <c r="CY402" s="83"/>
      <c r="CZ402" s="383">
        <f>ABPP!CY150</f>
        <v>0</v>
      </c>
      <c r="DA402" s="383"/>
      <c r="DB402" s="383">
        <f>ABPP!CZ150</f>
        <v>458103.66249999998</v>
      </c>
      <c r="DC402" s="383">
        <f>ABPP!DA150</f>
        <v>34879.326298710097</v>
      </c>
      <c r="DD402" s="383">
        <f>ABPP!DB150</f>
        <v>492982.98879871005</v>
      </c>
      <c r="DE402" s="83"/>
      <c r="DF402" s="83"/>
      <c r="DG402" s="83"/>
      <c r="DH402" s="83"/>
      <c r="DI402" s="83"/>
      <c r="DJ402" s="83"/>
      <c r="DK402" s="83"/>
      <c r="DL402" s="83"/>
      <c r="DM402" s="83"/>
      <c r="DN402" s="83"/>
      <c r="DO402" s="83"/>
      <c r="DP402" s="83"/>
      <c r="DQ402" s="83"/>
      <c r="DR402" s="83"/>
      <c r="DS402" s="83"/>
    </row>
    <row r="403" spans="2:123">
      <c r="B403" s="110"/>
      <c r="C403" s="83"/>
      <c r="D403" s="83"/>
      <c r="E403" s="111"/>
      <c r="F403" s="382" t="str">
        <f>ABPP!E151</f>
        <v>Gunung Guntur Residence</v>
      </c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  <c r="AP403" s="83"/>
      <c r="AQ403" s="83"/>
      <c r="AR403" s="83"/>
      <c r="AS403" s="83"/>
      <c r="AT403" s="83"/>
      <c r="AU403" s="83"/>
      <c r="AV403" s="83"/>
      <c r="AW403" s="83"/>
      <c r="AX403" s="83"/>
      <c r="AY403" s="83"/>
      <c r="AZ403" s="83"/>
      <c r="BA403" s="83"/>
      <c r="BB403" s="83"/>
      <c r="BC403" s="83"/>
      <c r="BD403" s="83"/>
      <c r="BE403" s="83"/>
      <c r="BF403" s="83"/>
      <c r="BG403" s="83"/>
      <c r="BH403" s="83"/>
      <c r="BI403" s="83"/>
      <c r="BJ403" s="83"/>
      <c r="BK403" s="83"/>
      <c r="BL403" s="83"/>
      <c r="BM403" s="83"/>
      <c r="BN403" s="83"/>
      <c r="BO403" s="83"/>
      <c r="BP403" s="83"/>
      <c r="BQ403" s="83"/>
      <c r="BR403" s="83"/>
      <c r="BS403" s="83"/>
      <c r="BT403" s="83"/>
      <c r="BU403" s="83"/>
      <c r="BV403" s="83"/>
      <c r="BW403" s="83"/>
      <c r="BX403" s="83"/>
      <c r="BY403" s="83"/>
      <c r="BZ403" s="83"/>
      <c r="CA403" s="83"/>
      <c r="CB403" s="83"/>
      <c r="CC403" s="83"/>
      <c r="CD403" s="83"/>
      <c r="CE403" s="83"/>
      <c r="CF403" s="83"/>
      <c r="CG403" s="83"/>
      <c r="CH403" s="83"/>
      <c r="CI403" s="83"/>
      <c r="CJ403" s="83"/>
      <c r="CK403" s="83"/>
      <c r="CL403" s="83"/>
      <c r="CM403" s="83"/>
      <c r="CN403" s="83"/>
      <c r="CO403" s="83"/>
      <c r="CP403" s="83"/>
      <c r="CQ403" s="83"/>
      <c r="CR403" s="83"/>
      <c r="CS403" s="83"/>
      <c r="CT403" s="83"/>
      <c r="CU403" s="83"/>
      <c r="CV403" s="83"/>
      <c r="CW403" s="83"/>
      <c r="CX403" s="83"/>
      <c r="CY403" s="83"/>
      <c r="CZ403" s="383">
        <f>ABPP!CY151</f>
        <v>0</v>
      </c>
      <c r="DA403" s="383"/>
      <c r="DB403" s="383">
        <f>ABPP!CZ151</f>
        <v>458103.66249999998</v>
      </c>
      <c r="DC403" s="383">
        <f>ABPP!DA151</f>
        <v>34879.326298710097</v>
      </c>
      <c r="DD403" s="383">
        <f>ABPP!DB151</f>
        <v>492982.98879871005</v>
      </c>
      <c r="DE403" s="83"/>
      <c r="DF403" s="83"/>
      <c r="DG403" s="83"/>
      <c r="DH403" s="83"/>
      <c r="DI403" s="83"/>
      <c r="DJ403" s="83"/>
      <c r="DK403" s="83"/>
      <c r="DL403" s="83"/>
      <c r="DM403" s="83"/>
      <c r="DN403" s="83"/>
      <c r="DO403" s="83"/>
      <c r="DP403" s="83"/>
      <c r="DQ403" s="83"/>
      <c r="DR403" s="83"/>
      <c r="DS403" s="83"/>
    </row>
    <row r="404" spans="2:123">
      <c r="B404" s="110"/>
      <c r="C404" s="83"/>
      <c r="D404" s="83"/>
      <c r="E404" s="111"/>
      <c r="F404" s="382" t="str">
        <f>ABPP!E152</f>
        <v>Perum. Karang Joang City</v>
      </c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83"/>
      <c r="AQ404" s="83"/>
      <c r="AR404" s="83"/>
      <c r="AS404" s="83"/>
      <c r="AT404" s="83"/>
      <c r="AU404" s="83"/>
      <c r="AV404" s="83"/>
      <c r="AW404" s="83"/>
      <c r="AX404" s="83"/>
      <c r="AY404" s="83"/>
      <c r="AZ404" s="83"/>
      <c r="BA404" s="83"/>
      <c r="BB404" s="83"/>
      <c r="BC404" s="83"/>
      <c r="BD404" s="83"/>
      <c r="BE404" s="83"/>
      <c r="BF404" s="83"/>
      <c r="BG404" s="83"/>
      <c r="BH404" s="83"/>
      <c r="BI404" s="83"/>
      <c r="BJ404" s="83"/>
      <c r="BK404" s="83"/>
      <c r="BL404" s="83"/>
      <c r="BM404" s="83"/>
      <c r="BN404" s="83"/>
      <c r="BO404" s="83"/>
      <c r="BP404" s="83"/>
      <c r="BQ404" s="83"/>
      <c r="BR404" s="83"/>
      <c r="BS404" s="83"/>
      <c r="BT404" s="83"/>
      <c r="BU404" s="83"/>
      <c r="BV404" s="83"/>
      <c r="BW404" s="83"/>
      <c r="BX404" s="83"/>
      <c r="BY404" s="83"/>
      <c r="BZ404" s="83"/>
      <c r="CA404" s="83"/>
      <c r="CB404" s="83"/>
      <c r="CC404" s="83"/>
      <c r="CD404" s="83"/>
      <c r="CE404" s="83"/>
      <c r="CF404" s="83"/>
      <c r="CG404" s="83"/>
      <c r="CH404" s="83"/>
      <c r="CI404" s="83"/>
      <c r="CJ404" s="83"/>
      <c r="CK404" s="83"/>
      <c r="CL404" s="83"/>
      <c r="CM404" s="83"/>
      <c r="CN404" s="83"/>
      <c r="CO404" s="83"/>
      <c r="CP404" s="83"/>
      <c r="CQ404" s="83"/>
      <c r="CR404" s="83"/>
      <c r="CS404" s="83"/>
      <c r="CT404" s="83"/>
      <c r="CU404" s="83"/>
      <c r="CV404" s="83"/>
      <c r="CW404" s="83"/>
      <c r="CX404" s="83"/>
      <c r="CY404" s="83"/>
      <c r="CZ404" s="383">
        <f>ABPP!CY152</f>
        <v>0</v>
      </c>
      <c r="DA404" s="383"/>
      <c r="DB404" s="383">
        <f>ABPP!CZ152</f>
        <v>458103.66249999998</v>
      </c>
      <c r="DC404" s="383">
        <f>ABPP!DA152</f>
        <v>34879.326298710097</v>
      </c>
      <c r="DD404" s="383">
        <f>ABPP!DB152</f>
        <v>492982.98879871005</v>
      </c>
      <c r="DE404" s="83"/>
      <c r="DF404" s="83"/>
      <c r="DG404" s="83"/>
      <c r="DH404" s="83"/>
      <c r="DI404" s="83"/>
      <c r="DJ404" s="83"/>
      <c r="DK404" s="83"/>
      <c r="DL404" s="83"/>
      <c r="DM404" s="83"/>
      <c r="DN404" s="83"/>
      <c r="DO404" s="83"/>
      <c r="DP404" s="83"/>
      <c r="DQ404" s="83"/>
      <c r="DR404" s="83"/>
      <c r="DS404" s="83"/>
    </row>
    <row r="405" spans="2:123">
      <c r="B405" s="110"/>
      <c r="C405" s="83"/>
      <c r="D405" s="83"/>
      <c r="E405" s="111"/>
      <c r="F405" s="382" t="str">
        <f>ABPP!E153</f>
        <v xml:space="preserve">PT Bangun Mulya Sejahtera </v>
      </c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  <c r="AP405" s="83"/>
      <c r="AQ405" s="83"/>
      <c r="AR405" s="83"/>
      <c r="AS405" s="83"/>
      <c r="AT405" s="83"/>
      <c r="AU405" s="83"/>
      <c r="AV405" s="83"/>
      <c r="AW405" s="83"/>
      <c r="AX405" s="83"/>
      <c r="AY405" s="83"/>
      <c r="AZ405" s="83"/>
      <c r="BA405" s="83"/>
      <c r="BB405" s="83"/>
      <c r="BC405" s="83"/>
      <c r="BD405" s="83"/>
      <c r="BE405" s="83"/>
      <c r="BF405" s="83"/>
      <c r="BG405" s="83"/>
      <c r="BH405" s="83"/>
      <c r="BI405" s="83"/>
      <c r="BJ405" s="83"/>
      <c r="BK405" s="83"/>
      <c r="BL405" s="83"/>
      <c r="BM405" s="83"/>
      <c r="BN405" s="83"/>
      <c r="BO405" s="83"/>
      <c r="BP405" s="83"/>
      <c r="BQ405" s="83"/>
      <c r="BR405" s="83"/>
      <c r="BS405" s="83"/>
      <c r="BT405" s="83"/>
      <c r="BU405" s="83"/>
      <c r="BV405" s="83"/>
      <c r="BW405" s="83"/>
      <c r="BX405" s="83"/>
      <c r="BY405" s="83"/>
      <c r="BZ405" s="83"/>
      <c r="CA405" s="83"/>
      <c r="CB405" s="83"/>
      <c r="CC405" s="83"/>
      <c r="CD405" s="83"/>
      <c r="CE405" s="83"/>
      <c r="CF405" s="83"/>
      <c r="CG405" s="83"/>
      <c r="CH405" s="83"/>
      <c r="CI405" s="83"/>
      <c r="CJ405" s="83"/>
      <c r="CK405" s="83"/>
      <c r="CL405" s="83"/>
      <c r="CM405" s="83"/>
      <c r="CN405" s="83"/>
      <c r="CO405" s="83"/>
      <c r="CP405" s="83"/>
      <c r="CQ405" s="83"/>
      <c r="CR405" s="83"/>
      <c r="CS405" s="83"/>
      <c r="CT405" s="83"/>
      <c r="CU405" s="83"/>
      <c r="CV405" s="83"/>
      <c r="CW405" s="83"/>
      <c r="CX405" s="83"/>
      <c r="CY405" s="83"/>
      <c r="CZ405" s="383">
        <f>ABPP!CY153</f>
        <v>0</v>
      </c>
      <c r="DA405" s="383"/>
      <c r="DB405" s="383">
        <f>ABPP!CZ153</f>
        <v>458103.66249999998</v>
      </c>
      <c r="DC405" s="383">
        <f>ABPP!DA153</f>
        <v>34879.326298710097</v>
      </c>
      <c r="DD405" s="383">
        <f>ABPP!DB153</f>
        <v>492982.98879871005</v>
      </c>
      <c r="DE405" s="83"/>
      <c r="DF405" s="83"/>
      <c r="DG405" s="83"/>
      <c r="DH405" s="83"/>
      <c r="DI405" s="83"/>
      <c r="DJ405" s="83"/>
      <c r="DK405" s="83"/>
      <c r="DL405" s="83"/>
      <c r="DM405" s="83"/>
      <c r="DN405" s="83"/>
      <c r="DO405" s="83"/>
      <c r="DP405" s="83"/>
      <c r="DQ405" s="83"/>
      <c r="DR405" s="83"/>
      <c r="DS405" s="83"/>
    </row>
    <row r="406" spans="2:123">
      <c r="B406" s="110"/>
      <c r="C406" s="83"/>
      <c r="D406" s="83"/>
      <c r="E406" s="111"/>
      <c r="F406" s="382" t="str">
        <f>ABPP!E154</f>
        <v>PT Bumi Madinatuna Selaras</v>
      </c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83"/>
      <c r="AQ406" s="83"/>
      <c r="AR406" s="83"/>
      <c r="AS406" s="83"/>
      <c r="AT406" s="83"/>
      <c r="AU406" s="83"/>
      <c r="AV406" s="83"/>
      <c r="AW406" s="83"/>
      <c r="AX406" s="83"/>
      <c r="AY406" s="83"/>
      <c r="AZ406" s="83"/>
      <c r="BA406" s="83"/>
      <c r="BB406" s="83"/>
      <c r="BC406" s="83"/>
      <c r="BD406" s="83"/>
      <c r="BE406" s="83"/>
      <c r="BF406" s="83"/>
      <c r="BG406" s="83"/>
      <c r="BH406" s="83"/>
      <c r="BI406" s="83"/>
      <c r="BJ406" s="83"/>
      <c r="BK406" s="83"/>
      <c r="BL406" s="83"/>
      <c r="BM406" s="83"/>
      <c r="BN406" s="83"/>
      <c r="BO406" s="83"/>
      <c r="BP406" s="83"/>
      <c r="BQ406" s="83"/>
      <c r="BR406" s="83"/>
      <c r="BS406" s="83"/>
      <c r="BT406" s="83"/>
      <c r="BU406" s="83"/>
      <c r="BV406" s="83"/>
      <c r="BW406" s="83"/>
      <c r="BX406" s="83"/>
      <c r="BY406" s="83"/>
      <c r="BZ406" s="83"/>
      <c r="CA406" s="83"/>
      <c r="CB406" s="83"/>
      <c r="CC406" s="83"/>
      <c r="CD406" s="83"/>
      <c r="CE406" s="83"/>
      <c r="CF406" s="83"/>
      <c r="CG406" s="83"/>
      <c r="CH406" s="83"/>
      <c r="CI406" s="83"/>
      <c r="CJ406" s="83"/>
      <c r="CK406" s="83"/>
      <c r="CL406" s="83"/>
      <c r="CM406" s="83"/>
      <c r="CN406" s="83"/>
      <c r="CO406" s="83"/>
      <c r="CP406" s="83"/>
      <c r="CQ406" s="83"/>
      <c r="CR406" s="83"/>
      <c r="CS406" s="83"/>
      <c r="CT406" s="83"/>
      <c r="CU406" s="83"/>
      <c r="CV406" s="83"/>
      <c r="CW406" s="83"/>
      <c r="CX406" s="83"/>
      <c r="CY406" s="83"/>
      <c r="CZ406" s="383">
        <f>ABPP!CY154</f>
        <v>0</v>
      </c>
      <c r="DA406" s="383"/>
      <c r="DB406" s="383">
        <f>ABPP!CZ154</f>
        <v>458103.66249999998</v>
      </c>
      <c r="DC406" s="383">
        <f>ABPP!DA154</f>
        <v>34879.326298710097</v>
      </c>
      <c r="DD406" s="383">
        <f>ABPP!DB154</f>
        <v>492982.98879871005</v>
      </c>
      <c r="DE406" s="83"/>
      <c r="DF406" s="83"/>
      <c r="DG406" s="83"/>
      <c r="DH406" s="83"/>
      <c r="DI406" s="83"/>
      <c r="DJ406" s="83"/>
      <c r="DK406" s="83"/>
      <c r="DL406" s="83"/>
      <c r="DM406" s="83"/>
      <c r="DN406" s="83"/>
      <c r="DO406" s="83"/>
      <c r="DP406" s="83"/>
      <c r="DQ406" s="83"/>
      <c r="DR406" s="83"/>
      <c r="DS406" s="83"/>
    </row>
    <row r="407" spans="2:123">
      <c r="B407" s="110"/>
      <c r="C407" s="83"/>
      <c r="D407" s="83"/>
      <c r="E407" s="111"/>
      <c r="F407" s="382" t="str">
        <f>ABPP!E155</f>
        <v>Perum. Somber 2</v>
      </c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3"/>
      <c r="AN407" s="83"/>
      <c r="AO407" s="83"/>
      <c r="AP407" s="83"/>
      <c r="AQ407" s="83"/>
      <c r="AR407" s="83"/>
      <c r="AS407" s="83"/>
      <c r="AT407" s="83"/>
      <c r="AU407" s="83"/>
      <c r="AV407" s="83"/>
      <c r="AW407" s="83"/>
      <c r="AX407" s="83"/>
      <c r="AY407" s="83"/>
      <c r="AZ407" s="83"/>
      <c r="BA407" s="83"/>
      <c r="BB407" s="83"/>
      <c r="BC407" s="83"/>
      <c r="BD407" s="83"/>
      <c r="BE407" s="83"/>
      <c r="BF407" s="83"/>
      <c r="BG407" s="83"/>
      <c r="BH407" s="83"/>
      <c r="BI407" s="83"/>
      <c r="BJ407" s="83"/>
      <c r="BK407" s="83"/>
      <c r="BL407" s="83"/>
      <c r="BM407" s="83"/>
      <c r="BN407" s="83"/>
      <c r="BO407" s="83"/>
      <c r="BP407" s="83"/>
      <c r="BQ407" s="83"/>
      <c r="BR407" s="83"/>
      <c r="BS407" s="83"/>
      <c r="BT407" s="83"/>
      <c r="BU407" s="83"/>
      <c r="BV407" s="83"/>
      <c r="BW407" s="83"/>
      <c r="BX407" s="83"/>
      <c r="BY407" s="83"/>
      <c r="BZ407" s="83"/>
      <c r="CA407" s="83"/>
      <c r="CB407" s="83"/>
      <c r="CC407" s="83"/>
      <c r="CD407" s="83"/>
      <c r="CE407" s="83"/>
      <c r="CF407" s="83"/>
      <c r="CG407" s="83"/>
      <c r="CH407" s="83"/>
      <c r="CI407" s="83"/>
      <c r="CJ407" s="83"/>
      <c r="CK407" s="83"/>
      <c r="CL407" s="83"/>
      <c r="CM407" s="83"/>
      <c r="CN407" s="83"/>
      <c r="CO407" s="83"/>
      <c r="CP407" s="83"/>
      <c r="CQ407" s="83"/>
      <c r="CR407" s="83"/>
      <c r="CS407" s="83"/>
      <c r="CT407" s="83"/>
      <c r="CU407" s="83"/>
      <c r="CV407" s="83"/>
      <c r="CW407" s="83"/>
      <c r="CX407" s="83"/>
      <c r="CY407" s="83"/>
      <c r="CZ407" s="383">
        <f>ABPP!CY155</f>
        <v>0</v>
      </c>
      <c r="DA407" s="383"/>
      <c r="DB407" s="383">
        <f>ABPP!CZ155</f>
        <v>458103.66249999998</v>
      </c>
      <c r="DC407" s="383">
        <f>ABPP!DA155</f>
        <v>34879.326298710097</v>
      </c>
      <c r="DD407" s="383">
        <f>ABPP!DB155</f>
        <v>492982.98879871005</v>
      </c>
      <c r="DE407" s="83"/>
      <c r="DF407" s="83"/>
      <c r="DG407" s="83"/>
      <c r="DH407" s="83"/>
      <c r="DI407" s="83"/>
      <c r="DJ407" s="83"/>
      <c r="DK407" s="83"/>
      <c r="DL407" s="83"/>
      <c r="DM407" s="83"/>
      <c r="DN407" s="83"/>
      <c r="DO407" s="83"/>
      <c r="DP407" s="83"/>
      <c r="DQ407" s="83"/>
      <c r="DR407" s="83"/>
      <c r="DS407" s="83"/>
    </row>
    <row r="408" spans="2:123">
      <c r="B408" s="110"/>
      <c r="C408" s="83"/>
      <c r="D408" s="83"/>
      <c r="E408" s="111"/>
      <c r="F408" s="382" t="str">
        <f>ABPP!E156</f>
        <v>Perum. Griya Mawar City</v>
      </c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83"/>
      <c r="AQ408" s="83"/>
      <c r="AR408" s="83"/>
      <c r="AS408" s="83"/>
      <c r="AT408" s="83"/>
      <c r="AU408" s="83"/>
      <c r="AV408" s="83"/>
      <c r="AW408" s="83"/>
      <c r="AX408" s="83"/>
      <c r="AY408" s="83"/>
      <c r="AZ408" s="83"/>
      <c r="BA408" s="83"/>
      <c r="BB408" s="83"/>
      <c r="BC408" s="83"/>
      <c r="BD408" s="83"/>
      <c r="BE408" s="83"/>
      <c r="BF408" s="83"/>
      <c r="BG408" s="83"/>
      <c r="BH408" s="83"/>
      <c r="BI408" s="83"/>
      <c r="BJ408" s="83"/>
      <c r="BK408" s="83"/>
      <c r="BL408" s="83"/>
      <c r="BM408" s="83"/>
      <c r="BN408" s="83"/>
      <c r="BO408" s="83"/>
      <c r="BP408" s="83"/>
      <c r="BQ408" s="83"/>
      <c r="BR408" s="83"/>
      <c r="BS408" s="83"/>
      <c r="BT408" s="83"/>
      <c r="BU408" s="83"/>
      <c r="BV408" s="83"/>
      <c r="BW408" s="83"/>
      <c r="BX408" s="83"/>
      <c r="BY408" s="83"/>
      <c r="BZ408" s="83"/>
      <c r="CA408" s="83"/>
      <c r="CB408" s="83"/>
      <c r="CC408" s="83"/>
      <c r="CD408" s="83"/>
      <c r="CE408" s="83"/>
      <c r="CF408" s="83"/>
      <c r="CG408" s="83"/>
      <c r="CH408" s="83"/>
      <c r="CI408" s="83"/>
      <c r="CJ408" s="83"/>
      <c r="CK408" s="83"/>
      <c r="CL408" s="83"/>
      <c r="CM408" s="83"/>
      <c r="CN408" s="83"/>
      <c r="CO408" s="83"/>
      <c r="CP408" s="83"/>
      <c r="CQ408" s="83"/>
      <c r="CR408" s="83"/>
      <c r="CS408" s="83"/>
      <c r="CT408" s="83"/>
      <c r="CU408" s="83"/>
      <c r="CV408" s="83"/>
      <c r="CW408" s="83"/>
      <c r="CX408" s="83"/>
      <c r="CY408" s="83"/>
      <c r="CZ408" s="383">
        <f>ABPP!CY156</f>
        <v>0</v>
      </c>
      <c r="DA408" s="383"/>
      <c r="DB408" s="383">
        <f>ABPP!CZ156</f>
        <v>458103.66249999998</v>
      </c>
      <c r="DC408" s="383">
        <f>ABPP!DA156</f>
        <v>34879.326298710097</v>
      </c>
      <c r="DD408" s="383">
        <f>ABPP!DB156</f>
        <v>492982.98879871005</v>
      </c>
      <c r="DE408" s="83"/>
      <c r="DF408" s="83"/>
      <c r="DG408" s="83"/>
      <c r="DH408" s="83"/>
      <c r="DI408" s="83"/>
      <c r="DJ408" s="83"/>
      <c r="DK408" s="83"/>
      <c r="DL408" s="83"/>
      <c r="DM408" s="83"/>
      <c r="DN408" s="83"/>
      <c r="DO408" s="83"/>
      <c r="DP408" s="83"/>
      <c r="DQ408" s="83"/>
      <c r="DR408" s="83"/>
      <c r="DS408" s="83"/>
    </row>
    <row r="409" spans="2:123">
      <c r="B409" s="110"/>
      <c r="C409" s="83"/>
      <c r="D409" s="83"/>
      <c r="E409" s="111"/>
      <c r="F409" s="382" t="str">
        <f>ABPP!E157</f>
        <v>PT Essa Paksi Mandiri</v>
      </c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3"/>
      <c r="AN409" s="83"/>
      <c r="AO409" s="83"/>
      <c r="AP409" s="83"/>
      <c r="AQ409" s="83"/>
      <c r="AR409" s="83"/>
      <c r="AS409" s="83"/>
      <c r="AT409" s="83"/>
      <c r="AU409" s="83"/>
      <c r="AV409" s="83"/>
      <c r="AW409" s="83"/>
      <c r="AX409" s="83"/>
      <c r="AY409" s="83"/>
      <c r="AZ409" s="83"/>
      <c r="BA409" s="83"/>
      <c r="BB409" s="83"/>
      <c r="BC409" s="83"/>
      <c r="BD409" s="83"/>
      <c r="BE409" s="83"/>
      <c r="BF409" s="83"/>
      <c r="BG409" s="83"/>
      <c r="BH409" s="83"/>
      <c r="BI409" s="83"/>
      <c r="BJ409" s="83"/>
      <c r="BK409" s="83"/>
      <c r="BL409" s="83"/>
      <c r="BM409" s="83"/>
      <c r="BN409" s="83"/>
      <c r="BO409" s="83"/>
      <c r="BP409" s="83"/>
      <c r="BQ409" s="83"/>
      <c r="BR409" s="83"/>
      <c r="BS409" s="83"/>
      <c r="BT409" s="83"/>
      <c r="BU409" s="83"/>
      <c r="BV409" s="83"/>
      <c r="BW409" s="83"/>
      <c r="BX409" s="83"/>
      <c r="BY409" s="83"/>
      <c r="BZ409" s="83"/>
      <c r="CA409" s="83"/>
      <c r="CB409" s="83"/>
      <c r="CC409" s="83"/>
      <c r="CD409" s="83"/>
      <c r="CE409" s="83"/>
      <c r="CF409" s="83"/>
      <c r="CG409" s="83"/>
      <c r="CH409" s="83"/>
      <c r="CI409" s="83"/>
      <c r="CJ409" s="83"/>
      <c r="CK409" s="83"/>
      <c r="CL409" s="83"/>
      <c r="CM409" s="83"/>
      <c r="CN409" s="83"/>
      <c r="CO409" s="83"/>
      <c r="CP409" s="83"/>
      <c r="CQ409" s="83"/>
      <c r="CR409" s="83"/>
      <c r="CS409" s="83"/>
      <c r="CT409" s="83"/>
      <c r="CU409" s="83"/>
      <c r="CV409" s="83"/>
      <c r="CW409" s="83"/>
      <c r="CX409" s="83"/>
      <c r="CY409" s="83"/>
      <c r="CZ409" s="383">
        <f>ABPP!CY157</f>
        <v>0</v>
      </c>
      <c r="DA409" s="383"/>
      <c r="DB409" s="383">
        <f>ABPP!CZ157</f>
        <v>458103.66249999998</v>
      </c>
      <c r="DC409" s="383">
        <f>ABPP!DA157</f>
        <v>34879.326298710097</v>
      </c>
      <c r="DD409" s="383">
        <f>ABPP!DB157</f>
        <v>492982.98879871005</v>
      </c>
      <c r="DE409" s="83"/>
      <c r="DF409" s="83"/>
      <c r="DG409" s="83"/>
      <c r="DH409" s="83"/>
      <c r="DI409" s="83"/>
      <c r="DJ409" s="83"/>
      <c r="DK409" s="83"/>
      <c r="DL409" s="83"/>
      <c r="DM409" s="83"/>
      <c r="DN409" s="83"/>
      <c r="DO409" s="83"/>
      <c r="DP409" s="83"/>
      <c r="DQ409" s="83"/>
      <c r="DR409" s="83"/>
      <c r="DS409" s="83"/>
    </row>
    <row r="410" spans="2:123">
      <c r="B410" s="110"/>
      <c r="C410" s="83"/>
      <c r="D410" s="83"/>
      <c r="E410" s="111"/>
      <c r="F410" s="382" t="str">
        <f>ABPP!E158</f>
        <v>PT Himalaya Puncak Buana Himalaya Residence</v>
      </c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  <c r="CF410" s="83"/>
      <c r="CG410" s="83"/>
      <c r="CH410" s="83"/>
      <c r="CI410" s="83"/>
      <c r="CJ410" s="83"/>
      <c r="CK410" s="83"/>
      <c r="CL410" s="83"/>
      <c r="CM410" s="83"/>
      <c r="CN410" s="83"/>
      <c r="CO410" s="83"/>
      <c r="CP410" s="83"/>
      <c r="CQ410" s="83"/>
      <c r="CR410" s="83"/>
      <c r="CS410" s="83"/>
      <c r="CT410" s="83"/>
      <c r="CU410" s="83"/>
      <c r="CV410" s="83"/>
      <c r="CW410" s="83"/>
      <c r="CX410" s="83"/>
      <c r="CY410" s="83"/>
      <c r="CZ410" s="383">
        <f>ABPP!CY158</f>
        <v>0</v>
      </c>
      <c r="DA410" s="383"/>
      <c r="DB410" s="383">
        <f>ABPP!CZ158</f>
        <v>458103.66249999998</v>
      </c>
      <c r="DC410" s="383">
        <f>ABPP!DA158</f>
        <v>34879.326298710097</v>
      </c>
      <c r="DD410" s="383">
        <f>ABPP!DB158</f>
        <v>492982.98879871005</v>
      </c>
      <c r="DE410" s="83"/>
      <c r="DF410" s="83"/>
      <c r="DG410" s="83"/>
      <c r="DH410" s="83"/>
      <c r="DI410" s="83"/>
      <c r="DJ410" s="83"/>
      <c r="DK410" s="83"/>
      <c r="DL410" s="83"/>
      <c r="DM410" s="83"/>
      <c r="DN410" s="83"/>
      <c r="DO410" s="83"/>
      <c r="DP410" s="83"/>
      <c r="DQ410" s="83"/>
      <c r="DR410" s="83"/>
      <c r="DS410" s="83"/>
    </row>
    <row r="411" spans="2:123">
      <c r="B411" s="110"/>
      <c r="C411" s="83"/>
      <c r="D411" s="83"/>
      <c r="E411" s="111"/>
      <c r="F411" s="382" t="str">
        <f>ABPP!E159</f>
        <v>PT Indonesia Merancang Bangun</v>
      </c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  <c r="AP411" s="83"/>
      <c r="AQ411" s="83"/>
      <c r="AR411" s="83"/>
      <c r="AS411" s="83"/>
      <c r="AT411" s="83"/>
      <c r="AU411" s="83"/>
      <c r="AV411" s="83"/>
      <c r="AW411" s="83"/>
      <c r="AX411" s="83"/>
      <c r="AY411" s="83"/>
      <c r="AZ411" s="83"/>
      <c r="BA411" s="83"/>
      <c r="BB411" s="83"/>
      <c r="BC411" s="83"/>
      <c r="BD411" s="83"/>
      <c r="BE411" s="83"/>
      <c r="BF411" s="83"/>
      <c r="BG411" s="83"/>
      <c r="BH411" s="83"/>
      <c r="BI411" s="83"/>
      <c r="BJ411" s="83"/>
      <c r="BK411" s="83"/>
      <c r="BL411" s="83"/>
      <c r="BM411" s="83"/>
      <c r="BN411" s="83"/>
      <c r="BO411" s="83"/>
      <c r="BP411" s="83"/>
      <c r="BQ411" s="83"/>
      <c r="BR411" s="83"/>
      <c r="BS411" s="83"/>
      <c r="BT411" s="83"/>
      <c r="BU411" s="83"/>
      <c r="BV411" s="83"/>
      <c r="BW411" s="83"/>
      <c r="BX411" s="83"/>
      <c r="BY411" s="83"/>
      <c r="BZ411" s="83"/>
      <c r="CA411" s="83"/>
      <c r="CB411" s="83"/>
      <c r="CC411" s="83"/>
      <c r="CD411" s="83"/>
      <c r="CE411" s="83"/>
      <c r="CF411" s="83"/>
      <c r="CG411" s="83"/>
      <c r="CH411" s="83"/>
      <c r="CI411" s="83"/>
      <c r="CJ411" s="83"/>
      <c r="CK411" s="83"/>
      <c r="CL411" s="83"/>
      <c r="CM411" s="83"/>
      <c r="CN411" s="83"/>
      <c r="CO411" s="83"/>
      <c r="CP411" s="83"/>
      <c r="CQ411" s="83"/>
      <c r="CR411" s="83"/>
      <c r="CS411" s="83"/>
      <c r="CT411" s="83"/>
      <c r="CU411" s="83"/>
      <c r="CV411" s="83"/>
      <c r="CW411" s="83"/>
      <c r="CX411" s="83"/>
      <c r="CY411" s="83"/>
      <c r="CZ411" s="383">
        <f>ABPP!CY159</f>
        <v>0</v>
      </c>
      <c r="DA411" s="383"/>
      <c r="DB411" s="383">
        <f>ABPP!CZ159</f>
        <v>458103.66249999998</v>
      </c>
      <c r="DC411" s="383">
        <f>ABPP!DA159</f>
        <v>34879.326298710097</v>
      </c>
      <c r="DD411" s="383">
        <f>ABPP!DB159</f>
        <v>492982.98879871005</v>
      </c>
      <c r="DE411" s="83"/>
      <c r="DF411" s="83"/>
      <c r="DG411" s="83"/>
      <c r="DH411" s="83"/>
      <c r="DI411" s="83"/>
      <c r="DJ411" s="83"/>
      <c r="DK411" s="83"/>
      <c r="DL411" s="83"/>
      <c r="DM411" s="83"/>
      <c r="DN411" s="83"/>
      <c r="DO411" s="83"/>
      <c r="DP411" s="83"/>
      <c r="DQ411" s="83"/>
      <c r="DR411" s="83"/>
      <c r="DS411" s="83"/>
    </row>
    <row r="412" spans="2:123">
      <c r="B412" s="110"/>
      <c r="C412" s="83"/>
      <c r="D412" s="83"/>
      <c r="E412" s="111"/>
      <c r="F412" s="382" t="str">
        <f>ABPP!E160</f>
        <v>Perum Persada View</v>
      </c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83"/>
      <c r="AQ412" s="83"/>
      <c r="AR412" s="83"/>
      <c r="AS412" s="83"/>
      <c r="AT412" s="83"/>
      <c r="AU412" s="83"/>
      <c r="AV412" s="83"/>
      <c r="AW412" s="83"/>
      <c r="AX412" s="83"/>
      <c r="AY412" s="83"/>
      <c r="AZ412" s="83"/>
      <c r="BA412" s="83"/>
      <c r="BB412" s="83"/>
      <c r="BC412" s="83"/>
      <c r="BD412" s="83"/>
      <c r="BE412" s="83"/>
      <c r="BF412" s="83"/>
      <c r="BG412" s="83"/>
      <c r="BH412" s="83"/>
      <c r="BI412" s="83"/>
      <c r="BJ412" s="83"/>
      <c r="BK412" s="83"/>
      <c r="BL412" s="83"/>
      <c r="BM412" s="83"/>
      <c r="BN412" s="83"/>
      <c r="BO412" s="83"/>
      <c r="BP412" s="83"/>
      <c r="BQ412" s="83"/>
      <c r="BR412" s="83"/>
      <c r="BS412" s="83"/>
      <c r="BT412" s="83"/>
      <c r="BU412" s="83"/>
      <c r="BV412" s="83"/>
      <c r="BW412" s="83"/>
      <c r="BX412" s="83"/>
      <c r="BY412" s="83"/>
      <c r="BZ412" s="83"/>
      <c r="CA412" s="83"/>
      <c r="CB412" s="83"/>
      <c r="CC412" s="83"/>
      <c r="CD412" s="83"/>
      <c r="CE412" s="83"/>
      <c r="CF412" s="83"/>
      <c r="CG412" s="83"/>
      <c r="CH412" s="83"/>
      <c r="CI412" s="83"/>
      <c r="CJ412" s="83"/>
      <c r="CK412" s="83"/>
      <c r="CL412" s="83"/>
      <c r="CM412" s="83"/>
      <c r="CN412" s="83"/>
      <c r="CO412" s="83"/>
      <c r="CP412" s="83"/>
      <c r="CQ412" s="83"/>
      <c r="CR412" s="83"/>
      <c r="CS412" s="83"/>
      <c r="CT412" s="83"/>
      <c r="CU412" s="83"/>
      <c r="CV412" s="83"/>
      <c r="CW412" s="83"/>
      <c r="CX412" s="83"/>
      <c r="CY412" s="83"/>
      <c r="CZ412" s="383">
        <f>ABPP!CY160</f>
        <v>0</v>
      </c>
      <c r="DA412" s="383"/>
      <c r="DB412" s="383">
        <f>ABPP!CZ160</f>
        <v>458103.66249999998</v>
      </c>
      <c r="DC412" s="383">
        <f>ABPP!DA160</f>
        <v>34879.326298710097</v>
      </c>
      <c r="DD412" s="383">
        <f>ABPP!DB160</f>
        <v>492982.98879871005</v>
      </c>
      <c r="DE412" s="83"/>
      <c r="DF412" s="83"/>
      <c r="DG412" s="83"/>
      <c r="DH412" s="83"/>
      <c r="DI412" s="83"/>
      <c r="DJ412" s="83"/>
      <c r="DK412" s="83"/>
      <c r="DL412" s="83"/>
      <c r="DM412" s="83"/>
      <c r="DN412" s="83"/>
      <c r="DO412" s="83"/>
      <c r="DP412" s="83"/>
      <c r="DQ412" s="83"/>
      <c r="DR412" s="83"/>
      <c r="DS412" s="83"/>
    </row>
    <row r="413" spans="2:123">
      <c r="B413" s="110"/>
      <c r="C413" s="83"/>
      <c r="D413" s="83"/>
      <c r="E413" s="111"/>
      <c r="F413" s="382" t="str">
        <f>ABPP!E161</f>
        <v>Perum. Green Kampung Timur &amp; Perum. Stealing Residence</v>
      </c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  <c r="AP413" s="83"/>
      <c r="AQ413" s="83"/>
      <c r="AR413" s="83"/>
      <c r="AS413" s="83"/>
      <c r="AT413" s="83"/>
      <c r="AU413" s="83"/>
      <c r="AV413" s="83"/>
      <c r="AW413" s="83"/>
      <c r="AX413" s="83"/>
      <c r="AY413" s="83"/>
      <c r="AZ413" s="83"/>
      <c r="BA413" s="83"/>
      <c r="BB413" s="83"/>
      <c r="BC413" s="83"/>
      <c r="BD413" s="83"/>
      <c r="BE413" s="83"/>
      <c r="BF413" s="83"/>
      <c r="BG413" s="83"/>
      <c r="BH413" s="83"/>
      <c r="BI413" s="83"/>
      <c r="BJ413" s="83"/>
      <c r="BK413" s="83"/>
      <c r="BL413" s="83"/>
      <c r="BM413" s="83"/>
      <c r="BN413" s="83"/>
      <c r="BO413" s="83"/>
      <c r="BP413" s="83"/>
      <c r="BQ413" s="83"/>
      <c r="BR413" s="83"/>
      <c r="BS413" s="83"/>
      <c r="BT413" s="83"/>
      <c r="BU413" s="83"/>
      <c r="BV413" s="83"/>
      <c r="BW413" s="83"/>
      <c r="BX413" s="83"/>
      <c r="BY413" s="83"/>
      <c r="BZ413" s="83"/>
      <c r="CA413" s="83"/>
      <c r="CB413" s="83"/>
      <c r="CC413" s="83"/>
      <c r="CD413" s="83"/>
      <c r="CE413" s="83"/>
      <c r="CF413" s="83"/>
      <c r="CG413" s="83"/>
      <c r="CH413" s="83"/>
      <c r="CI413" s="83"/>
      <c r="CJ413" s="83"/>
      <c r="CK413" s="83"/>
      <c r="CL413" s="83"/>
      <c r="CM413" s="83"/>
      <c r="CN413" s="83"/>
      <c r="CO413" s="83"/>
      <c r="CP413" s="83"/>
      <c r="CQ413" s="83"/>
      <c r="CR413" s="83"/>
      <c r="CS413" s="83"/>
      <c r="CT413" s="83"/>
      <c r="CU413" s="83"/>
      <c r="CV413" s="83"/>
      <c r="CW413" s="83"/>
      <c r="CX413" s="83"/>
      <c r="CY413" s="83"/>
      <c r="CZ413" s="383">
        <f>ABPP!CY161</f>
        <v>0</v>
      </c>
      <c r="DA413" s="383"/>
      <c r="DB413" s="383">
        <f>ABPP!CZ161</f>
        <v>458103.66249999998</v>
      </c>
      <c r="DC413" s="383">
        <f>ABPP!DA161</f>
        <v>34879.326298710097</v>
      </c>
      <c r="DD413" s="383">
        <f>ABPP!DB161</f>
        <v>492982.98879871005</v>
      </c>
      <c r="DE413" s="83"/>
      <c r="DF413" s="83"/>
      <c r="DG413" s="83"/>
      <c r="DH413" s="83"/>
      <c r="DI413" s="83"/>
      <c r="DJ413" s="83"/>
      <c r="DK413" s="83"/>
      <c r="DL413" s="83"/>
      <c r="DM413" s="83"/>
      <c r="DN413" s="83"/>
      <c r="DO413" s="83"/>
      <c r="DP413" s="83"/>
      <c r="DQ413" s="83"/>
      <c r="DR413" s="83"/>
      <c r="DS413" s="83"/>
    </row>
    <row r="414" spans="2:123">
      <c r="B414" s="110"/>
      <c r="C414" s="83"/>
      <c r="D414" s="83"/>
      <c r="E414" s="111"/>
      <c r="F414" s="382" t="str">
        <f>ABPP!E162</f>
        <v>Perum.Kumala Residence Iv</v>
      </c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  <c r="AP414" s="83"/>
      <c r="AQ414" s="83"/>
      <c r="AR414" s="83"/>
      <c r="AS414" s="83"/>
      <c r="AT414" s="83"/>
      <c r="AU414" s="83"/>
      <c r="AV414" s="83"/>
      <c r="AW414" s="83"/>
      <c r="AX414" s="83"/>
      <c r="AY414" s="83"/>
      <c r="AZ414" s="83"/>
      <c r="BA414" s="83"/>
      <c r="BB414" s="83"/>
      <c r="BC414" s="83"/>
      <c r="BD414" s="83"/>
      <c r="BE414" s="83"/>
      <c r="BF414" s="83"/>
      <c r="BG414" s="83"/>
      <c r="BH414" s="83"/>
      <c r="BI414" s="83"/>
      <c r="BJ414" s="83"/>
      <c r="BK414" s="83"/>
      <c r="BL414" s="83"/>
      <c r="BM414" s="83"/>
      <c r="BN414" s="83"/>
      <c r="BO414" s="83"/>
      <c r="BP414" s="83"/>
      <c r="BQ414" s="83"/>
      <c r="BR414" s="83"/>
      <c r="BS414" s="83"/>
      <c r="BT414" s="83"/>
      <c r="BU414" s="83"/>
      <c r="BV414" s="83"/>
      <c r="BW414" s="83"/>
      <c r="BX414" s="83"/>
      <c r="BY414" s="83"/>
      <c r="BZ414" s="83"/>
      <c r="CA414" s="83"/>
      <c r="CB414" s="83"/>
      <c r="CC414" s="83"/>
      <c r="CD414" s="83"/>
      <c r="CE414" s="83"/>
      <c r="CF414" s="83"/>
      <c r="CG414" s="83"/>
      <c r="CH414" s="83"/>
      <c r="CI414" s="83"/>
      <c r="CJ414" s="83"/>
      <c r="CK414" s="83"/>
      <c r="CL414" s="83"/>
      <c r="CM414" s="83"/>
      <c r="CN414" s="83"/>
      <c r="CO414" s="83"/>
      <c r="CP414" s="83"/>
      <c r="CQ414" s="83"/>
      <c r="CR414" s="83"/>
      <c r="CS414" s="83"/>
      <c r="CT414" s="83"/>
      <c r="CU414" s="83"/>
      <c r="CV414" s="83"/>
      <c r="CW414" s="83"/>
      <c r="CX414" s="83"/>
      <c r="CY414" s="83"/>
      <c r="CZ414" s="383">
        <f>ABPP!CY162</f>
        <v>0</v>
      </c>
      <c r="DA414" s="383"/>
      <c r="DB414" s="383">
        <f>ABPP!CZ162</f>
        <v>458103.66249999998</v>
      </c>
      <c r="DC414" s="383">
        <f>ABPP!DA162</f>
        <v>34879.326298710097</v>
      </c>
      <c r="DD414" s="383">
        <f>ABPP!DB162</f>
        <v>492982.98879871005</v>
      </c>
      <c r="DE414" s="83"/>
      <c r="DF414" s="83"/>
      <c r="DG414" s="83"/>
      <c r="DH414" s="83"/>
      <c r="DI414" s="83"/>
      <c r="DJ414" s="83"/>
      <c r="DK414" s="83"/>
      <c r="DL414" s="83"/>
      <c r="DM414" s="83"/>
      <c r="DN414" s="83"/>
      <c r="DO414" s="83"/>
      <c r="DP414" s="83"/>
      <c r="DQ414" s="83"/>
      <c r="DR414" s="83"/>
      <c r="DS414" s="83"/>
    </row>
    <row r="415" spans="2:123">
      <c r="B415" s="110"/>
      <c r="C415" s="83"/>
      <c r="D415" s="83"/>
      <c r="E415" s="111"/>
      <c r="F415" s="382" t="str">
        <f>ABPP!E163</f>
        <v>Royal Residence</v>
      </c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  <c r="AP415" s="83"/>
      <c r="AQ415" s="83"/>
      <c r="AR415" s="83"/>
      <c r="AS415" s="83"/>
      <c r="AT415" s="83"/>
      <c r="AU415" s="83"/>
      <c r="AV415" s="83"/>
      <c r="AW415" s="83"/>
      <c r="AX415" s="83"/>
      <c r="AY415" s="83"/>
      <c r="AZ415" s="83"/>
      <c r="BA415" s="83"/>
      <c r="BB415" s="83"/>
      <c r="BC415" s="83"/>
      <c r="BD415" s="83"/>
      <c r="BE415" s="83"/>
      <c r="BF415" s="83"/>
      <c r="BG415" s="83"/>
      <c r="BH415" s="83"/>
      <c r="BI415" s="83"/>
      <c r="BJ415" s="83"/>
      <c r="BK415" s="83"/>
      <c r="BL415" s="83"/>
      <c r="BM415" s="83"/>
      <c r="BN415" s="83"/>
      <c r="BO415" s="83"/>
      <c r="BP415" s="83"/>
      <c r="BQ415" s="83"/>
      <c r="BR415" s="83"/>
      <c r="BS415" s="83"/>
      <c r="BT415" s="83"/>
      <c r="BU415" s="83"/>
      <c r="BV415" s="83"/>
      <c r="BW415" s="83"/>
      <c r="BX415" s="83"/>
      <c r="BY415" s="83"/>
      <c r="BZ415" s="83"/>
      <c r="CA415" s="83"/>
      <c r="CB415" s="83"/>
      <c r="CC415" s="83"/>
      <c r="CD415" s="83"/>
      <c r="CE415" s="83"/>
      <c r="CF415" s="83"/>
      <c r="CG415" s="83"/>
      <c r="CH415" s="83"/>
      <c r="CI415" s="83"/>
      <c r="CJ415" s="83"/>
      <c r="CK415" s="83"/>
      <c r="CL415" s="83"/>
      <c r="CM415" s="83"/>
      <c r="CN415" s="83"/>
      <c r="CO415" s="83"/>
      <c r="CP415" s="83"/>
      <c r="CQ415" s="83"/>
      <c r="CR415" s="83"/>
      <c r="CS415" s="83"/>
      <c r="CT415" s="83"/>
      <c r="CU415" s="83"/>
      <c r="CV415" s="83"/>
      <c r="CW415" s="83"/>
      <c r="CX415" s="83"/>
      <c r="CY415" s="83"/>
      <c r="CZ415" s="383">
        <f>ABPP!CY163</f>
        <v>0</v>
      </c>
      <c r="DA415" s="383"/>
      <c r="DB415" s="383">
        <f>ABPP!CZ163</f>
        <v>458103.66249999998</v>
      </c>
      <c r="DC415" s="383">
        <f>ABPP!DA163</f>
        <v>34879.326298710097</v>
      </c>
      <c r="DD415" s="383">
        <f>ABPP!DB163</f>
        <v>492982.98879871005</v>
      </c>
      <c r="DE415" s="83"/>
      <c r="DF415" s="83"/>
      <c r="DG415" s="83"/>
      <c r="DH415" s="83"/>
      <c r="DI415" s="83"/>
      <c r="DJ415" s="83"/>
      <c r="DK415" s="83"/>
      <c r="DL415" s="83"/>
      <c r="DM415" s="83"/>
      <c r="DN415" s="83"/>
      <c r="DO415" s="83"/>
      <c r="DP415" s="83"/>
      <c r="DQ415" s="83"/>
      <c r="DR415" s="83"/>
      <c r="DS415" s="83"/>
    </row>
    <row r="416" spans="2:123">
      <c r="B416" s="110"/>
      <c r="C416" s="83"/>
      <c r="D416" s="83"/>
      <c r="E416" s="111"/>
      <c r="F416" s="382" t="str">
        <f>ABPP!E164</f>
        <v>Perum.Mentari Village</v>
      </c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  <c r="AP416" s="83"/>
      <c r="AQ416" s="83"/>
      <c r="AR416" s="83"/>
      <c r="AS416" s="83"/>
      <c r="AT416" s="83"/>
      <c r="AU416" s="83"/>
      <c r="AV416" s="83"/>
      <c r="AW416" s="83"/>
      <c r="AX416" s="83"/>
      <c r="AY416" s="83"/>
      <c r="AZ416" s="83"/>
      <c r="BA416" s="83"/>
      <c r="BB416" s="83"/>
      <c r="BC416" s="83"/>
      <c r="BD416" s="83"/>
      <c r="BE416" s="83"/>
      <c r="BF416" s="83"/>
      <c r="BG416" s="83"/>
      <c r="BH416" s="83"/>
      <c r="BI416" s="83"/>
      <c r="BJ416" s="83"/>
      <c r="BK416" s="83"/>
      <c r="BL416" s="83"/>
      <c r="BM416" s="83"/>
      <c r="BN416" s="83"/>
      <c r="BO416" s="83"/>
      <c r="BP416" s="83"/>
      <c r="BQ416" s="83"/>
      <c r="BR416" s="83"/>
      <c r="BS416" s="83"/>
      <c r="BT416" s="83"/>
      <c r="BU416" s="83"/>
      <c r="BV416" s="83"/>
      <c r="BW416" s="83"/>
      <c r="BX416" s="83"/>
      <c r="BY416" s="83"/>
      <c r="BZ416" s="83"/>
      <c r="CA416" s="83"/>
      <c r="CB416" s="83"/>
      <c r="CC416" s="83"/>
      <c r="CD416" s="83"/>
      <c r="CE416" s="83"/>
      <c r="CF416" s="83"/>
      <c r="CG416" s="83"/>
      <c r="CH416" s="83"/>
      <c r="CI416" s="83"/>
      <c r="CJ416" s="83"/>
      <c r="CK416" s="83"/>
      <c r="CL416" s="83"/>
      <c r="CM416" s="83"/>
      <c r="CN416" s="83"/>
      <c r="CO416" s="83"/>
      <c r="CP416" s="83"/>
      <c r="CQ416" s="83"/>
      <c r="CR416" s="83"/>
      <c r="CS416" s="83"/>
      <c r="CT416" s="83"/>
      <c r="CU416" s="83"/>
      <c r="CV416" s="83"/>
      <c r="CW416" s="83"/>
      <c r="CX416" s="83"/>
      <c r="CY416" s="83"/>
      <c r="CZ416" s="383">
        <f>ABPP!CY164</f>
        <v>0</v>
      </c>
      <c r="DA416" s="383"/>
      <c r="DB416" s="383">
        <f>ABPP!CZ164</f>
        <v>458103.66249999998</v>
      </c>
      <c r="DC416" s="383">
        <f>ABPP!DA164</f>
        <v>34879.326298710097</v>
      </c>
      <c r="DD416" s="383">
        <f>ABPP!DB164</f>
        <v>492982.98879871005</v>
      </c>
      <c r="DE416" s="83"/>
      <c r="DF416" s="83"/>
      <c r="DG416" s="83"/>
      <c r="DH416" s="83"/>
      <c r="DI416" s="83"/>
      <c r="DJ416" s="83"/>
      <c r="DK416" s="83"/>
      <c r="DL416" s="83"/>
      <c r="DM416" s="83"/>
      <c r="DN416" s="83"/>
      <c r="DO416" s="83"/>
      <c r="DP416" s="83"/>
      <c r="DQ416" s="83"/>
      <c r="DR416" s="83"/>
      <c r="DS416" s="83"/>
    </row>
    <row r="417" spans="1:123">
      <c r="B417" s="110"/>
      <c r="C417" s="83"/>
      <c r="D417" s="83"/>
      <c r="E417" s="111"/>
      <c r="F417" s="382" t="str">
        <f>ABPP!E165</f>
        <v>Perum Somber 1</v>
      </c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  <c r="AP417" s="83"/>
      <c r="AQ417" s="83"/>
      <c r="AR417" s="83"/>
      <c r="AS417" s="83"/>
      <c r="AT417" s="83"/>
      <c r="AU417" s="83"/>
      <c r="AV417" s="83"/>
      <c r="AW417" s="83"/>
      <c r="AX417" s="83"/>
      <c r="AY417" s="83"/>
      <c r="AZ417" s="83"/>
      <c r="BA417" s="83"/>
      <c r="BB417" s="83"/>
      <c r="BC417" s="83"/>
      <c r="BD417" s="83"/>
      <c r="BE417" s="83"/>
      <c r="BF417" s="83"/>
      <c r="BG417" s="83"/>
      <c r="BH417" s="83"/>
      <c r="BI417" s="83"/>
      <c r="BJ417" s="83"/>
      <c r="BK417" s="83"/>
      <c r="BL417" s="83"/>
      <c r="BM417" s="83"/>
      <c r="BN417" s="83"/>
      <c r="BO417" s="83"/>
      <c r="BP417" s="83"/>
      <c r="BQ417" s="83"/>
      <c r="BR417" s="83"/>
      <c r="BS417" s="83"/>
      <c r="BT417" s="83"/>
      <c r="BU417" s="83"/>
      <c r="BV417" s="83"/>
      <c r="BW417" s="83"/>
      <c r="BX417" s="83"/>
      <c r="BY417" s="83"/>
      <c r="BZ417" s="83"/>
      <c r="CA417" s="83"/>
      <c r="CB417" s="83"/>
      <c r="CC417" s="83"/>
      <c r="CD417" s="83"/>
      <c r="CE417" s="83"/>
      <c r="CF417" s="83"/>
      <c r="CG417" s="83"/>
      <c r="CH417" s="83"/>
      <c r="CI417" s="83"/>
      <c r="CJ417" s="83"/>
      <c r="CK417" s="83"/>
      <c r="CL417" s="83"/>
      <c r="CM417" s="83"/>
      <c r="CN417" s="83"/>
      <c r="CO417" s="83"/>
      <c r="CP417" s="83"/>
      <c r="CQ417" s="83"/>
      <c r="CR417" s="83"/>
      <c r="CS417" s="83"/>
      <c r="CT417" s="83"/>
      <c r="CU417" s="83"/>
      <c r="CV417" s="83"/>
      <c r="CW417" s="83"/>
      <c r="CX417" s="83"/>
      <c r="CY417" s="83"/>
      <c r="CZ417" s="383">
        <f>ABPP!CY165</f>
        <v>0</v>
      </c>
      <c r="DA417" s="383"/>
      <c r="DB417" s="383">
        <f>ABPP!CZ165</f>
        <v>458103.66249999998</v>
      </c>
      <c r="DC417" s="383">
        <f>ABPP!DA165</f>
        <v>34879.326298710097</v>
      </c>
      <c r="DD417" s="383">
        <f>ABPP!DB165</f>
        <v>492982.98879871005</v>
      </c>
      <c r="DE417" s="83"/>
      <c r="DF417" s="83"/>
      <c r="DG417" s="83"/>
      <c r="DH417" s="83"/>
      <c r="DI417" s="83"/>
      <c r="DJ417" s="83"/>
      <c r="DK417" s="83"/>
      <c r="DL417" s="83"/>
      <c r="DM417" s="83"/>
      <c r="DN417" s="83"/>
      <c r="DO417" s="83"/>
      <c r="DP417" s="83"/>
      <c r="DQ417" s="83"/>
      <c r="DR417" s="83"/>
      <c r="DS417" s="83"/>
    </row>
    <row r="418" spans="1:123">
      <c r="B418" s="110"/>
      <c r="C418" s="83"/>
      <c r="D418" s="83"/>
      <c r="E418" s="111"/>
      <c r="F418" s="382" t="str">
        <f>ABPP!E166</f>
        <v>De Green Berlian Residence</v>
      </c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  <c r="AP418" s="83"/>
      <c r="AQ418" s="83"/>
      <c r="AR418" s="83"/>
      <c r="AS418" s="83"/>
      <c r="AT418" s="83"/>
      <c r="AU418" s="83"/>
      <c r="AV418" s="83"/>
      <c r="AW418" s="83"/>
      <c r="AX418" s="83"/>
      <c r="AY418" s="83"/>
      <c r="AZ418" s="83"/>
      <c r="BA418" s="83"/>
      <c r="BB418" s="83"/>
      <c r="BC418" s="83"/>
      <c r="BD418" s="83"/>
      <c r="BE418" s="83"/>
      <c r="BF418" s="83"/>
      <c r="BG418" s="83"/>
      <c r="BH418" s="83"/>
      <c r="BI418" s="83"/>
      <c r="BJ418" s="83"/>
      <c r="BK418" s="83"/>
      <c r="BL418" s="83"/>
      <c r="BM418" s="83"/>
      <c r="BN418" s="83"/>
      <c r="BO418" s="83"/>
      <c r="BP418" s="83"/>
      <c r="BQ418" s="83"/>
      <c r="BR418" s="83"/>
      <c r="BS418" s="83"/>
      <c r="BT418" s="83"/>
      <c r="BU418" s="83"/>
      <c r="BV418" s="83"/>
      <c r="BW418" s="83"/>
      <c r="BX418" s="83"/>
      <c r="BY418" s="83"/>
      <c r="BZ418" s="83"/>
      <c r="CA418" s="83"/>
      <c r="CB418" s="83"/>
      <c r="CC418" s="83"/>
      <c r="CD418" s="83"/>
      <c r="CE418" s="83"/>
      <c r="CF418" s="83"/>
      <c r="CG418" s="83"/>
      <c r="CH418" s="83"/>
      <c r="CI418" s="83"/>
      <c r="CJ418" s="83"/>
      <c r="CK418" s="83"/>
      <c r="CL418" s="83"/>
      <c r="CM418" s="83"/>
      <c r="CN418" s="83"/>
      <c r="CO418" s="83"/>
      <c r="CP418" s="83"/>
      <c r="CQ418" s="83"/>
      <c r="CR418" s="83"/>
      <c r="CS418" s="83"/>
      <c r="CT418" s="83"/>
      <c r="CU418" s="83"/>
      <c r="CV418" s="83"/>
      <c r="CW418" s="83"/>
      <c r="CX418" s="83"/>
      <c r="CY418" s="83"/>
      <c r="CZ418" s="383">
        <f>ABPP!CY166</f>
        <v>0</v>
      </c>
      <c r="DA418" s="383"/>
      <c r="DB418" s="383">
        <f>ABPP!CZ166</f>
        <v>458103.66249999998</v>
      </c>
      <c r="DC418" s="383">
        <f>ABPP!DA166</f>
        <v>34879.326298710097</v>
      </c>
      <c r="DD418" s="383">
        <f>ABPP!DB166</f>
        <v>492982.98879871005</v>
      </c>
      <c r="DE418" s="83"/>
      <c r="DF418" s="83"/>
      <c r="DG418" s="83"/>
      <c r="DH418" s="83"/>
      <c r="DI418" s="83"/>
      <c r="DJ418" s="83"/>
      <c r="DK418" s="83"/>
      <c r="DL418" s="83"/>
      <c r="DM418" s="83"/>
      <c r="DN418" s="83"/>
      <c r="DO418" s="83"/>
      <c r="DP418" s="83"/>
      <c r="DQ418" s="83"/>
      <c r="DR418" s="83"/>
      <c r="DS418" s="83"/>
    </row>
    <row r="419" spans="1:123">
      <c r="B419" s="110"/>
      <c r="C419" s="83"/>
      <c r="D419" s="83"/>
      <c r="E419" s="111"/>
      <c r="F419" s="382" t="str">
        <f>ABPP!E167</f>
        <v>Perum Atlantic Village</v>
      </c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  <c r="AL419" s="83"/>
      <c r="AM419" s="83"/>
      <c r="AN419" s="83"/>
      <c r="AO419" s="83"/>
      <c r="AP419" s="83"/>
      <c r="AQ419" s="83"/>
      <c r="AR419" s="83"/>
      <c r="AS419" s="83"/>
      <c r="AT419" s="83"/>
      <c r="AU419" s="83"/>
      <c r="AV419" s="83"/>
      <c r="AW419" s="83"/>
      <c r="AX419" s="83"/>
      <c r="AY419" s="83"/>
      <c r="AZ419" s="83"/>
      <c r="BA419" s="83"/>
      <c r="BB419" s="83"/>
      <c r="BC419" s="83"/>
      <c r="BD419" s="83"/>
      <c r="BE419" s="83"/>
      <c r="BF419" s="83"/>
      <c r="BG419" s="83"/>
      <c r="BH419" s="83"/>
      <c r="BI419" s="83"/>
      <c r="BJ419" s="83"/>
      <c r="BK419" s="83"/>
      <c r="BL419" s="83"/>
      <c r="BM419" s="83"/>
      <c r="BN419" s="83"/>
      <c r="BO419" s="83"/>
      <c r="BP419" s="83"/>
      <c r="BQ419" s="83"/>
      <c r="BR419" s="83"/>
      <c r="BS419" s="83"/>
      <c r="BT419" s="83"/>
      <c r="BU419" s="83"/>
      <c r="BV419" s="83"/>
      <c r="BW419" s="83"/>
      <c r="BX419" s="83"/>
      <c r="BY419" s="83"/>
      <c r="BZ419" s="83"/>
      <c r="CA419" s="83"/>
      <c r="CB419" s="83"/>
      <c r="CC419" s="83"/>
      <c r="CD419" s="83"/>
      <c r="CE419" s="83"/>
      <c r="CF419" s="83"/>
      <c r="CG419" s="83"/>
      <c r="CH419" s="83"/>
      <c r="CI419" s="83"/>
      <c r="CJ419" s="83"/>
      <c r="CK419" s="83"/>
      <c r="CL419" s="83"/>
      <c r="CM419" s="83"/>
      <c r="CN419" s="83"/>
      <c r="CO419" s="83"/>
      <c r="CP419" s="83"/>
      <c r="CQ419" s="83"/>
      <c r="CR419" s="83"/>
      <c r="CS419" s="83"/>
      <c r="CT419" s="83"/>
      <c r="CU419" s="83"/>
      <c r="CV419" s="83"/>
      <c r="CW419" s="83"/>
      <c r="CX419" s="83"/>
      <c r="CY419" s="83"/>
      <c r="CZ419" s="383">
        <f>ABPP!CY167</f>
        <v>0</v>
      </c>
      <c r="DA419" s="383"/>
      <c r="DB419" s="383">
        <f>ABPP!CZ167</f>
        <v>458103.66249999998</v>
      </c>
      <c r="DC419" s="383">
        <f>ABPP!DA167</f>
        <v>34879.326298710097</v>
      </c>
      <c r="DD419" s="383">
        <f>ABPP!DB167</f>
        <v>492982.98879871005</v>
      </c>
      <c r="DE419" s="83"/>
      <c r="DF419" s="83"/>
      <c r="DG419" s="83"/>
      <c r="DH419" s="83"/>
      <c r="DI419" s="83"/>
      <c r="DJ419" s="83"/>
      <c r="DK419" s="83"/>
      <c r="DL419" s="83"/>
      <c r="DM419" s="83"/>
      <c r="DN419" s="83"/>
      <c r="DO419" s="83"/>
      <c r="DP419" s="83"/>
      <c r="DQ419" s="83"/>
      <c r="DR419" s="83"/>
      <c r="DS419" s="83"/>
    </row>
    <row r="420" spans="1:123">
      <c r="B420" s="110"/>
      <c r="C420" s="83"/>
      <c r="D420" s="83"/>
      <c r="E420" s="111"/>
      <c r="F420" s="382" t="str">
        <f>ABPP!E168</f>
        <v>PT. Koprima Sandy Sejahtera</v>
      </c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  <c r="AP420" s="83"/>
      <c r="AQ420" s="83"/>
      <c r="AR420" s="83"/>
      <c r="AS420" s="83"/>
      <c r="AT420" s="83"/>
      <c r="AU420" s="83"/>
      <c r="AV420" s="83"/>
      <c r="AW420" s="83"/>
      <c r="AX420" s="83"/>
      <c r="AY420" s="83"/>
      <c r="AZ420" s="83"/>
      <c r="BA420" s="83"/>
      <c r="BB420" s="83"/>
      <c r="BC420" s="83"/>
      <c r="BD420" s="83"/>
      <c r="BE420" s="83"/>
      <c r="BF420" s="83"/>
      <c r="BG420" s="83"/>
      <c r="BH420" s="83"/>
      <c r="BI420" s="83"/>
      <c r="BJ420" s="83"/>
      <c r="BK420" s="83"/>
      <c r="BL420" s="83"/>
      <c r="BM420" s="83"/>
      <c r="BN420" s="83"/>
      <c r="BO420" s="83"/>
      <c r="BP420" s="83"/>
      <c r="BQ420" s="83"/>
      <c r="BR420" s="83"/>
      <c r="BS420" s="83"/>
      <c r="BT420" s="83"/>
      <c r="BU420" s="83"/>
      <c r="BV420" s="83"/>
      <c r="BW420" s="83"/>
      <c r="BX420" s="83"/>
      <c r="BY420" s="83"/>
      <c r="BZ420" s="83"/>
      <c r="CA420" s="83"/>
      <c r="CB420" s="83"/>
      <c r="CC420" s="83"/>
      <c r="CD420" s="83"/>
      <c r="CE420" s="83"/>
      <c r="CF420" s="83"/>
      <c r="CG420" s="83"/>
      <c r="CH420" s="83"/>
      <c r="CI420" s="83"/>
      <c r="CJ420" s="83"/>
      <c r="CK420" s="83"/>
      <c r="CL420" s="83"/>
      <c r="CM420" s="83"/>
      <c r="CN420" s="83"/>
      <c r="CO420" s="83"/>
      <c r="CP420" s="83"/>
      <c r="CQ420" s="83"/>
      <c r="CR420" s="83"/>
      <c r="CS420" s="83"/>
      <c r="CT420" s="83"/>
      <c r="CU420" s="83"/>
      <c r="CV420" s="83"/>
      <c r="CW420" s="83"/>
      <c r="CX420" s="83"/>
      <c r="CY420" s="83"/>
      <c r="CZ420" s="383">
        <f>ABPP!CY168</f>
        <v>0</v>
      </c>
      <c r="DA420" s="383"/>
      <c r="DB420" s="383">
        <f>ABPP!CZ168</f>
        <v>458103.66249999998</v>
      </c>
      <c r="DC420" s="383">
        <f>ABPP!DA168</f>
        <v>34879.326298710097</v>
      </c>
      <c r="DD420" s="383">
        <f>ABPP!DB168</f>
        <v>492982.98879871005</v>
      </c>
      <c r="DE420" s="83"/>
      <c r="DF420" s="83"/>
      <c r="DG420" s="83"/>
      <c r="DH420" s="83"/>
      <c r="DI420" s="83"/>
      <c r="DJ420" s="83"/>
      <c r="DK420" s="83"/>
      <c r="DL420" s="83"/>
      <c r="DM420" s="83"/>
      <c r="DN420" s="83"/>
      <c r="DO420" s="83"/>
      <c r="DP420" s="83"/>
      <c r="DQ420" s="83"/>
      <c r="DR420" s="83"/>
      <c r="DS420" s="83"/>
    </row>
    <row r="421" spans="1:123">
      <c r="B421" s="110"/>
      <c r="C421" s="83"/>
      <c r="D421" s="83"/>
      <c r="E421" s="111"/>
      <c r="F421" s="382" t="str">
        <f>ABPP!E169</f>
        <v>Perum. Kariangau Van Hills</v>
      </c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  <c r="AP421" s="83"/>
      <c r="AQ421" s="83"/>
      <c r="AR421" s="83"/>
      <c r="AS421" s="83"/>
      <c r="AT421" s="83"/>
      <c r="AU421" s="83"/>
      <c r="AV421" s="83"/>
      <c r="AW421" s="83"/>
      <c r="AX421" s="83"/>
      <c r="AY421" s="83"/>
      <c r="AZ421" s="83"/>
      <c r="BA421" s="83"/>
      <c r="BB421" s="83"/>
      <c r="BC421" s="83"/>
      <c r="BD421" s="83"/>
      <c r="BE421" s="83"/>
      <c r="BF421" s="83"/>
      <c r="BG421" s="83"/>
      <c r="BH421" s="83"/>
      <c r="BI421" s="83"/>
      <c r="BJ421" s="83"/>
      <c r="BK421" s="83"/>
      <c r="BL421" s="83"/>
      <c r="BM421" s="83"/>
      <c r="BN421" s="83"/>
      <c r="BO421" s="83"/>
      <c r="BP421" s="83"/>
      <c r="BQ421" s="83"/>
      <c r="BR421" s="83"/>
      <c r="BS421" s="83"/>
      <c r="BT421" s="83"/>
      <c r="BU421" s="83"/>
      <c r="BV421" s="83"/>
      <c r="BW421" s="83"/>
      <c r="BX421" s="83"/>
      <c r="BY421" s="83"/>
      <c r="BZ421" s="83"/>
      <c r="CA421" s="83"/>
      <c r="CB421" s="83"/>
      <c r="CC421" s="83"/>
      <c r="CD421" s="83"/>
      <c r="CE421" s="83"/>
      <c r="CF421" s="83"/>
      <c r="CG421" s="83"/>
      <c r="CH421" s="83"/>
      <c r="CI421" s="83"/>
      <c r="CJ421" s="83"/>
      <c r="CK421" s="83"/>
      <c r="CL421" s="83"/>
      <c r="CM421" s="83"/>
      <c r="CN421" s="83"/>
      <c r="CO421" s="83"/>
      <c r="CP421" s="83"/>
      <c r="CQ421" s="83"/>
      <c r="CR421" s="83"/>
      <c r="CS421" s="83"/>
      <c r="CT421" s="83"/>
      <c r="CU421" s="83"/>
      <c r="CV421" s="83"/>
      <c r="CW421" s="83"/>
      <c r="CX421" s="83"/>
      <c r="CY421" s="83"/>
      <c r="CZ421" s="383">
        <f>ABPP!CY169</f>
        <v>0</v>
      </c>
      <c r="DA421" s="383"/>
      <c r="DB421" s="383">
        <f>ABPP!CZ169</f>
        <v>458103.66249999998</v>
      </c>
      <c r="DC421" s="383">
        <f>ABPP!DA169</f>
        <v>34879.326298710097</v>
      </c>
      <c r="DD421" s="383">
        <f>ABPP!DB169</f>
        <v>492982.98879871005</v>
      </c>
      <c r="DE421" s="83"/>
      <c r="DF421" s="83"/>
      <c r="DG421" s="83"/>
      <c r="DH421" s="83"/>
      <c r="DI421" s="83"/>
      <c r="DJ421" s="83"/>
      <c r="DK421" s="83"/>
      <c r="DL421" s="83"/>
      <c r="DM421" s="83"/>
      <c r="DN421" s="83"/>
      <c r="DO421" s="83"/>
      <c r="DP421" s="83"/>
      <c r="DQ421" s="83"/>
      <c r="DR421" s="83"/>
      <c r="DS421" s="83"/>
    </row>
    <row r="422" spans="1:123">
      <c r="B422" s="110"/>
      <c r="C422" s="83"/>
      <c r="D422" s="83"/>
      <c r="E422" s="111"/>
      <c r="F422" s="382" t="str">
        <f>ABPP!E170</f>
        <v>Perum Griya Hatten City Land &amp; Griya Diamond City Land</v>
      </c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  <c r="AP422" s="83"/>
      <c r="AQ422" s="83"/>
      <c r="AR422" s="83"/>
      <c r="AS422" s="83"/>
      <c r="AT422" s="83"/>
      <c r="AU422" s="83"/>
      <c r="AV422" s="83"/>
      <c r="AW422" s="83"/>
      <c r="AX422" s="83"/>
      <c r="AY422" s="83"/>
      <c r="AZ422" s="83"/>
      <c r="BA422" s="83"/>
      <c r="BB422" s="83"/>
      <c r="BC422" s="83"/>
      <c r="BD422" s="83"/>
      <c r="BE422" s="83"/>
      <c r="BF422" s="83"/>
      <c r="BG422" s="83"/>
      <c r="BH422" s="83"/>
      <c r="BI422" s="83"/>
      <c r="BJ422" s="83"/>
      <c r="BK422" s="83"/>
      <c r="BL422" s="83"/>
      <c r="BM422" s="83"/>
      <c r="BN422" s="83"/>
      <c r="BO422" s="83"/>
      <c r="BP422" s="83"/>
      <c r="BQ422" s="83"/>
      <c r="BR422" s="83"/>
      <c r="BS422" s="83"/>
      <c r="BT422" s="83"/>
      <c r="BU422" s="83"/>
      <c r="BV422" s="83"/>
      <c r="BW422" s="83"/>
      <c r="BX422" s="83"/>
      <c r="BY422" s="83"/>
      <c r="BZ422" s="83"/>
      <c r="CA422" s="83"/>
      <c r="CB422" s="83"/>
      <c r="CC422" s="83"/>
      <c r="CD422" s="83"/>
      <c r="CE422" s="83"/>
      <c r="CF422" s="83"/>
      <c r="CG422" s="83"/>
      <c r="CH422" s="83"/>
      <c r="CI422" s="83"/>
      <c r="CJ422" s="83"/>
      <c r="CK422" s="83"/>
      <c r="CL422" s="83"/>
      <c r="CM422" s="83"/>
      <c r="CN422" s="83"/>
      <c r="CO422" s="83"/>
      <c r="CP422" s="83"/>
      <c r="CQ422" s="83"/>
      <c r="CR422" s="83"/>
      <c r="CS422" s="83"/>
      <c r="CT422" s="83"/>
      <c r="CU422" s="83"/>
      <c r="CV422" s="83"/>
      <c r="CW422" s="83"/>
      <c r="CX422" s="83"/>
      <c r="CY422" s="83"/>
      <c r="CZ422" s="383">
        <f>ABPP!CY170</f>
        <v>0</v>
      </c>
      <c r="DA422" s="383"/>
      <c r="DB422" s="383">
        <f>ABPP!CZ170</f>
        <v>458103.66249999998</v>
      </c>
      <c r="DC422" s="383">
        <f>ABPP!DA170</f>
        <v>34879.326298710097</v>
      </c>
      <c r="DD422" s="383">
        <f>ABPP!DB170</f>
        <v>492982.98879871005</v>
      </c>
      <c r="DE422" s="83"/>
      <c r="DF422" s="83"/>
      <c r="DG422" s="83"/>
      <c r="DH422" s="83"/>
      <c r="DI422" s="83"/>
      <c r="DJ422" s="83"/>
      <c r="DK422" s="83"/>
      <c r="DL422" s="83"/>
      <c r="DM422" s="83"/>
      <c r="DN422" s="83"/>
      <c r="DO422" s="83"/>
      <c r="DP422" s="83"/>
      <c r="DQ422" s="83"/>
      <c r="DR422" s="83"/>
      <c r="DS422" s="83"/>
    </row>
    <row r="423" spans="1:123">
      <c r="B423" s="110"/>
      <c r="C423" s="83"/>
      <c r="D423" s="83"/>
      <c r="E423" s="111"/>
      <c r="F423" s="382" t="str">
        <f>ABPP!E171</f>
        <v>RT 067 Kel. Batu Ampar</v>
      </c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  <c r="AL423" s="83"/>
      <c r="AM423" s="83"/>
      <c r="AN423" s="83"/>
      <c r="AO423" s="83"/>
      <c r="AP423" s="83"/>
      <c r="AQ423" s="83"/>
      <c r="AR423" s="83"/>
      <c r="AS423" s="83"/>
      <c r="AT423" s="83"/>
      <c r="AU423" s="83"/>
      <c r="AV423" s="83"/>
      <c r="AW423" s="83"/>
      <c r="AX423" s="83"/>
      <c r="AY423" s="83"/>
      <c r="AZ423" s="83"/>
      <c r="BA423" s="83"/>
      <c r="BB423" s="83"/>
      <c r="BC423" s="83"/>
      <c r="BD423" s="83"/>
      <c r="BE423" s="83"/>
      <c r="BF423" s="83"/>
      <c r="BG423" s="83"/>
      <c r="BH423" s="83"/>
      <c r="BI423" s="83"/>
      <c r="BJ423" s="83"/>
      <c r="BK423" s="83"/>
      <c r="BL423" s="83"/>
      <c r="BM423" s="83"/>
      <c r="BN423" s="83"/>
      <c r="BO423" s="83"/>
      <c r="BP423" s="83"/>
      <c r="BQ423" s="83"/>
      <c r="BR423" s="83"/>
      <c r="BS423" s="83"/>
      <c r="BT423" s="83"/>
      <c r="BU423" s="83"/>
      <c r="BV423" s="83"/>
      <c r="BW423" s="83"/>
      <c r="BX423" s="83"/>
      <c r="BY423" s="83"/>
      <c r="BZ423" s="83"/>
      <c r="CA423" s="83"/>
      <c r="CB423" s="83"/>
      <c r="CC423" s="83"/>
      <c r="CD423" s="83"/>
      <c r="CE423" s="83"/>
      <c r="CF423" s="83"/>
      <c r="CG423" s="83"/>
      <c r="CH423" s="83"/>
      <c r="CI423" s="83"/>
      <c r="CJ423" s="83"/>
      <c r="CK423" s="83"/>
      <c r="CL423" s="83"/>
      <c r="CM423" s="83"/>
      <c r="CN423" s="83"/>
      <c r="CO423" s="83"/>
      <c r="CP423" s="83"/>
      <c r="CQ423" s="83"/>
      <c r="CR423" s="83"/>
      <c r="CS423" s="83"/>
      <c r="CT423" s="83"/>
      <c r="CU423" s="83"/>
      <c r="CV423" s="83"/>
      <c r="CW423" s="83"/>
      <c r="CX423" s="83"/>
      <c r="CY423" s="83"/>
      <c r="CZ423" s="383">
        <f>ABPP!CY171</f>
        <v>0</v>
      </c>
      <c r="DA423" s="383"/>
      <c r="DB423" s="383">
        <f>ABPP!CZ171</f>
        <v>458103.66249999998</v>
      </c>
      <c r="DC423" s="383">
        <f>ABPP!DA171</f>
        <v>34879.326298710097</v>
      </c>
      <c r="DD423" s="383">
        <f>ABPP!DB171</f>
        <v>492982.98879871005</v>
      </c>
      <c r="DE423" s="83"/>
      <c r="DF423" s="83"/>
      <c r="DG423" s="83"/>
      <c r="DH423" s="83"/>
      <c r="DI423" s="83"/>
      <c r="DJ423" s="83"/>
      <c r="DK423" s="83"/>
      <c r="DL423" s="83"/>
      <c r="DM423" s="83"/>
      <c r="DN423" s="83"/>
      <c r="DO423" s="83"/>
      <c r="DP423" s="83"/>
      <c r="DQ423" s="83"/>
      <c r="DR423" s="83"/>
      <c r="DS423" s="83"/>
    </row>
    <row r="424" spans="1:123">
      <c r="B424" s="110"/>
      <c r="C424" s="83"/>
      <c r="D424" s="83"/>
      <c r="E424" s="111"/>
      <c r="F424" s="382" t="str">
        <f>ABPP!E172</f>
        <v>PT Bumi Karya Mentari</v>
      </c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  <c r="AL424" s="83"/>
      <c r="AM424" s="83"/>
      <c r="AN424" s="83"/>
      <c r="AO424" s="83"/>
      <c r="AP424" s="83"/>
      <c r="AQ424" s="83"/>
      <c r="AR424" s="83"/>
      <c r="AS424" s="83"/>
      <c r="AT424" s="83"/>
      <c r="AU424" s="83"/>
      <c r="AV424" s="83"/>
      <c r="AW424" s="83"/>
      <c r="AX424" s="83"/>
      <c r="AY424" s="83"/>
      <c r="AZ424" s="83"/>
      <c r="BA424" s="83"/>
      <c r="BB424" s="83"/>
      <c r="BC424" s="83"/>
      <c r="BD424" s="83"/>
      <c r="BE424" s="83"/>
      <c r="BF424" s="83"/>
      <c r="BG424" s="83"/>
      <c r="BH424" s="83"/>
      <c r="BI424" s="83"/>
      <c r="BJ424" s="83"/>
      <c r="BK424" s="83"/>
      <c r="BL424" s="83"/>
      <c r="BM424" s="83"/>
      <c r="BN424" s="83"/>
      <c r="BO424" s="83"/>
      <c r="BP424" s="83"/>
      <c r="BQ424" s="83"/>
      <c r="BR424" s="83"/>
      <c r="BS424" s="83"/>
      <c r="BT424" s="83"/>
      <c r="BU424" s="83"/>
      <c r="BV424" s="83"/>
      <c r="BW424" s="83"/>
      <c r="BX424" s="83"/>
      <c r="BY424" s="83"/>
      <c r="BZ424" s="83"/>
      <c r="CA424" s="83"/>
      <c r="CB424" s="83"/>
      <c r="CC424" s="83"/>
      <c r="CD424" s="83"/>
      <c r="CE424" s="83"/>
      <c r="CF424" s="83"/>
      <c r="CG424" s="83"/>
      <c r="CH424" s="83"/>
      <c r="CI424" s="83"/>
      <c r="CJ424" s="83"/>
      <c r="CK424" s="83"/>
      <c r="CL424" s="83"/>
      <c r="CM424" s="83"/>
      <c r="CN424" s="83"/>
      <c r="CO424" s="83"/>
      <c r="CP424" s="83"/>
      <c r="CQ424" s="83"/>
      <c r="CR424" s="83"/>
      <c r="CS424" s="83"/>
      <c r="CT424" s="83"/>
      <c r="CU424" s="83"/>
      <c r="CV424" s="83"/>
      <c r="CW424" s="83"/>
      <c r="CX424" s="83"/>
      <c r="CY424" s="83"/>
      <c r="CZ424" s="383">
        <f>ABPP!CY172</f>
        <v>0</v>
      </c>
      <c r="DA424" s="383"/>
      <c r="DB424" s="383">
        <f>ABPP!CZ172</f>
        <v>249681.9325</v>
      </c>
      <c r="DC424" s="383">
        <f>ABPP!DA172</f>
        <v>21916.663953344902</v>
      </c>
      <c r="DD424" s="383">
        <f>ABPP!DB172</f>
        <v>271598.59645334492</v>
      </c>
      <c r="DE424" s="83"/>
      <c r="DF424" s="83"/>
      <c r="DG424" s="83"/>
      <c r="DH424" s="83"/>
      <c r="DI424" s="83"/>
      <c r="DJ424" s="83"/>
      <c r="DK424" s="83"/>
      <c r="DL424" s="83"/>
      <c r="DM424" s="83"/>
      <c r="DN424" s="83"/>
      <c r="DO424" s="83"/>
      <c r="DP424" s="83"/>
      <c r="DQ424" s="83"/>
      <c r="DR424" s="83"/>
      <c r="DS424" s="83"/>
    </row>
    <row r="425" spans="1:123">
      <c r="B425" s="110"/>
      <c r="C425" s="83"/>
      <c r="D425" s="83"/>
      <c r="E425" s="111"/>
      <c r="F425" s="382" t="str">
        <f>ABPP!E173</f>
        <v>Perum. Nusantara</v>
      </c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  <c r="AL425" s="83"/>
      <c r="AM425" s="83"/>
      <c r="AN425" s="83"/>
      <c r="AO425" s="83"/>
      <c r="AP425" s="83"/>
      <c r="AQ425" s="83"/>
      <c r="AR425" s="83"/>
      <c r="AS425" s="83"/>
      <c r="AT425" s="83"/>
      <c r="AU425" s="83"/>
      <c r="AV425" s="83"/>
      <c r="AW425" s="83"/>
      <c r="AX425" s="83"/>
      <c r="AY425" s="83"/>
      <c r="AZ425" s="83"/>
      <c r="BA425" s="83"/>
      <c r="BB425" s="83"/>
      <c r="BC425" s="83"/>
      <c r="BD425" s="83"/>
      <c r="BE425" s="83"/>
      <c r="BF425" s="83"/>
      <c r="BG425" s="83"/>
      <c r="BH425" s="83"/>
      <c r="BI425" s="83"/>
      <c r="BJ425" s="83"/>
      <c r="BK425" s="83"/>
      <c r="BL425" s="83"/>
      <c r="BM425" s="83"/>
      <c r="BN425" s="83"/>
      <c r="BO425" s="83"/>
      <c r="BP425" s="83"/>
      <c r="BQ425" s="83"/>
      <c r="BR425" s="83"/>
      <c r="BS425" s="83"/>
      <c r="BT425" s="83"/>
      <c r="BU425" s="83"/>
      <c r="BV425" s="83"/>
      <c r="BW425" s="83"/>
      <c r="BX425" s="83"/>
      <c r="BY425" s="83"/>
      <c r="BZ425" s="83"/>
      <c r="CA425" s="83"/>
      <c r="CB425" s="83"/>
      <c r="CC425" s="83"/>
      <c r="CD425" s="83"/>
      <c r="CE425" s="83"/>
      <c r="CF425" s="83"/>
      <c r="CG425" s="83"/>
      <c r="CH425" s="83"/>
      <c r="CI425" s="83"/>
      <c r="CJ425" s="83"/>
      <c r="CK425" s="83"/>
      <c r="CL425" s="83"/>
      <c r="CM425" s="83"/>
      <c r="CN425" s="83"/>
      <c r="CO425" s="83"/>
      <c r="CP425" s="83"/>
      <c r="CQ425" s="83"/>
      <c r="CR425" s="83"/>
      <c r="CS425" s="83"/>
      <c r="CT425" s="83"/>
      <c r="CU425" s="83"/>
      <c r="CV425" s="83"/>
      <c r="CW425" s="83"/>
      <c r="CX425" s="83"/>
      <c r="CY425" s="83"/>
      <c r="CZ425" s="383">
        <f>ABPP!CY173</f>
        <v>0</v>
      </c>
      <c r="DA425" s="383"/>
      <c r="DB425" s="383">
        <f>ABPP!CZ173</f>
        <v>249681.9325</v>
      </c>
      <c r="DC425" s="383">
        <f>ABPP!DA173</f>
        <v>21916.663953344902</v>
      </c>
      <c r="DD425" s="383">
        <f>ABPP!DB173</f>
        <v>271598.59645334492</v>
      </c>
      <c r="DE425" s="83"/>
      <c r="DF425" s="83"/>
      <c r="DG425" s="83"/>
      <c r="DH425" s="83"/>
      <c r="DI425" s="83"/>
      <c r="DJ425" s="83"/>
      <c r="DK425" s="83"/>
      <c r="DL425" s="83"/>
      <c r="DM425" s="83"/>
      <c r="DN425" s="83"/>
      <c r="DO425" s="83"/>
      <c r="DP425" s="83"/>
      <c r="DQ425" s="83"/>
      <c r="DR425" s="83"/>
      <c r="DS425" s="83"/>
    </row>
    <row r="426" spans="1:123">
      <c r="B426" s="110"/>
      <c r="C426" s="83"/>
      <c r="D426" s="83"/>
      <c r="E426" s="111"/>
      <c r="F426" s="382" t="str">
        <f>ABPP!E174</f>
        <v>Bumi Nirwana City</v>
      </c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  <c r="AL426" s="83"/>
      <c r="AM426" s="83"/>
      <c r="AN426" s="83"/>
      <c r="AO426" s="83"/>
      <c r="AP426" s="83"/>
      <c r="AQ426" s="83"/>
      <c r="AR426" s="83"/>
      <c r="AS426" s="83"/>
      <c r="AT426" s="83"/>
      <c r="AU426" s="83"/>
      <c r="AV426" s="83"/>
      <c r="AW426" s="83"/>
      <c r="AX426" s="83"/>
      <c r="AY426" s="83"/>
      <c r="AZ426" s="83"/>
      <c r="BA426" s="83"/>
      <c r="BB426" s="83"/>
      <c r="BC426" s="83"/>
      <c r="BD426" s="83"/>
      <c r="BE426" s="83"/>
      <c r="BF426" s="83"/>
      <c r="BG426" s="83"/>
      <c r="BH426" s="83"/>
      <c r="BI426" s="83"/>
      <c r="BJ426" s="83"/>
      <c r="BK426" s="83"/>
      <c r="BL426" s="83"/>
      <c r="BM426" s="83"/>
      <c r="BN426" s="83"/>
      <c r="BO426" s="83"/>
      <c r="BP426" s="83"/>
      <c r="BQ426" s="83"/>
      <c r="BR426" s="83"/>
      <c r="BS426" s="83"/>
      <c r="BT426" s="83"/>
      <c r="BU426" s="83"/>
      <c r="BV426" s="83"/>
      <c r="BW426" s="83"/>
      <c r="BX426" s="83"/>
      <c r="BY426" s="83"/>
      <c r="BZ426" s="83"/>
      <c r="CA426" s="83"/>
      <c r="CB426" s="83"/>
      <c r="CC426" s="83"/>
      <c r="CD426" s="83"/>
      <c r="CE426" s="83"/>
      <c r="CF426" s="83"/>
      <c r="CG426" s="83"/>
      <c r="CH426" s="83"/>
      <c r="CI426" s="83"/>
      <c r="CJ426" s="83"/>
      <c r="CK426" s="83"/>
      <c r="CL426" s="83"/>
      <c r="CM426" s="83"/>
      <c r="CN426" s="83"/>
      <c r="CO426" s="83"/>
      <c r="CP426" s="83"/>
      <c r="CQ426" s="83"/>
      <c r="CR426" s="83"/>
      <c r="CS426" s="83"/>
      <c r="CT426" s="83"/>
      <c r="CU426" s="83"/>
      <c r="CV426" s="83"/>
      <c r="CW426" s="83"/>
      <c r="CX426" s="83"/>
      <c r="CY426" s="83"/>
      <c r="CZ426" s="383">
        <f>ABPP!CY174</f>
        <v>0</v>
      </c>
      <c r="DA426" s="383"/>
      <c r="DB426" s="383">
        <f>ABPP!CZ174</f>
        <v>249681.9325</v>
      </c>
      <c r="DC426" s="383">
        <f>ABPP!DA174</f>
        <v>21916.663953344902</v>
      </c>
      <c r="DD426" s="383">
        <f>ABPP!DB174</f>
        <v>271598.59645334492</v>
      </c>
      <c r="DE426" s="83"/>
      <c r="DF426" s="83"/>
      <c r="DG426" s="83"/>
      <c r="DH426" s="83"/>
      <c r="DI426" s="83"/>
      <c r="DJ426" s="83"/>
      <c r="DK426" s="83"/>
      <c r="DL426" s="83"/>
      <c r="DM426" s="83"/>
      <c r="DN426" s="83"/>
      <c r="DO426" s="83"/>
      <c r="DP426" s="83"/>
      <c r="DQ426" s="83"/>
      <c r="DR426" s="83"/>
      <c r="DS426" s="83"/>
    </row>
    <row r="427" spans="1:123">
      <c r="B427" s="110"/>
      <c r="C427" s="83"/>
      <c r="D427" s="83"/>
      <c r="E427" s="111"/>
      <c r="F427" s="382" t="str">
        <f>ABPP!E175</f>
        <v>Perumahan Gren Valley</v>
      </c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  <c r="AP427" s="83"/>
      <c r="AQ427" s="83"/>
      <c r="AR427" s="83"/>
      <c r="AS427" s="83"/>
      <c r="AT427" s="83"/>
      <c r="AU427" s="83"/>
      <c r="AV427" s="83"/>
      <c r="AW427" s="83"/>
      <c r="AX427" s="83"/>
      <c r="AY427" s="83"/>
      <c r="AZ427" s="83"/>
      <c r="BA427" s="83"/>
      <c r="BB427" s="83"/>
      <c r="BC427" s="83"/>
      <c r="BD427" s="83"/>
      <c r="BE427" s="83"/>
      <c r="BF427" s="83"/>
      <c r="BG427" s="83"/>
      <c r="BH427" s="83"/>
      <c r="BI427" s="83"/>
      <c r="BJ427" s="83"/>
      <c r="BK427" s="83"/>
      <c r="BL427" s="83"/>
      <c r="BM427" s="83"/>
      <c r="BN427" s="83"/>
      <c r="BO427" s="83"/>
      <c r="BP427" s="83"/>
      <c r="BQ427" s="83"/>
      <c r="BR427" s="83"/>
      <c r="BS427" s="83"/>
      <c r="BT427" s="83"/>
      <c r="BU427" s="83"/>
      <c r="BV427" s="83"/>
      <c r="BW427" s="83"/>
      <c r="BX427" s="83"/>
      <c r="BY427" s="83"/>
      <c r="BZ427" s="83"/>
      <c r="CA427" s="83"/>
      <c r="CB427" s="83"/>
      <c r="CC427" s="83"/>
      <c r="CD427" s="83"/>
      <c r="CE427" s="83"/>
      <c r="CF427" s="83"/>
      <c r="CG427" s="83"/>
      <c r="CH427" s="83"/>
      <c r="CI427" s="83"/>
      <c r="CJ427" s="83"/>
      <c r="CK427" s="83"/>
      <c r="CL427" s="83"/>
      <c r="CM427" s="83"/>
      <c r="CN427" s="83"/>
      <c r="CO427" s="83"/>
      <c r="CP427" s="83"/>
      <c r="CQ427" s="83"/>
      <c r="CR427" s="83"/>
      <c r="CS427" s="83"/>
      <c r="CT427" s="83"/>
      <c r="CU427" s="83"/>
      <c r="CV427" s="83"/>
      <c r="CW427" s="83"/>
      <c r="CX427" s="83"/>
      <c r="CY427" s="83"/>
      <c r="CZ427" s="383">
        <f>ABPP!CY175</f>
        <v>0</v>
      </c>
      <c r="DA427" s="383"/>
      <c r="DB427" s="383">
        <f>ABPP!CZ175</f>
        <v>249681.9325</v>
      </c>
      <c r="DC427" s="383">
        <f>ABPP!DA175</f>
        <v>21916.663953344902</v>
      </c>
      <c r="DD427" s="383">
        <f>ABPP!DB175</f>
        <v>271598.59645334492</v>
      </c>
      <c r="DE427" s="83"/>
      <c r="DF427" s="83"/>
      <c r="DG427" s="83"/>
      <c r="DH427" s="83"/>
      <c r="DI427" s="83"/>
      <c r="DJ427" s="83"/>
      <c r="DK427" s="83"/>
      <c r="DL427" s="83"/>
      <c r="DM427" s="83"/>
      <c r="DN427" s="83"/>
      <c r="DO427" s="83"/>
      <c r="DP427" s="83"/>
      <c r="DQ427" s="83"/>
      <c r="DR427" s="83"/>
      <c r="DS427" s="83"/>
    </row>
    <row r="428" spans="1:123">
      <c r="B428" s="110"/>
      <c r="C428" s="83"/>
      <c r="D428" s="83"/>
      <c r="E428" s="111"/>
      <c r="F428" s="382" t="str">
        <f>ABPP!E176</f>
        <v>RT. 04 Samboja</v>
      </c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  <c r="AP428" s="83"/>
      <c r="AQ428" s="83"/>
      <c r="AR428" s="83"/>
      <c r="AS428" s="83"/>
      <c r="AT428" s="83"/>
      <c r="AU428" s="83"/>
      <c r="AV428" s="83"/>
      <c r="AW428" s="83"/>
      <c r="AX428" s="83"/>
      <c r="AY428" s="83"/>
      <c r="AZ428" s="83"/>
      <c r="BA428" s="83"/>
      <c r="BB428" s="83"/>
      <c r="BC428" s="83"/>
      <c r="BD428" s="83"/>
      <c r="BE428" s="83"/>
      <c r="BF428" s="83"/>
      <c r="BG428" s="83"/>
      <c r="BH428" s="83"/>
      <c r="BI428" s="83"/>
      <c r="BJ428" s="83"/>
      <c r="BK428" s="83"/>
      <c r="BL428" s="83"/>
      <c r="BM428" s="83"/>
      <c r="BN428" s="83"/>
      <c r="BO428" s="83"/>
      <c r="BP428" s="83"/>
      <c r="BQ428" s="83"/>
      <c r="BR428" s="83"/>
      <c r="BS428" s="83"/>
      <c r="BT428" s="83"/>
      <c r="BU428" s="83"/>
      <c r="BV428" s="83"/>
      <c r="BW428" s="83"/>
      <c r="BX428" s="83"/>
      <c r="BY428" s="83"/>
      <c r="BZ428" s="83"/>
      <c r="CA428" s="83"/>
      <c r="CB428" s="83"/>
      <c r="CC428" s="83"/>
      <c r="CD428" s="83"/>
      <c r="CE428" s="83"/>
      <c r="CF428" s="83"/>
      <c r="CG428" s="83"/>
      <c r="CH428" s="83"/>
      <c r="CI428" s="83"/>
      <c r="CJ428" s="83"/>
      <c r="CK428" s="83"/>
      <c r="CL428" s="83"/>
      <c r="CM428" s="83"/>
      <c r="CN428" s="83"/>
      <c r="CO428" s="83"/>
      <c r="CP428" s="83"/>
      <c r="CQ428" s="83"/>
      <c r="CR428" s="83"/>
      <c r="CS428" s="83"/>
      <c r="CT428" s="83"/>
      <c r="CU428" s="83"/>
      <c r="CV428" s="83"/>
      <c r="CW428" s="83"/>
      <c r="CX428" s="83"/>
      <c r="CY428" s="83"/>
      <c r="CZ428" s="383">
        <f>ABPP!CY176</f>
        <v>0</v>
      </c>
      <c r="DA428" s="383"/>
      <c r="DB428" s="383">
        <f>ABPP!CZ176</f>
        <v>458103.66249999998</v>
      </c>
      <c r="DC428" s="383">
        <f>ABPP!DA176</f>
        <v>34879.326298710097</v>
      </c>
      <c r="DD428" s="383">
        <f>ABPP!DB176</f>
        <v>492982.98879871005</v>
      </c>
      <c r="DE428" s="83"/>
      <c r="DF428" s="83"/>
      <c r="DG428" s="83"/>
      <c r="DH428" s="83"/>
      <c r="DI428" s="83"/>
      <c r="DJ428" s="83"/>
      <c r="DK428" s="83"/>
      <c r="DL428" s="83"/>
      <c r="DM428" s="83"/>
      <c r="DN428" s="83"/>
      <c r="DO428" s="83"/>
      <c r="DP428" s="83"/>
      <c r="DQ428" s="83"/>
      <c r="DR428" s="83"/>
      <c r="DS428" s="83"/>
    </row>
    <row r="429" spans="1:123">
      <c r="B429" s="110"/>
      <c r="C429" s="83"/>
      <c r="D429" s="83"/>
      <c r="E429" s="111"/>
      <c r="F429" s="382" t="str">
        <f>ABPP!E177</f>
        <v>RT. 60 Kelurahan Pemaluan Sepaku</v>
      </c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  <c r="AL429" s="83"/>
      <c r="AM429" s="83"/>
      <c r="AN429" s="83"/>
      <c r="AO429" s="83"/>
      <c r="AP429" s="83"/>
      <c r="AQ429" s="83"/>
      <c r="AR429" s="83"/>
      <c r="AS429" s="83"/>
      <c r="AT429" s="83"/>
      <c r="AU429" s="83"/>
      <c r="AV429" s="83"/>
      <c r="AW429" s="83"/>
      <c r="AX429" s="83"/>
      <c r="AY429" s="83"/>
      <c r="AZ429" s="83"/>
      <c r="BA429" s="83"/>
      <c r="BB429" s="83"/>
      <c r="BC429" s="83"/>
      <c r="BD429" s="83"/>
      <c r="BE429" s="83"/>
      <c r="BF429" s="83"/>
      <c r="BG429" s="83"/>
      <c r="BH429" s="83"/>
      <c r="BI429" s="83"/>
      <c r="BJ429" s="83"/>
      <c r="BK429" s="83"/>
      <c r="BL429" s="83"/>
      <c r="BM429" s="83"/>
      <c r="BN429" s="83"/>
      <c r="BO429" s="83"/>
      <c r="BP429" s="83"/>
      <c r="BQ429" s="83"/>
      <c r="BR429" s="83"/>
      <c r="BS429" s="83"/>
      <c r="BT429" s="83"/>
      <c r="BU429" s="83"/>
      <c r="BV429" s="83"/>
      <c r="BW429" s="83"/>
      <c r="BX429" s="83"/>
      <c r="BY429" s="83"/>
      <c r="BZ429" s="83"/>
      <c r="CA429" s="83"/>
      <c r="CB429" s="83"/>
      <c r="CC429" s="83"/>
      <c r="CD429" s="83"/>
      <c r="CE429" s="83"/>
      <c r="CF429" s="83"/>
      <c r="CG429" s="83"/>
      <c r="CH429" s="83"/>
      <c r="CI429" s="83"/>
      <c r="CJ429" s="83"/>
      <c r="CK429" s="83"/>
      <c r="CL429" s="83"/>
      <c r="CM429" s="83"/>
      <c r="CN429" s="83"/>
      <c r="CO429" s="83"/>
      <c r="CP429" s="83"/>
      <c r="CQ429" s="83"/>
      <c r="CR429" s="83"/>
      <c r="CS429" s="83"/>
      <c r="CT429" s="83"/>
      <c r="CU429" s="83"/>
      <c r="CV429" s="83"/>
      <c r="CW429" s="83"/>
      <c r="CX429" s="83"/>
      <c r="CY429" s="83"/>
      <c r="CZ429" s="383">
        <f>ABPP!CY177</f>
        <v>0</v>
      </c>
      <c r="DA429" s="383"/>
      <c r="DB429" s="383">
        <f>ABPP!CZ177</f>
        <v>458103.66249999998</v>
      </c>
      <c r="DC429" s="383">
        <f>ABPP!DA177</f>
        <v>34879.326298710097</v>
      </c>
      <c r="DD429" s="383">
        <f>ABPP!DB177</f>
        <v>492982.98879871005</v>
      </c>
      <c r="DE429" s="83"/>
      <c r="DF429" s="83"/>
      <c r="DG429" s="83"/>
      <c r="DH429" s="83"/>
      <c r="DI429" s="83"/>
      <c r="DJ429" s="83"/>
      <c r="DK429" s="83"/>
      <c r="DL429" s="83"/>
      <c r="DM429" s="83"/>
      <c r="DN429" s="83"/>
      <c r="DO429" s="83"/>
      <c r="DP429" s="83"/>
      <c r="DQ429" s="83"/>
      <c r="DR429" s="83"/>
      <c r="DS429" s="83"/>
    </row>
    <row r="430" spans="1:123">
      <c r="B430" s="110"/>
      <c r="C430" s="83"/>
      <c r="D430" s="83"/>
      <c r="E430" s="111"/>
      <c r="F430" s="382" t="str">
        <f>ABPP!E178</f>
        <v>Perum. KaRTini Manunggal Jaya</v>
      </c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  <c r="AL430" s="83"/>
      <c r="AM430" s="83"/>
      <c r="AN430" s="83"/>
      <c r="AO430" s="83"/>
      <c r="AP430" s="83"/>
      <c r="AQ430" s="83"/>
      <c r="AR430" s="83"/>
      <c r="AS430" s="83"/>
      <c r="AT430" s="83"/>
      <c r="AU430" s="83"/>
      <c r="AV430" s="83"/>
      <c r="AW430" s="83"/>
      <c r="AX430" s="83"/>
      <c r="AY430" s="83"/>
      <c r="AZ430" s="83"/>
      <c r="BA430" s="83"/>
      <c r="BB430" s="83"/>
      <c r="BC430" s="83"/>
      <c r="BD430" s="83"/>
      <c r="BE430" s="83"/>
      <c r="BF430" s="83"/>
      <c r="BG430" s="83"/>
      <c r="BH430" s="83"/>
      <c r="BI430" s="83"/>
      <c r="BJ430" s="83"/>
      <c r="BK430" s="83"/>
      <c r="BL430" s="83"/>
      <c r="BM430" s="83"/>
      <c r="BN430" s="83"/>
      <c r="BO430" s="83"/>
      <c r="BP430" s="83"/>
      <c r="BQ430" s="83"/>
      <c r="BR430" s="83"/>
      <c r="BS430" s="83"/>
      <c r="BT430" s="83"/>
      <c r="BU430" s="83"/>
      <c r="BV430" s="83"/>
      <c r="BW430" s="83"/>
      <c r="BX430" s="83"/>
      <c r="BY430" s="83"/>
      <c r="BZ430" s="83"/>
      <c r="CA430" s="83"/>
      <c r="CB430" s="83"/>
      <c r="CC430" s="83"/>
      <c r="CD430" s="83"/>
      <c r="CE430" s="83"/>
      <c r="CF430" s="83"/>
      <c r="CG430" s="83"/>
      <c r="CH430" s="83"/>
      <c r="CI430" s="83"/>
      <c r="CJ430" s="83"/>
      <c r="CK430" s="83"/>
      <c r="CL430" s="83"/>
      <c r="CM430" s="83"/>
      <c r="CN430" s="83"/>
      <c r="CO430" s="83"/>
      <c r="CP430" s="83"/>
      <c r="CQ430" s="83"/>
      <c r="CR430" s="83"/>
      <c r="CS430" s="83"/>
      <c r="CT430" s="83"/>
      <c r="CU430" s="83"/>
      <c r="CV430" s="83"/>
      <c r="CW430" s="83"/>
      <c r="CX430" s="83"/>
      <c r="CY430" s="83"/>
      <c r="CZ430" s="383">
        <f>ABPP!CY178</f>
        <v>0</v>
      </c>
      <c r="DA430" s="383"/>
      <c r="DB430" s="383">
        <f>ABPP!CZ178</f>
        <v>249681.9325</v>
      </c>
      <c r="DC430" s="383">
        <f>ABPP!DA178</f>
        <v>21916.663953344902</v>
      </c>
      <c r="DD430" s="383">
        <f>ABPP!DB178</f>
        <v>271598.59645334492</v>
      </c>
      <c r="DE430" s="83"/>
      <c r="DF430" s="83"/>
      <c r="DG430" s="83"/>
      <c r="DH430" s="83"/>
      <c r="DI430" s="83"/>
      <c r="DJ430" s="83"/>
      <c r="DK430" s="83"/>
      <c r="DL430" s="83"/>
      <c r="DM430" s="83"/>
      <c r="DN430" s="83"/>
      <c r="DO430" s="83"/>
      <c r="DP430" s="83"/>
      <c r="DQ430" s="83"/>
      <c r="DR430" s="83"/>
      <c r="DS430" s="83"/>
    </row>
    <row r="431" spans="1:123">
      <c r="B431" s="110"/>
      <c r="C431" s="83"/>
      <c r="D431" s="83"/>
      <c r="E431" s="111"/>
      <c r="F431" s="382" t="str">
        <f>ABPP!E179</f>
        <v>PT Aulia Tanjung (Developer Perumahan)</v>
      </c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  <c r="AL431" s="83"/>
      <c r="AM431" s="83"/>
      <c r="AN431" s="83"/>
      <c r="AO431" s="83"/>
      <c r="AP431" s="83"/>
      <c r="AQ431" s="83"/>
      <c r="AR431" s="83"/>
      <c r="AS431" s="83"/>
      <c r="AT431" s="83"/>
      <c r="AU431" s="83"/>
      <c r="AV431" s="83"/>
      <c r="AW431" s="83"/>
      <c r="AX431" s="83"/>
      <c r="AY431" s="83"/>
      <c r="AZ431" s="83"/>
      <c r="BA431" s="83"/>
      <c r="BB431" s="83"/>
      <c r="BC431" s="83"/>
      <c r="BD431" s="83"/>
      <c r="BE431" s="83"/>
      <c r="BF431" s="83"/>
      <c r="BG431" s="83"/>
      <c r="BH431" s="83"/>
      <c r="BI431" s="83"/>
      <c r="BJ431" s="83"/>
      <c r="BK431" s="83"/>
      <c r="BL431" s="83"/>
      <c r="BM431" s="83"/>
      <c r="BN431" s="83"/>
      <c r="BO431" s="83"/>
      <c r="BP431" s="83"/>
      <c r="BQ431" s="83"/>
      <c r="BR431" s="83"/>
      <c r="BS431" s="83"/>
      <c r="BT431" s="83"/>
      <c r="BU431" s="83"/>
      <c r="BV431" s="83"/>
      <c r="BW431" s="83"/>
      <c r="BX431" s="83"/>
      <c r="BY431" s="83"/>
      <c r="BZ431" s="83"/>
      <c r="CA431" s="83"/>
      <c r="CB431" s="83"/>
      <c r="CC431" s="83"/>
      <c r="CD431" s="83"/>
      <c r="CE431" s="83"/>
      <c r="CF431" s="83"/>
      <c r="CG431" s="83"/>
      <c r="CH431" s="83"/>
      <c r="CI431" s="83"/>
      <c r="CJ431" s="83"/>
      <c r="CK431" s="83"/>
      <c r="CL431" s="83"/>
      <c r="CM431" s="83"/>
      <c r="CN431" s="83"/>
      <c r="CO431" s="83"/>
      <c r="CP431" s="83"/>
      <c r="CQ431" s="83"/>
      <c r="CR431" s="83"/>
      <c r="CS431" s="83"/>
      <c r="CT431" s="83"/>
      <c r="CU431" s="83"/>
      <c r="CV431" s="83"/>
      <c r="CW431" s="83"/>
      <c r="CX431" s="83"/>
      <c r="CY431" s="83"/>
      <c r="CZ431" s="383">
        <f>ABPP!CY179</f>
        <v>0</v>
      </c>
      <c r="DA431" s="383"/>
      <c r="DB431" s="383">
        <f>ABPP!CZ179</f>
        <v>249681.9325</v>
      </c>
      <c r="DC431" s="383">
        <f>ABPP!DA179</f>
        <v>21916.663953344902</v>
      </c>
      <c r="DD431" s="383">
        <f>ABPP!DB179</f>
        <v>271598.59645334492</v>
      </c>
      <c r="DE431" s="83"/>
      <c r="DF431" s="83"/>
      <c r="DG431" s="83"/>
      <c r="DH431" s="83"/>
      <c r="DI431" s="83"/>
      <c r="DJ431" s="83"/>
      <c r="DK431" s="83"/>
      <c r="DL431" s="83"/>
      <c r="DM431" s="83"/>
      <c r="DN431" s="83"/>
      <c r="DO431" s="83"/>
      <c r="DP431" s="83"/>
      <c r="DQ431" s="83"/>
      <c r="DR431" s="83"/>
      <c r="DS431" s="83"/>
    </row>
    <row r="432" spans="1:123">
      <c r="A432" s="19" t="s">
        <v>134</v>
      </c>
      <c r="B432" s="110" t="str">
        <f>ABPP!A180</f>
        <v>PRK.2017.WKT-3.3.21</v>
      </c>
      <c r="C432" s="83"/>
      <c r="D432" s="83"/>
      <c r="E432" s="381" t="str">
        <f>ABPP!D180</f>
        <v>PT Pandega Citra Niaga</v>
      </c>
      <c r="F432" s="85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  <c r="AL432" s="83"/>
      <c r="AM432" s="83"/>
      <c r="AN432" s="83"/>
      <c r="AO432" s="83"/>
      <c r="AP432" s="83"/>
      <c r="AQ432" s="83"/>
      <c r="AR432" s="83"/>
      <c r="AS432" s="83"/>
      <c r="AT432" s="83"/>
      <c r="AU432" s="83"/>
      <c r="AV432" s="83"/>
      <c r="AW432" s="83"/>
      <c r="AX432" s="83"/>
      <c r="AY432" s="83"/>
      <c r="AZ432" s="83"/>
      <c r="BA432" s="83"/>
      <c r="BB432" s="83"/>
      <c r="BC432" s="83"/>
      <c r="BD432" s="83"/>
      <c r="BE432" s="83"/>
      <c r="BF432" s="83"/>
      <c r="BG432" s="83"/>
      <c r="BH432" s="83"/>
      <c r="BI432" s="83"/>
      <c r="BJ432" s="83"/>
      <c r="BK432" s="83"/>
      <c r="BL432" s="83"/>
      <c r="BM432" s="83"/>
      <c r="BN432" s="83"/>
      <c r="BO432" s="83"/>
      <c r="BP432" s="83"/>
      <c r="BQ432" s="83"/>
      <c r="BR432" s="83"/>
      <c r="BS432" s="83"/>
      <c r="BT432" s="83"/>
      <c r="BU432" s="83"/>
      <c r="BV432" s="83"/>
      <c r="BW432" s="83"/>
      <c r="BX432" s="83"/>
      <c r="BY432" s="83"/>
      <c r="BZ432" s="83"/>
      <c r="CA432" s="83"/>
      <c r="CB432" s="83"/>
      <c r="CC432" s="83"/>
      <c r="CD432" s="83"/>
      <c r="CE432" s="83"/>
      <c r="CF432" s="83"/>
      <c r="CG432" s="83"/>
      <c r="CH432" s="83"/>
      <c r="CI432" s="83"/>
      <c r="CJ432" s="83"/>
      <c r="CK432" s="83"/>
      <c r="CL432" s="83"/>
      <c r="CM432" s="83"/>
      <c r="CN432" s="83"/>
      <c r="CO432" s="83"/>
      <c r="CP432" s="83"/>
      <c r="CQ432" s="83"/>
      <c r="CR432" s="83"/>
      <c r="CS432" s="83"/>
      <c r="CT432" s="83"/>
      <c r="CU432" s="83"/>
      <c r="CV432" s="83"/>
      <c r="CW432" s="83"/>
      <c r="CX432" s="83"/>
      <c r="CY432" s="83"/>
      <c r="CZ432" s="383">
        <f>ABPP!CY180</f>
        <v>0</v>
      </c>
      <c r="DA432" s="383"/>
      <c r="DB432" s="383">
        <f>ABPP!CZ180</f>
        <v>489299.25</v>
      </c>
      <c r="DC432" s="383">
        <f>ABPP!DA180</f>
        <v>91817</v>
      </c>
      <c r="DD432" s="383">
        <f>ABPP!DB180</f>
        <v>581116.25</v>
      </c>
      <c r="DE432" s="83"/>
      <c r="DF432" s="83"/>
      <c r="DG432" s="83"/>
      <c r="DH432" s="83"/>
      <c r="DI432" s="83"/>
      <c r="DJ432" s="83"/>
      <c r="DK432" s="83"/>
      <c r="DL432" s="83"/>
      <c r="DM432" s="83"/>
      <c r="DN432" s="83"/>
      <c r="DO432" s="83"/>
      <c r="DP432" s="83"/>
      <c r="DQ432" s="83"/>
      <c r="DR432" s="83"/>
      <c r="DS432" s="83"/>
    </row>
    <row r="433" spans="1:123">
      <c r="A433" s="19" t="s">
        <v>134</v>
      </c>
      <c r="B433" s="110" t="str">
        <f>ABPP!A181</f>
        <v>PRK.2017.WKT-3.3.22</v>
      </c>
      <c r="C433" s="83"/>
      <c r="D433" s="83"/>
      <c r="E433" s="381" t="str">
        <f>ABPP!D181</f>
        <v>Pentacity BSB</v>
      </c>
      <c r="F433" s="85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  <c r="AL433" s="83"/>
      <c r="AM433" s="83"/>
      <c r="AN433" s="83"/>
      <c r="AO433" s="83"/>
      <c r="AP433" s="83"/>
      <c r="AQ433" s="83"/>
      <c r="AR433" s="83"/>
      <c r="AS433" s="83"/>
      <c r="AT433" s="83"/>
      <c r="AU433" s="83"/>
      <c r="AV433" s="83"/>
      <c r="AW433" s="83"/>
      <c r="AX433" s="83"/>
      <c r="AY433" s="83"/>
      <c r="AZ433" s="83"/>
      <c r="BA433" s="83"/>
      <c r="BB433" s="83"/>
      <c r="BC433" s="83"/>
      <c r="BD433" s="83"/>
      <c r="BE433" s="83"/>
      <c r="BF433" s="83"/>
      <c r="BG433" s="83"/>
      <c r="BH433" s="83"/>
      <c r="BI433" s="83"/>
      <c r="BJ433" s="83"/>
      <c r="BK433" s="83"/>
      <c r="BL433" s="83"/>
      <c r="BM433" s="83"/>
      <c r="BN433" s="83"/>
      <c r="BO433" s="83"/>
      <c r="BP433" s="83"/>
      <c r="BQ433" s="83"/>
      <c r="BR433" s="83"/>
      <c r="BS433" s="83"/>
      <c r="BT433" s="83"/>
      <c r="BU433" s="83"/>
      <c r="BV433" s="83"/>
      <c r="BW433" s="83"/>
      <c r="BX433" s="83"/>
      <c r="BY433" s="83"/>
      <c r="BZ433" s="83"/>
      <c r="CA433" s="83"/>
      <c r="CB433" s="83"/>
      <c r="CC433" s="83"/>
      <c r="CD433" s="83"/>
      <c r="CE433" s="83"/>
      <c r="CF433" s="83"/>
      <c r="CG433" s="83"/>
      <c r="CH433" s="83"/>
      <c r="CI433" s="83"/>
      <c r="CJ433" s="83"/>
      <c r="CK433" s="83"/>
      <c r="CL433" s="83"/>
      <c r="CM433" s="83"/>
      <c r="CN433" s="83"/>
      <c r="CO433" s="83"/>
      <c r="CP433" s="83"/>
      <c r="CQ433" s="83"/>
      <c r="CR433" s="83"/>
      <c r="CS433" s="83"/>
      <c r="CT433" s="83"/>
      <c r="CU433" s="83"/>
      <c r="CV433" s="83"/>
      <c r="CW433" s="83"/>
      <c r="CX433" s="83"/>
      <c r="CY433" s="83"/>
      <c r="CZ433" s="383">
        <f>ABPP!CY181</f>
        <v>0</v>
      </c>
      <c r="DA433" s="383"/>
      <c r="DB433" s="383">
        <f>ABPP!CZ181</f>
        <v>489299.25</v>
      </c>
      <c r="DC433" s="383">
        <f>ABPP!DA181</f>
        <v>91817</v>
      </c>
      <c r="DD433" s="383">
        <f>ABPP!DB181</f>
        <v>581116.25</v>
      </c>
      <c r="DE433" s="83"/>
      <c r="DF433" s="83"/>
      <c r="DG433" s="83"/>
      <c r="DH433" s="83"/>
      <c r="DI433" s="83"/>
      <c r="DJ433" s="83"/>
      <c r="DK433" s="83"/>
      <c r="DL433" s="83"/>
      <c r="DM433" s="83"/>
      <c r="DN433" s="83"/>
      <c r="DO433" s="83"/>
      <c r="DP433" s="83"/>
      <c r="DQ433" s="83"/>
      <c r="DR433" s="83"/>
      <c r="DS433" s="83"/>
    </row>
    <row r="434" spans="1:123">
      <c r="A434" s="19" t="s">
        <v>134</v>
      </c>
      <c r="B434" s="110" t="str">
        <f>ABPP!A182</f>
        <v>PRK.2017.WKT-3.3.23</v>
      </c>
      <c r="C434" s="83"/>
      <c r="D434" s="83"/>
      <c r="E434" s="381" t="str">
        <f>ABPP!D182</f>
        <v>ApaRTmen PeRTamina</v>
      </c>
      <c r="F434" s="85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  <c r="AL434" s="83"/>
      <c r="AM434" s="83"/>
      <c r="AN434" s="83"/>
      <c r="AO434" s="83"/>
      <c r="AP434" s="83"/>
      <c r="AQ434" s="83"/>
      <c r="AR434" s="83"/>
      <c r="AS434" s="83"/>
      <c r="AT434" s="83"/>
      <c r="AU434" s="83"/>
      <c r="AV434" s="83"/>
      <c r="AW434" s="83"/>
      <c r="AX434" s="83"/>
      <c r="AY434" s="83"/>
      <c r="AZ434" s="83"/>
      <c r="BA434" s="83"/>
      <c r="BB434" s="83"/>
      <c r="BC434" s="83"/>
      <c r="BD434" s="83"/>
      <c r="BE434" s="83"/>
      <c r="BF434" s="83"/>
      <c r="BG434" s="83"/>
      <c r="BH434" s="83"/>
      <c r="BI434" s="83"/>
      <c r="BJ434" s="83"/>
      <c r="BK434" s="83"/>
      <c r="BL434" s="83"/>
      <c r="BM434" s="83"/>
      <c r="BN434" s="83"/>
      <c r="BO434" s="83"/>
      <c r="BP434" s="83"/>
      <c r="BQ434" s="83"/>
      <c r="BR434" s="83"/>
      <c r="BS434" s="83"/>
      <c r="BT434" s="83"/>
      <c r="BU434" s="83"/>
      <c r="BV434" s="83"/>
      <c r="BW434" s="83"/>
      <c r="BX434" s="83"/>
      <c r="BY434" s="83"/>
      <c r="BZ434" s="83"/>
      <c r="CA434" s="83"/>
      <c r="CB434" s="83"/>
      <c r="CC434" s="83"/>
      <c r="CD434" s="83"/>
      <c r="CE434" s="83"/>
      <c r="CF434" s="83"/>
      <c r="CG434" s="83"/>
      <c r="CH434" s="83"/>
      <c r="CI434" s="83"/>
      <c r="CJ434" s="83"/>
      <c r="CK434" s="83"/>
      <c r="CL434" s="83"/>
      <c r="CM434" s="83"/>
      <c r="CN434" s="83"/>
      <c r="CO434" s="83"/>
      <c r="CP434" s="83"/>
      <c r="CQ434" s="83"/>
      <c r="CR434" s="83"/>
      <c r="CS434" s="83"/>
      <c r="CT434" s="83"/>
      <c r="CU434" s="83"/>
      <c r="CV434" s="83"/>
      <c r="CW434" s="83"/>
      <c r="CX434" s="83"/>
      <c r="CY434" s="83"/>
      <c r="CZ434" s="383">
        <f>ABPP!CY182</f>
        <v>0</v>
      </c>
      <c r="DA434" s="383"/>
      <c r="DB434" s="383">
        <f>ABPP!CZ182</f>
        <v>1229946.1921999999</v>
      </c>
      <c r="DC434" s="383">
        <f>ABPP!DA182</f>
        <v>71140.316957089308</v>
      </c>
      <c r="DD434" s="383">
        <f>ABPP!DB182</f>
        <v>1301086.5091570893</v>
      </c>
      <c r="DE434" s="83"/>
      <c r="DF434" s="83"/>
      <c r="DG434" s="83"/>
      <c r="DH434" s="83"/>
      <c r="DI434" s="83"/>
      <c r="DJ434" s="83"/>
      <c r="DK434" s="83"/>
      <c r="DL434" s="83"/>
      <c r="DM434" s="83"/>
      <c r="DN434" s="83"/>
      <c r="DO434" s="83"/>
      <c r="DP434" s="83"/>
      <c r="DQ434" s="83"/>
      <c r="DR434" s="83"/>
      <c r="DS434" s="83"/>
    </row>
    <row r="435" spans="1:123">
      <c r="A435" s="19" t="s">
        <v>134</v>
      </c>
      <c r="B435" s="110" t="str">
        <f>ABPP!A183</f>
        <v>PRK.2017.WKT-3.3.24</v>
      </c>
      <c r="C435" s="83"/>
      <c r="D435" s="83"/>
      <c r="E435" s="381" t="str">
        <f>ABPP!D183</f>
        <v>Podomoro</v>
      </c>
      <c r="F435" s="85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  <c r="AL435" s="83"/>
      <c r="AM435" s="83"/>
      <c r="AN435" s="83"/>
      <c r="AO435" s="83"/>
      <c r="AP435" s="83"/>
      <c r="AQ435" s="83"/>
      <c r="AR435" s="83"/>
      <c r="AS435" s="83"/>
      <c r="AT435" s="83"/>
      <c r="AU435" s="83"/>
      <c r="AV435" s="83"/>
      <c r="AW435" s="83"/>
      <c r="AX435" s="83"/>
      <c r="AY435" s="83"/>
      <c r="AZ435" s="83"/>
      <c r="BA435" s="83"/>
      <c r="BB435" s="83"/>
      <c r="BC435" s="83"/>
      <c r="BD435" s="83"/>
      <c r="BE435" s="83"/>
      <c r="BF435" s="83"/>
      <c r="BG435" s="83"/>
      <c r="BH435" s="83"/>
      <c r="BI435" s="83"/>
      <c r="BJ435" s="83"/>
      <c r="BK435" s="83"/>
      <c r="BL435" s="83"/>
      <c r="BM435" s="83"/>
      <c r="BN435" s="83"/>
      <c r="BO435" s="83"/>
      <c r="BP435" s="83"/>
      <c r="BQ435" s="83"/>
      <c r="BR435" s="83"/>
      <c r="BS435" s="83"/>
      <c r="BT435" s="83"/>
      <c r="BU435" s="83"/>
      <c r="BV435" s="83"/>
      <c r="BW435" s="83"/>
      <c r="BX435" s="83"/>
      <c r="BY435" s="83"/>
      <c r="BZ435" s="83"/>
      <c r="CA435" s="83"/>
      <c r="CB435" s="83"/>
      <c r="CC435" s="83"/>
      <c r="CD435" s="83"/>
      <c r="CE435" s="83"/>
      <c r="CF435" s="83"/>
      <c r="CG435" s="83"/>
      <c r="CH435" s="83"/>
      <c r="CI435" s="83"/>
      <c r="CJ435" s="83"/>
      <c r="CK435" s="83"/>
      <c r="CL435" s="83"/>
      <c r="CM435" s="83"/>
      <c r="CN435" s="83"/>
      <c r="CO435" s="83"/>
      <c r="CP435" s="83"/>
      <c r="CQ435" s="83"/>
      <c r="CR435" s="83"/>
      <c r="CS435" s="83"/>
      <c r="CT435" s="83"/>
      <c r="CU435" s="83"/>
      <c r="CV435" s="83"/>
      <c r="CW435" s="83"/>
      <c r="CX435" s="83"/>
      <c r="CY435" s="83"/>
      <c r="CZ435" s="383">
        <f>ABPP!CY183</f>
        <v>0</v>
      </c>
      <c r="DA435" s="383"/>
      <c r="DB435" s="383">
        <f>ABPP!CZ183</f>
        <v>460255.4</v>
      </c>
      <c r="DC435" s="383">
        <f>ABPP!DA183</f>
        <v>127079</v>
      </c>
      <c r="DD435" s="383">
        <f>ABPP!DB183</f>
        <v>587334.40000000002</v>
      </c>
      <c r="DE435" s="83"/>
      <c r="DF435" s="83"/>
      <c r="DG435" s="83"/>
      <c r="DH435" s="83"/>
      <c r="DI435" s="83"/>
      <c r="DJ435" s="83"/>
      <c r="DK435" s="83"/>
      <c r="DL435" s="83"/>
      <c r="DM435" s="83"/>
      <c r="DN435" s="83"/>
      <c r="DO435" s="83"/>
      <c r="DP435" s="83"/>
      <c r="DQ435" s="83"/>
      <c r="DR435" s="83"/>
      <c r="DS435" s="83"/>
    </row>
    <row r="436" spans="1:123">
      <c r="A436" s="19" t="s">
        <v>134</v>
      </c>
      <c r="B436" s="110" t="str">
        <f>ABPP!A184</f>
        <v>PRK.2017.WKT-3.3.25</v>
      </c>
      <c r="C436" s="83"/>
      <c r="D436" s="83"/>
      <c r="E436" s="381" t="str">
        <f>ABPP!D184</f>
        <v>Ace Hardware</v>
      </c>
      <c r="F436" s="85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  <c r="AL436" s="83"/>
      <c r="AM436" s="83"/>
      <c r="AN436" s="83"/>
      <c r="AO436" s="83"/>
      <c r="AP436" s="83"/>
      <c r="AQ436" s="83"/>
      <c r="AR436" s="83"/>
      <c r="AS436" s="83"/>
      <c r="AT436" s="83"/>
      <c r="AU436" s="83"/>
      <c r="AV436" s="83"/>
      <c r="AW436" s="83"/>
      <c r="AX436" s="83"/>
      <c r="AY436" s="83"/>
      <c r="AZ436" s="83"/>
      <c r="BA436" s="83"/>
      <c r="BB436" s="83"/>
      <c r="BC436" s="83"/>
      <c r="BD436" s="83"/>
      <c r="BE436" s="83"/>
      <c r="BF436" s="83"/>
      <c r="BG436" s="83"/>
      <c r="BH436" s="83"/>
      <c r="BI436" s="83"/>
      <c r="BJ436" s="83"/>
      <c r="BK436" s="83"/>
      <c r="BL436" s="83"/>
      <c r="BM436" s="83"/>
      <c r="BN436" s="83"/>
      <c r="BO436" s="83"/>
      <c r="BP436" s="83"/>
      <c r="BQ436" s="83"/>
      <c r="BR436" s="83"/>
      <c r="BS436" s="83"/>
      <c r="BT436" s="83"/>
      <c r="BU436" s="83"/>
      <c r="BV436" s="83"/>
      <c r="BW436" s="83"/>
      <c r="BX436" s="83"/>
      <c r="BY436" s="83"/>
      <c r="BZ436" s="83"/>
      <c r="CA436" s="83"/>
      <c r="CB436" s="83"/>
      <c r="CC436" s="83"/>
      <c r="CD436" s="83"/>
      <c r="CE436" s="83"/>
      <c r="CF436" s="83"/>
      <c r="CG436" s="83"/>
      <c r="CH436" s="83"/>
      <c r="CI436" s="83"/>
      <c r="CJ436" s="83"/>
      <c r="CK436" s="83"/>
      <c r="CL436" s="83"/>
      <c r="CM436" s="83"/>
      <c r="CN436" s="83"/>
      <c r="CO436" s="83"/>
      <c r="CP436" s="83"/>
      <c r="CQ436" s="83"/>
      <c r="CR436" s="83"/>
      <c r="CS436" s="83"/>
      <c r="CT436" s="83"/>
      <c r="CU436" s="83"/>
      <c r="CV436" s="83"/>
      <c r="CW436" s="83"/>
      <c r="CX436" s="83"/>
      <c r="CY436" s="83"/>
      <c r="CZ436" s="383">
        <f>ABPP!CY184</f>
        <v>0</v>
      </c>
      <c r="DA436" s="383"/>
      <c r="DB436" s="383">
        <f>ABPP!CZ184</f>
        <v>489299.25</v>
      </c>
      <c r="DC436" s="383">
        <f>ABPP!DA184</f>
        <v>91817</v>
      </c>
      <c r="DD436" s="383">
        <f>ABPP!DB184</f>
        <v>581116.25</v>
      </c>
      <c r="DE436" s="83"/>
      <c r="DF436" s="83"/>
      <c r="DG436" s="83"/>
      <c r="DH436" s="83"/>
      <c r="DI436" s="83"/>
      <c r="DJ436" s="83"/>
      <c r="DK436" s="83"/>
      <c r="DL436" s="83"/>
      <c r="DM436" s="83"/>
      <c r="DN436" s="83"/>
      <c r="DO436" s="83"/>
      <c r="DP436" s="83"/>
      <c r="DQ436" s="83"/>
      <c r="DR436" s="83"/>
      <c r="DS436" s="83"/>
    </row>
    <row r="437" spans="1:123">
      <c r="A437" s="18" t="s">
        <v>248</v>
      </c>
      <c r="B437" s="110" t="str">
        <f>ABRU!A77</f>
        <v>PRK.2017.WKT-4.3.47</v>
      </c>
      <c r="C437" s="83"/>
      <c r="D437" s="83"/>
      <c r="E437" s="111" t="str">
        <f>ABRU!D77</f>
        <v>Jasa  App 1 Fasa Untuk PB</v>
      </c>
      <c r="F437" s="85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  <c r="AL437" s="83"/>
      <c r="AM437" s="83"/>
      <c r="AN437" s="83"/>
      <c r="AO437" s="83"/>
      <c r="AP437" s="83"/>
      <c r="AQ437" s="83"/>
      <c r="AR437" s="83"/>
      <c r="AS437" s="83"/>
      <c r="AT437" s="83"/>
      <c r="AU437" s="83"/>
      <c r="AV437" s="83"/>
      <c r="AW437" s="83"/>
      <c r="AX437" s="83"/>
      <c r="AY437" s="83"/>
      <c r="AZ437" s="83"/>
      <c r="BA437" s="83"/>
      <c r="BB437" s="83"/>
      <c r="BC437" s="83"/>
      <c r="BD437" s="83"/>
      <c r="BE437" s="83"/>
      <c r="BF437" s="83"/>
      <c r="BG437" s="83"/>
      <c r="BH437" s="83"/>
      <c r="BI437" s="83"/>
      <c r="BJ437" s="83"/>
      <c r="BK437" s="83"/>
      <c r="BL437" s="83"/>
      <c r="BM437" s="83"/>
      <c r="BN437" s="83"/>
      <c r="BO437" s="83"/>
      <c r="BP437" s="83"/>
      <c r="BQ437" s="83"/>
      <c r="BR437" s="83"/>
      <c r="BS437" s="83"/>
      <c r="BT437" s="83"/>
      <c r="BU437" s="83"/>
      <c r="BV437" s="83"/>
      <c r="BW437" s="83"/>
      <c r="BX437" s="83"/>
      <c r="BY437" s="83"/>
      <c r="BZ437" s="83"/>
      <c r="CA437" s="83"/>
      <c r="CB437" s="83"/>
      <c r="CC437" s="83"/>
      <c r="CD437" s="83"/>
      <c r="CE437" s="83"/>
      <c r="CF437" s="83"/>
      <c r="CG437" s="83"/>
      <c r="CH437" s="83"/>
      <c r="CI437" s="83"/>
      <c r="CJ437" s="83"/>
      <c r="CK437" s="83"/>
      <c r="CL437" s="83"/>
      <c r="CM437" s="83"/>
      <c r="CN437" s="83"/>
      <c r="CO437" s="83"/>
      <c r="CP437" s="83"/>
      <c r="CQ437" s="83"/>
      <c r="CR437" s="83"/>
      <c r="CS437" s="83"/>
      <c r="CT437" s="83"/>
      <c r="CU437" s="83"/>
      <c r="CV437" s="83"/>
      <c r="CW437" s="83"/>
      <c r="CX437" s="83"/>
      <c r="CY437" s="83"/>
      <c r="CZ437" s="89"/>
      <c r="DA437" s="89"/>
      <c r="DB437" s="89"/>
      <c r="DC437" s="89"/>
      <c r="DD437" s="89"/>
      <c r="DE437" s="83"/>
      <c r="DF437" s="83"/>
      <c r="DG437" s="83"/>
      <c r="DH437" s="83"/>
      <c r="DI437" s="83"/>
      <c r="DJ437" s="83"/>
      <c r="DK437" s="83"/>
      <c r="DL437" s="83"/>
      <c r="DM437" s="83"/>
      <c r="DN437" s="83"/>
      <c r="DO437" s="83"/>
      <c r="DP437" s="83"/>
      <c r="DQ437" s="83"/>
      <c r="DR437" s="83"/>
      <c r="DS437" s="83"/>
    </row>
    <row r="438" spans="1:123">
      <c r="B438" s="110"/>
      <c r="C438" s="83"/>
      <c r="D438" s="83"/>
      <c r="E438" s="111"/>
      <c r="F438" s="85" t="str">
        <f>ABRU!E78</f>
        <v>Service Wedge Clamp 616</v>
      </c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  <c r="AP438" s="83"/>
      <c r="AQ438" s="83"/>
      <c r="AR438" s="83"/>
      <c r="AS438" s="83"/>
      <c r="AT438" s="83"/>
      <c r="AU438" s="83"/>
      <c r="AV438" s="83"/>
      <c r="AW438" s="83"/>
      <c r="AX438" s="83"/>
      <c r="AY438" s="83"/>
      <c r="AZ438" s="83"/>
      <c r="BA438" s="83"/>
      <c r="BB438" s="83"/>
      <c r="BC438" s="83"/>
      <c r="BD438" s="83"/>
      <c r="BE438" s="83"/>
      <c r="BF438" s="83"/>
      <c r="BG438" s="83"/>
      <c r="BH438" s="83"/>
      <c r="BI438" s="83"/>
      <c r="BJ438" s="83"/>
      <c r="BK438" s="83"/>
      <c r="BL438" s="83"/>
      <c r="BM438" s="83"/>
      <c r="BN438" s="83"/>
      <c r="BO438" s="83"/>
      <c r="BP438" s="83"/>
      <c r="BQ438" s="83"/>
      <c r="BR438" s="83"/>
      <c r="BS438" s="83"/>
      <c r="BT438" s="83"/>
      <c r="BU438" s="83"/>
      <c r="BV438" s="83"/>
      <c r="BW438" s="83"/>
      <c r="BX438" s="83"/>
      <c r="BY438" s="83"/>
      <c r="BZ438" s="83"/>
      <c r="CA438" s="83"/>
      <c r="CB438" s="83"/>
      <c r="CC438" s="83"/>
      <c r="CD438" s="83"/>
      <c r="CE438" s="83"/>
      <c r="CF438" s="83"/>
      <c r="CG438" s="83"/>
      <c r="CH438" s="83"/>
      <c r="CI438" s="83"/>
      <c r="CJ438" s="83"/>
      <c r="CK438" s="83"/>
      <c r="CL438" s="83"/>
      <c r="CM438" s="83"/>
      <c r="CN438" s="83"/>
      <c r="CO438" s="83"/>
      <c r="CP438" s="83"/>
      <c r="CQ438" s="83"/>
      <c r="CR438" s="83"/>
      <c r="CS438" s="83"/>
      <c r="CT438" s="83"/>
      <c r="CU438" s="83"/>
      <c r="CV438" s="83"/>
      <c r="CW438" s="83"/>
      <c r="CX438" s="83"/>
      <c r="CY438" s="83"/>
      <c r="CZ438" s="383">
        <f>ABRU!CY78</f>
        <v>8400</v>
      </c>
      <c r="DA438" s="383"/>
      <c r="DB438" s="383">
        <f>ABRU!CZ78</f>
        <v>0</v>
      </c>
      <c r="DC438" s="383">
        <f>ABRU!DA78</f>
        <v>55902</v>
      </c>
      <c r="DD438" s="383">
        <f>ABRU!DB78</f>
        <v>55902</v>
      </c>
      <c r="DE438" s="83"/>
      <c r="DF438" s="83"/>
      <c r="DG438" s="83"/>
      <c r="DH438" s="83"/>
      <c r="DI438" s="83"/>
      <c r="DJ438" s="83"/>
      <c r="DK438" s="83"/>
      <c r="DL438" s="83"/>
      <c r="DM438" s="83"/>
      <c r="DN438" s="83"/>
      <c r="DO438" s="83"/>
      <c r="DP438" s="83"/>
      <c r="DQ438" s="83"/>
      <c r="DR438" s="83"/>
      <c r="DS438" s="83"/>
    </row>
    <row r="439" spans="1:123">
      <c r="B439" s="110"/>
      <c r="C439" s="83"/>
      <c r="D439" s="83"/>
      <c r="E439" s="111"/>
      <c r="F439" s="85" t="str">
        <f>ABRU!E79</f>
        <v>Service Wedge Clamp 625</v>
      </c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  <c r="AP439" s="83"/>
      <c r="AQ439" s="83"/>
      <c r="AR439" s="83"/>
      <c r="AS439" s="83"/>
      <c r="AT439" s="83"/>
      <c r="AU439" s="83"/>
      <c r="AV439" s="83"/>
      <c r="AW439" s="83"/>
      <c r="AX439" s="83"/>
      <c r="AY439" s="83"/>
      <c r="AZ439" s="83"/>
      <c r="BA439" s="83"/>
      <c r="BB439" s="83"/>
      <c r="BC439" s="83"/>
      <c r="BD439" s="83"/>
      <c r="BE439" s="83"/>
      <c r="BF439" s="83"/>
      <c r="BG439" s="83"/>
      <c r="BH439" s="83"/>
      <c r="BI439" s="83"/>
      <c r="BJ439" s="83"/>
      <c r="BK439" s="83"/>
      <c r="BL439" s="83"/>
      <c r="BM439" s="83"/>
      <c r="BN439" s="83"/>
      <c r="BO439" s="83"/>
      <c r="BP439" s="83"/>
      <c r="BQ439" s="83"/>
      <c r="BR439" s="83"/>
      <c r="BS439" s="83"/>
      <c r="BT439" s="83"/>
      <c r="BU439" s="83"/>
      <c r="BV439" s="83"/>
      <c r="BW439" s="83"/>
      <c r="BX439" s="83"/>
      <c r="BY439" s="83"/>
      <c r="BZ439" s="83"/>
      <c r="CA439" s="83"/>
      <c r="CB439" s="83"/>
      <c r="CC439" s="83"/>
      <c r="CD439" s="83"/>
      <c r="CE439" s="83"/>
      <c r="CF439" s="83"/>
      <c r="CG439" s="83"/>
      <c r="CH439" s="83"/>
      <c r="CI439" s="83"/>
      <c r="CJ439" s="83"/>
      <c r="CK439" s="83"/>
      <c r="CL439" s="83"/>
      <c r="CM439" s="83"/>
      <c r="CN439" s="83"/>
      <c r="CO439" s="83"/>
      <c r="CP439" s="83"/>
      <c r="CQ439" s="83"/>
      <c r="CR439" s="83"/>
      <c r="CS439" s="83"/>
      <c r="CT439" s="83"/>
      <c r="CU439" s="83"/>
      <c r="CV439" s="83"/>
      <c r="CW439" s="83"/>
      <c r="CX439" s="83"/>
      <c r="CY439" s="83"/>
      <c r="CZ439" s="383">
        <f>ABRU!CY79</f>
        <v>8400</v>
      </c>
      <c r="DA439" s="383"/>
      <c r="DB439" s="383">
        <f>ABRU!CZ79</f>
        <v>0</v>
      </c>
      <c r="DC439" s="383">
        <f>ABRU!DA79</f>
        <v>76230</v>
      </c>
      <c r="DD439" s="383">
        <f>ABRU!DB79</f>
        <v>76230</v>
      </c>
      <c r="DE439" s="83"/>
      <c r="DF439" s="83"/>
      <c r="DG439" s="83"/>
      <c r="DH439" s="83"/>
      <c r="DI439" s="83"/>
      <c r="DJ439" s="83"/>
      <c r="DK439" s="83"/>
      <c r="DL439" s="83"/>
      <c r="DM439" s="83"/>
      <c r="DN439" s="83"/>
      <c r="DO439" s="83"/>
      <c r="DP439" s="83"/>
      <c r="DQ439" s="83"/>
      <c r="DR439" s="83"/>
      <c r="DS439" s="83"/>
    </row>
    <row r="440" spans="1:123">
      <c r="B440" s="110"/>
      <c r="C440" s="83"/>
      <c r="D440" s="83"/>
      <c r="E440" s="111"/>
      <c r="F440" s="85" t="str">
        <f>ABRU!E80</f>
        <v xml:space="preserve"> CCO 1T1 (10/16 mm2 - 10/16 mm2)</v>
      </c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  <c r="AL440" s="83"/>
      <c r="AM440" s="83"/>
      <c r="AN440" s="83"/>
      <c r="AO440" s="83"/>
      <c r="AP440" s="83"/>
      <c r="AQ440" s="83"/>
      <c r="AR440" s="83"/>
      <c r="AS440" s="83"/>
      <c r="AT440" s="83"/>
      <c r="AU440" s="83"/>
      <c r="AV440" s="83"/>
      <c r="AW440" s="83"/>
      <c r="AX440" s="83"/>
      <c r="AY440" s="83"/>
      <c r="AZ440" s="83"/>
      <c r="BA440" s="83"/>
      <c r="BB440" s="83"/>
      <c r="BC440" s="83"/>
      <c r="BD440" s="83"/>
      <c r="BE440" s="83"/>
      <c r="BF440" s="83"/>
      <c r="BG440" s="83"/>
      <c r="BH440" s="83"/>
      <c r="BI440" s="83"/>
      <c r="BJ440" s="83"/>
      <c r="BK440" s="83"/>
      <c r="BL440" s="83"/>
      <c r="BM440" s="83"/>
      <c r="BN440" s="83"/>
      <c r="BO440" s="83"/>
      <c r="BP440" s="83"/>
      <c r="BQ440" s="83"/>
      <c r="BR440" s="83"/>
      <c r="BS440" s="83"/>
      <c r="BT440" s="83"/>
      <c r="BU440" s="83"/>
      <c r="BV440" s="83"/>
      <c r="BW440" s="83"/>
      <c r="BX440" s="83"/>
      <c r="BY440" s="83"/>
      <c r="BZ440" s="83"/>
      <c r="CA440" s="83"/>
      <c r="CB440" s="83"/>
      <c r="CC440" s="83"/>
      <c r="CD440" s="83"/>
      <c r="CE440" s="83"/>
      <c r="CF440" s="83"/>
      <c r="CG440" s="83"/>
      <c r="CH440" s="83"/>
      <c r="CI440" s="83"/>
      <c r="CJ440" s="83"/>
      <c r="CK440" s="83"/>
      <c r="CL440" s="83"/>
      <c r="CM440" s="83"/>
      <c r="CN440" s="83"/>
      <c r="CO440" s="83"/>
      <c r="CP440" s="83"/>
      <c r="CQ440" s="83"/>
      <c r="CR440" s="83"/>
      <c r="CS440" s="83"/>
      <c r="CT440" s="83"/>
      <c r="CU440" s="83"/>
      <c r="CV440" s="83"/>
      <c r="CW440" s="83"/>
      <c r="CX440" s="83"/>
      <c r="CY440" s="83"/>
      <c r="CZ440" s="383">
        <f>ABRU!CY80</f>
        <v>8400</v>
      </c>
      <c r="DA440" s="383"/>
      <c r="DB440" s="383">
        <f>ABRU!CZ80</f>
        <v>0</v>
      </c>
      <c r="DC440" s="383">
        <f>ABRU!DA80</f>
        <v>138600</v>
      </c>
      <c r="DD440" s="383">
        <f>ABRU!DB80</f>
        <v>138600</v>
      </c>
      <c r="DE440" s="83"/>
      <c r="DF440" s="83"/>
      <c r="DG440" s="83"/>
      <c r="DH440" s="83"/>
      <c r="DI440" s="83"/>
      <c r="DJ440" s="83"/>
      <c r="DK440" s="83"/>
      <c r="DL440" s="83"/>
      <c r="DM440" s="83"/>
      <c r="DN440" s="83"/>
      <c r="DO440" s="83"/>
      <c r="DP440" s="83"/>
      <c r="DQ440" s="83"/>
      <c r="DR440" s="83"/>
      <c r="DS440" s="83"/>
    </row>
    <row r="441" spans="1:123">
      <c r="B441" s="110"/>
      <c r="C441" s="83"/>
      <c r="D441" s="83"/>
      <c r="E441" s="111"/>
      <c r="F441" s="85" t="str">
        <f>ABRU!E81</f>
        <v xml:space="preserve"> CCO 3T1 (25/35 mm2 - 10/16 mm2)</v>
      </c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  <c r="AL441" s="83"/>
      <c r="AM441" s="83"/>
      <c r="AN441" s="83"/>
      <c r="AO441" s="83"/>
      <c r="AP441" s="83"/>
      <c r="AQ441" s="83"/>
      <c r="AR441" s="83"/>
      <c r="AS441" s="83"/>
      <c r="AT441" s="83"/>
      <c r="AU441" s="83"/>
      <c r="AV441" s="83"/>
      <c r="AW441" s="83"/>
      <c r="AX441" s="83"/>
      <c r="AY441" s="83"/>
      <c r="AZ441" s="83"/>
      <c r="BA441" s="83"/>
      <c r="BB441" s="83"/>
      <c r="BC441" s="83"/>
      <c r="BD441" s="83"/>
      <c r="BE441" s="83"/>
      <c r="BF441" s="83"/>
      <c r="BG441" s="83"/>
      <c r="BH441" s="83"/>
      <c r="BI441" s="83"/>
      <c r="BJ441" s="83"/>
      <c r="BK441" s="83"/>
      <c r="BL441" s="83"/>
      <c r="BM441" s="83"/>
      <c r="BN441" s="83"/>
      <c r="BO441" s="83"/>
      <c r="BP441" s="83"/>
      <c r="BQ441" s="83"/>
      <c r="BR441" s="83"/>
      <c r="BS441" s="83"/>
      <c r="BT441" s="83"/>
      <c r="BU441" s="83"/>
      <c r="BV441" s="83"/>
      <c r="BW441" s="83"/>
      <c r="BX441" s="83"/>
      <c r="BY441" s="83"/>
      <c r="BZ441" s="83"/>
      <c r="CA441" s="83"/>
      <c r="CB441" s="83"/>
      <c r="CC441" s="83"/>
      <c r="CD441" s="83"/>
      <c r="CE441" s="83"/>
      <c r="CF441" s="83"/>
      <c r="CG441" s="83"/>
      <c r="CH441" s="83"/>
      <c r="CI441" s="83"/>
      <c r="CJ441" s="83"/>
      <c r="CK441" s="83"/>
      <c r="CL441" s="83"/>
      <c r="CM441" s="83"/>
      <c r="CN441" s="83"/>
      <c r="CO441" s="83"/>
      <c r="CP441" s="83"/>
      <c r="CQ441" s="83"/>
      <c r="CR441" s="83"/>
      <c r="CS441" s="83"/>
      <c r="CT441" s="83"/>
      <c r="CU441" s="83"/>
      <c r="CV441" s="83"/>
      <c r="CW441" s="83"/>
      <c r="CX441" s="83"/>
      <c r="CY441" s="83"/>
      <c r="CZ441" s="383">
        <f>ABRU!CY81</f>
        <v>8400</v>
      </c>
      <c r="DA441" s="383"/>
      <c r="DB441" s="383">
        <f>ABRU!CZ81</f>
        <v>0</v>
      </c>
      <c r="DC441" s="383">
        <f>ABRU!DA81</f>
        <v>138600</v>
      </c>
      <c r="DD441" s="383">
        <f>ABRU!DB81</f>
        <v>138600</v>
      </c>
      <c r="DE441" s="83"/>
      <c r="DF441" s="83"/>
      <c r="DG441" s="83"/>
      <c r="DH441" s="83"/>
      <c r="DI441" s="83"/>
      <c r="DJ441" s="83"/>
      <c r="DK441" s="83"/>
      <c r="DL441" s="83"/>
      <c r="DM441" s="83"/>
      <c r="DN441" s="83"/>
      <c r="DO441" s="83"/>
      <c r="DP441" s="83"/>
      <c r="DQ441" s="83"/>
      <c r="DR441" s="83"/>
      <c r="DS441" s="83"/>
    </row>
    <row r="442" spans="1:123">
      <c r="B442" s="110"/>
      <c r="C442" s="83"/>
      <c r="D442" s="83"/>
      <c r="E442" s="111"/>
      <c r="F442" s="85" t="str">
        <f>ABRU!E82</f>
        <v xml:space="preserve">Jasa </v>
      </c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  <c r="AL442" s="83"/>
      <c r="AM442" s="83"/>
      <c r="AN442" s="83"/>
      <c r="AO442" s="83"/>
      <c r="AP442" s="83"/>
      <c r="AQ442" s="83"/>
      <c r="AR442" s="83"/>
      <c r="AS442" s="83"/>
      <c r="AT442" s="83"/>
      <c r="AU442" s="83"/>
      <c r="AV442" s="83"/>
      <c r="AW442" s="83"/>
      <c r="AX442" s="83"/>
      <c r="AY442" s="83"/>
      <c r="AZ442" s="83"/>
      <c r="BA442" s="83"/>
      <c r="BB442" s="83"/>
      <c r="BC442" s="83"/>
      <c r="BD442" s="83"/>
      <c r="BE442" s="83"/>
      <c r="BF442" s="83"/>
      <c r="BG442" s="83"/>
      <c r="BH442" s="83"/>
      <c r="BI442" s="83"/>
      <c r="BJ442" s="83"/>
      <c r="BK442" s="83"/>
      <c r="BL442" s="83"/>
      <c r="BM442" s="83"/>
      <c r="BN442" s="83"/>
      <c r="BO442" s="83"/>
      <c r="BP442" s="83"/>
      <c r="BQ442" s="83"/>
      <c r="BR442" s="83"/>
      <c r="BS442" s="83"/>
      <c r="BT442" s="83"/>
      <c r="BU442" s="83"/>
      <c r="BV442" s="83"/>
      <c r="BW442" s="83"/>
      <c r="BX442" s="83"/>
      <c r="BY442" s="83"/>
      <c r="BZ442" s="83"/>
      <c r="CA442" s="83"/>
      <c r="CB442" s="83"/>
      <c r="CC442" s="83"/>
      <c r="CD442" s="83"/>
      <c r="CE442" s="83"/>
      <c r="CF442" s="83"/>
      <c r="CG442" s="83"/>
      <c r="CH442" s="83"/>
      <c r="CI442" s="83"/>
      <c r="CJ442" s="83"/>
      <c r="CK442" s="83"/>
      <c r="CL442" s="83"/>
      <c r="CM442" s="83"/>
      <c r="CN442" s="83"/>
      <c r="CO442" s="83"/>
      <c r="CP442" s="83"/>
      <c r="CQ442" s="83"/>
      <c r="CR442" s="83"/>
      <c r="CS442" s="83"/>
      <c r="CT442" s="83"/>
      <c r="CU442" s="83"/>
      <c r="CV442" s="83"/>
      <c r="CW442" s="83"/>
      <c r="CX442" s="83"/>
      <c r="CY442" s="83"/>
      <c r="CZ442" s="383">
        <f>ABRU!CY82</f>
        <v>8400</v>
      </c>
      <c r="DA442" s="383"/>
      <c r="DB442" s="383">
        <f>ABRU!CZ82</f>
        <v>0</v>
      </c>
      <c r="DC442" s="383">
        <f>ABRU!DA82</f>
        <v>1040685.5344878577</v>
      </c>
      <c r="DD442" s="383">
        <f>ABRU!DB82</f>
        <v>1040685.5344878577</v>
      </c>
      <c r="DE442" s="83"/>
      <c r="DF442" s="83"/>
      <c r="DG442" s="83"/>
      <c r="DH442" s="83"/>
      <c r="DI442" s="83"/>
      <c r="DJ442" s="83"/>
      <c r="DK442" s="83"/>
      <c r="DL442" s="83"/>
      <c r="DM442" s="83"/>
      <c r="DN442" s="83"/>
      <c r="DO442" s="83"/>
      <c r="DP442" s="83"/>
      <c r="DQ442" s="83"/>
      <c r="DR442" s="83"/>
      <c r="DS442" s="83"/>
    </row>
    <row r="443" spans="1:123">
      <c r="A443" s="18" t="s">
        <v>248</v>
      </c>
      <c r="B443" s="110" t="str">
        <f>ABRU!A83</f>
        <v>PRK.2017.WKT-4.3.48</v>
      </c>
      <c r="C443" s="83"/>
      <c r="D443" s="83"/>
      <c r="E443" s="111" t="str">
        <f>ABRU!D83</f>
        <v>Jasa  App 1 Fasa Untuk PD</v>
      </c>
      <c r="F443" s="85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  <c r="AL443" s="83"/>
      <c r="AM443" s="83"/>
      <c r="AN443" s="83"/>
      <c r="AO443" s="83"/>
      <c r="AP443" s="83"/>
      <c r="AQ443" s="83"/>
      <c r="AR443" s="83"/>
      <c r="AS443" s="83"/>
      <c r="AT443" s="83"/>
      <c r="AU443" s="83"/>
      <c r="AV443" s="83"/>
      <c r="AW443" s="83"/>
      <c r="AX443" s="83"/>
      <c r="AY443" s="83"/>
      <c r="AZ443" s="83"/>
      <c r="BA443" s="83"/>
      <c r="BB443" s="83"/>
      <c r="BC443" s="83"/>
      <c r="BD443" s="83"/>
      <c r="BE443" s="83"/>
      <c r="BF443" s="83"/>
      <c r="BG443" s="83"/>
      <c r="BH443" s="83"/>
      <c r="BI443" s="83"/>
      <c r="BJ443" s="83"/>
      <c r="BK443" s="83"/>
      <c r="BL443" s="83"/>
      <c r="BM443" s="83"/>
      <c r="BN443" s="83"/>
      <c r="BO443" s="83"/>
      <c r="BP443" s="83"/>
      <c r="BQ443" s="83"/>
      <c r="BR443" s="83"/>
      <c r="BS443" s="83"/>
      <c r="BT443" s="83"/>
      <c r="BU443" s="83"/>
      <c r="BV443" s="83"/>
      <c r="BW443" s="83"/>
      <c r="BX443" s="83"/>
      <c r="BY443" s="83"/>
      <c r="BZ443" s="83"/>
      <c r="CA443" s="83"/>
      <c r="CB443" s="83"/>
      <c r="CC443" s="83"/>
      <c r="CD443" s="83"/>
      <c r="CE443" s="83"/>
      <c r="CF443" s="83"/>
      <c r="CG443" s="83"/>
      <c r="CH443" s="83"/>
      <c r="CI443" s="83"/>
      <c r="CJ443" s="83"/>
      <c r="CK443" s="83"/>
      <c r="CL443" s="83"/>
      <c r="CM443" s="83"/>
      <c r="CN443" s="83"/>
      <c r="CO443" s="83"/>
      <c r="CP443" s="83"/>
      <c r="CQ443" s="83"/>
      <c r="CR443" s="83"/>
      <c r="CS443" s="83"/>
      <c r="CT443" s="83"/>
      <c r="CU443" s="83"/>
      <c r="CV443" s="83"/>
      <c r="CW443" s="83"/>
      <c r="CX443" s="83"/>
      <c r="CY443" s="83"/>
      <c r="CZ443" s="383"/>
      <c r="DA443" s="383"/>
      <c r="DB443" s="383"/>
      <c r="DC443" s="383"/>
      <c r="DD443" s="383"/>
      <c r="DE443" s="83"/>
      <c r="DF443" s="83"/>
      <c r="DG443" s="83"/>
      <c r="DH443" s="83"/>
      <c r="DI443" s="83"/>
      <c r="DJ443" s="83"/>
      <c r="DK443" s="83"/>
      <c r="DL443" s="83"/>
      <c r="DM443" s="83"/>
      <c r="DN443" s="83"/>
      <c r="DO443" s="83"/>
      <c r="DP443" s="83"/>
      <c r="DQ443" s="83"/>
      <c r="DR443" s="83"/>
      <c r="DS443" s="83"/>
    </row>
    <row r="444" spans="1:123">
      <c r="B444" s="110"/>
      <c r="C444" s="83"/>
      <c r="D444" s="83"/>
      <c r="E444" s="111"/>
      <c r="F444" s="85" t="str">
        <f>ABRU!E84</f>
        <v>Jasa Penggantian MCB</v>
      </c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  <c r="AL444" s="83"/>
      <c r="AM444" s="83"/>
      <c r="AN444" s="83"/>
      <c r="AO444" s="83"/>
      <c r="AP444" s="83"/>
      <c r="AQ444" s="83"/>
      <c r="AR444" s="83"/>
      <c r="AS444" s="83"/>
      <c r="AT444" s="83"/>
      <c r="AU444" s="83"/>
      <c r="AV444" s="83"/>
      <c r="AW444" s="83"/>
      <c r="AX444" s="83"/>
      <c r="AY444" s="83"/>
      <c r="AZ444" s="83"/>
      <c r="BA444" s="83"/>
      <c r="BB444" s="83"/>
      <c r="BC444" s="83"/>
      <c r="BD444" s="83"/>
      <c r="BE444" s="83"/>
      <c r="BF444" s="83"/>
      <c r="BG444" s="83"/>
      <c r="BH444" s="83"/>
      <c r="BI444" s="83"/>
      <c r="BJ444" s="83"/>
      <c r="BK444" s="83"/>
      <c r="BL444" s="83"/>
      <c r="BM444" s="83"/>
      <c r="BN444" s="83"/>
      <c r="BO444" s="83"/>
      <c r="BP444" s="83"/>
      <c r="BQ444" s="83"/>
      <c r="BR444" s="83"/>
      <c r="BS444" s="83"/>
      <c r="BT444" s="83"/>
      <c r="BU444" s="83"/>
      <c r="BV444" s="83"/>
      <c r="BW444" s="83"/>
      <c r="BX444" s="83"/>
      <c r="BY444" s="83"/>
      <c r="BZ444" s="83"/>
      <c r="CA444" s="83"/>
      <c r="CB444" s="83"/>
      <c r="CC444" s="83"/>
      <c r="CD444" s="83"/>
      <c r="CE444" s="83"/>
      <c r="CF444" s="83"/>
      <c r="CG444" s="83"/>
      <c r="CH444" s="83"/>
      <c r="CI444" s="83"/>
      <c r="CJ444" s="83"/>
      <c r="CK444" s="83"/>
      <c r="CL444" s="83"/>
      <c r="CM444" s="83"/>
      <c r="CN444" s="83"/>
      <c r="CO444" s="83"/>
      <c r="CP444" s="83"/>
      <c r="CQ444" s="83"/>
      <c r="CR444" s="83"/>
      <c r="CS444" s="83"/>
      <c r="CT444" s="83"/>
      <c r="CU444" s="83"/>
      <c r="CV444" s="83"/>
      <c r="CW444" s="83"/>
      <c r="CX444" s="83"/>
      <c r="CY444" s="83"/>
      <c r="CZ444" s="383">
        <f>ABRU!CY84</f>
        <v>8428</v>
      </c>
      <c r="DA444" s="383"/>
      <c r="DB444" s="383">
        <f>ABRU!CZ84</f>
        <v>0</v>
      </c>
      <c r="DC444" s="383">
        <f>ABRU!DA84</f>
        <v>522077.24313474202</v>
      </c>
      <c r="DD444" s="383">
        <f>ABRU!DB84</f>
        <v>522077.24313474202</v>
      </c>
      <c r="DE444" s="83"/>
      <c r="DF444" s="83"/>
      <c r="DG444" s="83"/>
      <c r="DH444" s="83"/>
      <c r="DI444" s="83"/>
      <c r="DJ444" s="83"/>
      <c r="DK444" s="83"/>
      <c r="DL444" s="83"/>
      <c r="DM444" s="83"/>
      <c r="DN444" s="83"/>
      <c r="DO444" s="83"/>
      <c r="DP444" s="83"/>
      <c r="DQ444" s="83"/>
      <c r="DR444" s="83"/>
      <c r="DS444" s="83"/>
    </row>
    <row r="445" spans="1:123">
      <c r="B445" s="110"/>
      <c r="C445" s="83"/>
      <c r="D445" s="83"/>
      <c r="E445" s="111"/>
      <c r="F445" s="85" t="str">
        <f>ABRU!E85</f>
        <v>Jasa Penggantian Meter</v>
      </c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  <c r="AL445" s="83"/>
      <c r="AM445" s="83"/>
      <c r="AN445" s="83"/>
      <c r="AO445" s="83"/>
      <c r="AP445" s="83"/>
      <c r="AQ445" s="83"/>
      <c r="AR445" s="83"/>
      <c r="AS445" s="83"/>
      <c r="AT445" s="83"/>
      <c r="AU445" s="83"/>
      <c r="AV445" s="83"/>
      <c r="AW445" s="83"/>
      <c r="AX445" s="83"/>
      <c r="AY445" s="83"/>
      <c r="AZ445" s="83"/>
      <c r="BA445" s="83"/>
      <c r="BB445" s="83"/>
      <c r="BC445" s="83"/>
      <c r="BD445" s="83"/>
      <c r="BE445" s="83"/>
      <c r="BF445" s="83"/>
      <c r="BG445" s="83"/>
      <c r="BH445" s="83"/>
      <c r="BI445" s="83"/>
      <c r="BJ445" s="83"/>
      <c r="BK445" s="83"/>
      <c r="BL445" s="83"/>
      <c r="BM445" s="83"/>
      <c r="BN445" s="83"/>
      <c r="BO445" s="83"/>
      <c r="BP445" s="83"/>
      <c r="BQ445" s="83"/>
      <c r="BR445" s="83"/>
      <c r="BS445" s="83"/>
      <c r="BT445" s="83"/>
      <c r="BU445" s="83"/>
      <c r="BV445" s="83"/>
      <c r="BW445" s="83"/>
      <c r="BX445" s="83"/>
      <c r="BY445" s="83"/>
      <c r="BZ445" s="83"/>
      <c r="CA445" s="83"/>
      <c r="CB445" s="83"/>
      <c r="CC445" s="83"/>
      <c r="CD445" s="83"/>
      <c r="CE445" s="83"/>
      <c r="CF445" s="83"/>
      <c r="CG445" s="83"/>
      <c r="CH445" s="83"/>
      <c r="CI445" s="83"/>
      <c r="CJ445" s="83"/>
      <c r="CK445" s="83"/>
      <c r="CL445" s="83"/>
      <c r="CM445" s="83"/>
      <c r="CN445" s="83"/>
      <c r="CO445" s="83"/>
      <c r="CP445" s="83"/>
      <c r="CQ445" s="83"/>
      <c r="CR445" s="83"/>
      <c r="CS445" s="83"/>
      <c r="CT445" s="83"/>
      <c r="CU445" s="83"/>
      <c r="CV445" s="83"/>
      <c r="CW445" s="83"/>
      <c r="CX445" s="83"/>
      <c r="CY445" s="83"/>
      <c r="CZ445" s="383">
        <f>ABRU!CY85</f>
        <v>2107</v>
      </c>
      <c r="DA445" s="383"/>
      <c r="DB445" s="383">
        <f>ABRU!CZ85</f>
        <v>0</v>
      </c>
      <c r="DC445" s="383">
        <f>ABRU!DA85</f>
        <v>261038.62156737101</v>
      </c>
      <c r="DD445" s="383">
        <f>ABRU!DB85</f>
        <v>261038.62156737101</v>
      </c>
      <c r="DE445" s="83"/>
      <c r="DF445" s="83"/>
      <c r="DG445" s="83"/>
      <c r="DH445" s="83"/>
      <c r="DI445" s="83"/>
      <c r="DJ445" s="83"/>
      <c r="DK445" s="83"/>
      <c r="DL445" s="83"/>
      <c r="DM445" s="83"/>
      <c r="DN445" s="83"/>
      <c r="DO445" s="83"/>
      <c r="DP445" s="83"/>
      <c r="DQ445" s="83"/>
      <c r="DR445" s="83"/>
      <c r="DS445" s="83"/>
    </row>
    <row r="446" spans="1:123">
      <c r="A446" s="18" t="s">
        <v>248</v>
      </c>
      <c r="B446" s="110" t="str">
        <f>ABRU!A86</f>
        <v>PRK.2017.WKT-4.3.49</v>
      </c>
      <c r="C446" s="83"/>
      <c r="D446" s="83"/>
      <c r="E446" s="111" t="str">
        <f>ABRU!D86</f>
        <v>Jasa Dan Accesories PB PD 3 Fasa  :</v>
      </c>
      <c r="F446" s="85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  <c r="AL446" s="83"/>
      <c r="AM446" s="83"/>
      <c r="AN446" s="83"/>
      <c r="AO446" s="83"/>
      <c r="AP446" s="83"/>
      <c r="AQ446" s="83"/>
      <c r="AR446" s="83"/>
      <c r="AS446" s="83"/>
      <c r="AT446" s="83"/>
      <c r="AU446" s="83"/>
      <c r="AV446" s="83"/>
      <c r="AW446" s="83"/>
      <c r="AX446" s="83"/>
      <c r="AY446" s="83"/>
      <c r="AZ446" s="83"/>
      <c r="BA446" s="83"/>
      <c r="BB446" s="83"/>
      <c r="BC446" s="83"/>
      <c r="BD446" s="83"/>
      <c r="BE446" s="83"/>
      <c r="BF446" s="83"/>
      <c r="BG446" s="83"/>
      <c r="BH446" s="83"/>
      <c r="BI446" s="83"/>
      <c r="BJ446" s="83"/>
      <c r="BK446" s="83"/>
      <c r="BL446" s="83"/>
      <c r="BM446" s="83"/>
      <c r="BN446" s="83"/>
      <c r="BO446" s="83"/>
      <c r="BP446" s="83"/>
      <c r="BQ446" s="83"/>
      <c r="BR446" s="83"/>
      <c r="BS446" s="83"/>
      <c r="BT446" s="83"/>
      <c r="BU446" s="83"/>
      <c r="BV446" s="83"/>
      <c r="BW446" s="83"/>
      <c r="BX446" s="83"/>
      <c r="BY446" s="83"/>
      <c r="BZ446" s="83"/>
      <c r="CA446" s="83"/>
      <c r="CB446" s="83"/>
      <c r="CC446" s="83"/>
      <c r="CD446" s="83"/>
      <c r="CE446" s="83"/>
      <c r="CF446" s="83"/>
      <c r="CG446" s="83"/>
      <c r="CH446" s="83"/>
      <c r="CI446" s="83"/>
      <c r="CJ446" s="83"/>
      <c r="CK446" s="83"/>
      <c r="CL446" s="83"/>
      <c r="CM446" s="83"/>
      <c r="CN446" s="83"/>
      <c r="CO446" s="83"/>
      <c r="CP446" s="83"/>
      <c r="CQ446" s="83"/>
      <c r="CR446" s="83"/>
      <c r="CS446" s="83"/>
      <c r="CT446" s="83"/>
      <c r="CU446" s="83"/>
      <c r="CV446" s="83"/>
      <c r="CW446" s="83"/>
      <c r="CX446" s="83"/>
      <c r="CY446" s="83"/>
      <c r="CZ446" s="383">
        <f>ABRU!CY86</f>
        <v>0</v>
      </c>
      <c r="DA446" s="383"/>
      <c r="DB446" s="383">
        <f>ABRU!CZ86</f>
        <v>0</v>
      </c>
      <c r="DC446" s="383">
        <f>ABRU!DA86</f>
        <v>0</v>
      </c>
      <c r="DD446" s="383">
        <f>ABRU!DB86</f>
        <v>0</v>
      </c>
      <c r="DE446" s="83"/>
      <c r="DF446" s="83"/>
      <c r="DG446" s="83"/>
      <c r="DH446" s="83"/>
      <c r="DI446" s="83"/>
      <c r="DJ446" s="83"/>
      <c r="DK446" s="83"/>
      <c r="DL446" s="83"/>
      <c r="DM446" s="83"/>
      <c r="DN446" s="83"/>
      <c r="DO446" s="83"/>
      <c r="DP446" s="83"/>
      <c r="DQ446" s="83"/>
      <c r="DR446" s="83"/>
      <c r="DS446" s="83"/>
    </row>
    <row r="447" spans="1:123">
      <c r="B447" s="110"/>
      <c r="C447" s="83"/>
      <c r="D447" s="83"/>
      <c r="E447" s="111"/>
      <c r="F447" s="85" t="str">
        <f>ABRU!E87</f>
        <v>kWH Meter 3P Prabayar</v>
      </c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  <c r="AL447" s="83"/>
      <c r="AM447" s="83"/>
      <c r="AN447" s="83"/>
      <c r="AO447" s="83"/>
      <c r="AP447" s="83"/>
      <c r="AQ447" s="83"/>
      <c r="AR447" s="83"/>
      <c r="AS447" s="83"/>
      <c r="AT447" s="83"/>
      <c r="AU447" s="83"/>
      <c r="AV447" s="83"/>
      <c r="AW447" s="83"/>
      <c r="AX447" s="83"/>
      <c r="AY447" s="83"/>
      <c r="AZ447" s="83"/>
      <c r="BA447" s="83"/>
      <c r="BB447" s="83"/>
      <c r="BC447" s="83"/>
      <c r="BD447" s="83"/>
      <c r="BE447" s="83"/>
      <c r="BF447" s="83"/>
      <c r="BG447" s="83"/>
      <c r="BH447" s="83"/>
      <c r="BI447" s="83"/>
      <c r="BJ447" s="83"/>
      <c r="BK447" s="83"/>
      <c r="BL447" s="83"/>
      <c r="BM447" s="83"/>
      <c r="BN447" s="83"/>
      <c r="BO447" s="83"/>
      <c r="BP447" s="83"/>
      <c r="BQ447" s="83"/>
      <c r="BR447" s="83"/>
      <c r="BS447" s="83"/>
      <c r="BT447" s="83"/>
      <c r="BU447" s="83"/>
      <c r="BV447" s="83"/>
      <c r="BW447" s="83"/>
      <c r="BX447" s="83"/>
      <c r="BY447" s="83"/>
      <c r="BZ447" s="83"/>
      <c r="CA447" s="83"/>
      <c r="CB447" s="83"/>
      <c r="CC447" s="83"/>
      <c r="CD447" s="83"/>
      <c r="CE447" s="83"/>
      <c r="CF447" s="83"/>
      <c r="CG447" s="83"/>
      <c r="CH447" s="83"/>
      <c r="CI447" s="83"/>
      <c r="CJ447" s="83"/>
      <c r="CK447" s="83"/>
      <c r="CL447" s="83"/>
      <c r="CM447" s="83"/>
      <c r="CN447" s="83"/>
      <c r="CO447" s="83"/>
      <c r="CP447" s="83"/>
      <c r="CQ447" s="83"/>
      <c r="CR447" s="83"/>
      <c r="CS447" s="83"/>
      <c r="CT447" s="83"/>
      <c r="CU447" s="83"/>
      <c r="CV447" s="83"/>
      <c r="CW447" s="83"/>
      <c r="CX447" s="83"/>
      <c r="CY447" s="83"/>
      <c r="CZ447" s="383">
        <f>ABRU!CY87</f>
        <v>50</v>
      </c>
      <c r="DA447" s="383"/>
      <c r="DB447" s="383">
        <f>ABRU!CZ87</f>
        <v>0</v>
      </c>
      <c r="DC447" s="383">
        <f>ABRU!DA87</f>
        <v>111925</v>
      </c>
      <c r="DD447" s="383">
        <f>ABRU!DB87</f>
        <v>111925</v>
      </c>
      <c r="DE447" s="83"/>
      <c r="DF447" s="83"/>
      <c r="DG447" s="83"/>
      <c r="DH447" s="83"/>
      <c r="DI447" s="83"/>
      <c r="DJ447" s="83"/>
      <c r="DK447" s="83"/>
      <c r="DL447" s="83"/>
      <c r="DM447" s="83"/>
      <c r="DN447" s="83"/>
      <c r="DO447" s="83"/>
      <c r="DP447" s="83"/>
      <c r="DQ447" s="83"/>
      <c r="DR447" s="83"/>
      <c r="DS447" s="83"/>
    </row>
    <row r="448" spans="1:123">
      <c r="B448" s="110"/>
      <c r="C448" s="83"/>
      <c r="D448" s="83"/>
      <c r="E448" s="111"/>
      <c r="F448" s="85" t="str">
        <f>ABRU!E88</f>
        <v>TC 4 x 25</v>
      </c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  <c r="AL448" s="83"/>
      <c r="AM448" s="83"/>
      <c r="AN448" s="83"/>
      <c r="AO448" s="83"/>
      <c r="AP448" s="83"/>
      <c r="AQ448" s="83"/>
      <c r="AR448" s="83"/>
      <c r="AS448" s="83"/>
      <c r="AT448" s="83"/>
      <c r="AU448" s="83"/>
      <c r="AV448" s="83"/>
      <c r="AW448" s="83"/>
      <c r="AX448" s="83"/>
      <c r="AY448" s="83"/>
      <c r="AZ448" s="83"/>
      <c r="BA448" s="83"/>
      <c r="BB448" s="83"/>
      <c r="BC448" s="83"/>
      <c r="BD448" s="83"/>
      <c r="BE448" s="83"/>
      <c r="BF448" s="83"/>
      <c r="BG448" s="83"/>
      <c r="BH448" s="83"/>
      <c r="BI448" s="83"/>
      <c r="BJ448" s="83"/>
      <c r="BK448" s="83"/>
      <c r="BL448" s="83"/>
      <c r="BM448" s="83"/>
      <c r="BN448" s="83"/>
      <c r="BO448" s="83"/>
      <c r="BP448" s="83"/>
      <c r="BQ448" s="83"/>
      <c r="BR448" s="83"/>
      <c r="BS448" s="83"/>
      <c r="BT448" s="83"/>
      <c r="BU448" s="83"/>
      <c r="BV448" s="83"/>
      <c r="BW448" s="83"/>
      <c r="BX448" s="83"/>
      <c r="BY448" s="83"/>
      <c r="BZ448" s="83"/>
      <c r="CA448" s="83"/>
      <c r="CB448" s="83"/>
      <c r="CC448" s="83"/>
      <c r="CD448" s="83"/>
      <c r="CE448" s="83"/>
      <c r="CF448" s="83"/>
      <c r="CG448" s="83"/>
      <c r="CH448" s="83"/>
      <c r="CI448" s="83"/>
      <c r="CJ448" s="83"/>
      <c r="CK448" s="83"/>
      <c r="CL448" s="83"/>
      <c r="CM448" s="83"/>
      <c r="CN448" s="83"/>
      <c r="CO448" s="83"/>
      <c r="CP448" s="83"/>
      <c r="CQ448" s="83"/>
      <c r="CR448" s="83"/>
      <c r="CS448" s="83"/>
      <c r="CT448" s="83"/>
      <c r="CU448" s="83"/>
      <c r="CV448" s="83"/>
      <c r="CW448" s="83"/>
      <c r="CX448" s="83"/>
      <c r="CY448" s="83"/>
      <c r="CZ448" s="383">
        <f>ABRU!CY88</f>
        <v>1500</v>
      </c>
      <c r="DA448" s="383"/>
      <c r="DB448" s="383">
        <f>ABRU!CZ88</f>
        <v>0</v>
      </c>
      <c r="DC448" s="383">
        <f>ABRU!DA88</f>
        <v>39105</v>
      </c>
      <c r="DD448" s="383">
        <f>ABRU!DB88</f>
        <v>39105</v>
      </c>
      <c r="DE448" s="83"/>
      <c r="DF448" s="83"/>
      <c r="DG448" s="83"/>
      <c r="DH448" s="83"/>
      <c r="DI448" s="83"/>
      <c r="DJ448" s="83"/>
      <c r="DK448" s="83"/>
      <c r="DL448" s="83"/>
      <c r="DM448" s="83"/>
      <c r="DN448" s="83"/>
      <c r="DO448" s="83"/>
      <c r="DP448" s="83"/>
      <c r="DQ448" s="83"/>
      <c r="DR448" s="83"/>
      <c r="DS448" s="83"/>
    </row>
    <row r="449" spans="1:123">
      <c r="B449" s="110"/>
      <c r="C449" s="83"/>
      <c r="D449" s="83"/>
      <c r="E449" s="111"/>
      <c r="F449" s="85" t="str">
        <f>ABRU!E89</f>
        <v>Box APP 1 pintu</v>
      </c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  <c r="AL449" s="83"/>
      <c r="AM449" s="83"/>
      <c r="AN449" s="83"/>
      <c r="AO449" s="83"/>
      <c r="AP449" s="83"/>
      <c r="AQ449" s="83"/>
      <c r="AR449" s="83"/>
      <c r="AS449" s="83"/>
      <c r="AT449" s="83"/>
      <c r="AU449" s="83"/>
      <c r="AV449" s="83"/>
      <c r="AW449" s="83"/>
      <c r="AX449" s="83"/>
      <c r="AY449" s="83"/>
      <c r="AZ449" s="83"/>
      <c r="BA449" s="83"/>
      <c r="BB449" s="83"/>
      <c r="BC449" s="83"/>
      <c r="BD449" s="83"/>
      <c r="BE449" s="83"/>
      <c r="BF449" s="83"/>
      <c r="BG449" s="83"/>
      <c r="BH449" s="83"/>
      <c r="BI449" s="83"/>
      <c r="BJ449" s="83"/>
      <c r="BK449" s="83"/>
      <c r="BL449" s="83"/>
      <c r="BM449" s="83"/>
      <c r="BN449" s="83"/>
      <c r="BO449" s="83"/>
      <c r="BP449" s="83"/>
      <c r="BQ449" s="83"/>
      <c r="BR449" s="83"/>
      <c r="BS449" s="83"/>
      <c r="BT449" s="83"/>
      <c r="BU449" s="83"/>
      <c r="BV449" s="83"/>
      <c r="BW449" s="83"/>
      <c r="BX449" s="83"/>
      <c r="BY449" s="83"/>
      <c r="BZ449" s="83"/>
      <c r="CA449" s="83"/>
      <c r="CB449" s="83"/>
      <c r="CC449" s="83"/>
      <c r="CD449" s="83"/>
      <c r="CE449" s="83"/>
      <c r="CF449" s="83"/>
      <c r="CG449" s="83"/>
      <c r="CH449" s="83"/>
      <c r="CI449" s="83"/>
      <c r="CJ449" s="83"/>
      <c r="CK449" s="83"/>
      <c r="CL449" s="83"/>
      <c r="CM449" s="83"/>
      <c r="CN449" s="83"/>
      <c r="CO449" s="83"/>
      <c r="CP449" s="83"/>
      <c r="CQ449" s="83"/>
      <c r="CR449" s="83"/>
      <c r="CS449" s="83"/>
      <c r="CT449" s="83"/>
      <c r="CU449" s="83"/>
      <c r="CV449" s="83"/>
      <c r="CW449" s="83"/>
      <c r="CX449" s="83"/>
      <c r="CY449" s="83"/>
      <c r="CZ449" s="383">
        <f>ABRU!CY89</f>
        <v>27</v>
      </c>
      <c r="DA449" s="383"/>
      <c r="DB449" s="383">
        <f>ABRU!CZ89</f>
        <v>0</v>
      </c>
      <c r="DC449" s="383">
        <f>ABRU!DA89</f>
        <v>74250</v>
      </c>
      <c r="DD449" s="383">
        <f>ABRU!DB89</f>
        <v>74250</v>
      </c>
      <c r="DE449" s="83"/>
      <c r="DF449" s="83"/>
      <c r="DG449" s="83"/>
      <c r="DH449" s="83"/>
      <c r="DI449" s="83"/>
      <c r="DJ449" s="83"/>
      <c r="DK449" s="83"/>
      <c r="DL449" s="83"/>
      <c r="DM449" s="83"/>
      <c r="DN449" s="83"/>
      <c r="DO449" s="83"/>
      <c r="DP449" s="83"/>
      <c r="DQ449" s="83"/>
      <c r="DR449" s="83"/>
      <c r="DS449" s="83"/>
    </row>
    <row r="450" spans="1:123">
      <c r="B450" s="110"/>
      <c r="C450" s="83"/>
      <c r="D450" s="83"/>
      <c r="E450" s="111"/>
      <c r="F450" s="85" t="str">
        <f>ABRU!E90</f>
        <v>Modem</v>
      </c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  <c r="AP450" s="83"/>
      <c r="AQ450" s="83"/>
      <c r="AR450" s="83"/>
      <c r="AS450" s="83"/>
      <c r="AT450" s="83"/>
      <c r="AU450" s="83"/>
      <c r="AV450" s="83"/>
      <c r="AW450" s="83"/>
      <c r="AX450" s="83"/>
      <c r="AY450" s="83"/>
      <c r="AZ450" s="83"/>
      <c r="BA450" s="83"/>
      <c r="BB450" s="83"/>
      <c r="BC450" s="83"/>
      <c r="BD450" s="83"/>
      <c r="BE450" s="83"/>
      <c r="BF450" s="83"/>
      <c r="BG450" s="83"/>
      <c r="BH450" s="83"/>
      <c r="BI450" s="83"/>
      <c r="BJ450" s="83"/>
      <c r="BK450" s="83"/>
      <c r="BL450" s="83"/>
      <c r="BM450" s="83"/>
      <c r="BN450" s="83"/>
      <c r="BO450" s="83"/>
      <c r="BP450" s="83"/>
      <c r="BQ450" s="83"/>
      <c r="BR450" s="83"/>
      <c r="BS450" s="83"/>
      <c r="BT450" s="83"/>
      <c r="BU450" s="83"/>
      <c r="BV450" s="83"/>
      <c r="BW450" s="83"/>
      <c r="BX450" s="83"/>
      <c r="BY450" s="83"/>
      <c r="BZ450" s="83"/>
      <c r="CA450" s="83"/>
      <c r="CB450" s="83"/>
      <c r="CC450" s="83"/>
      <c r="CD450" s="83"/>
      <c r="CE450" s="83"/>
      <c r="CF450" s="83"/>
      <c r="CG450" s="83"/>
      <c r="CH450" s="83"/>
      <c r="CI450" s="83"/>
      <c r="CJ450" s="83"/>
      <c r="CK450" s="83"/>
      <c r="CL450" s="83"/>
      <c r="CM450" s="83"/>
      <c r="CN450" s="83"/>
      <c r="CO450" s="83"/>
      <c r="CP450" s="83"/>
      <c r="CQ450" s="83"/>
      <c r="CR450" s="83"/>
      <c r="CS450" s="83"/>
      <c r="CT450" s="83"/>
      <c r="CU450" s="83"/>
      <c r="CV450" s="83"/>
      <c r="CW450" s="83"/>
      <c r="CX450" s="83"/>
      <c r="CY450" s="83"/>
      <c r="CZ450" s="383">
        <f>ABRU!CY90</f>
        <v>52</v>
      </c>
      <c r="DA450" s="383"/>
      <c r="DB450" s="383">
        <f>ABRU!CZ90</f>
        <v>0</v>
      </c>
      <c r="DC450" s="383">
        <f>ABRU!DA90</f>
        <v>94380</v>
      </c>
      <c r="DD450" s="383">
        <f>ABRU!DB90</f>
        <v>94380</v>
      </c>
      <c r="DE450" s="83"/>
      <c r="DF450" s="83"/>
      <c r="DG450" s="83"/>
      <c r="DH450" s="83"/>
      <c r="DI450" s="83"/>
      <c r="DJ450" s="83"/>
      <c r="DK450" s="83"/>
      <c r="DL450" s="83"/>
      <c r="DM450" s="83"/>
      <c r="DN450" s="83"/>
      <c r="DO450" s="83"/>
      <c r="DP450" s="83"/>
      <c r="DQ450" s="83"/>
      <c r="DR450" s="83"/>
      <c r="DS450" s="83"/>
    </row>
    <row r="451" spans="1:123">
      <c r="B451" s="110"/>
      <c r="C451" s="83"/>
      <c r="D451" s="83"/>
      <c r="E451" s="111"/>
      <c r="F451" s="85" t="str">
        <f>ABRU!E91</f>
        <v>MCCB 3 P</v>
      </c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83"/>
      <c r="AP451" s="83"/>
      <c r="AQ451" s="83"/>
      <c r="AR451" s="83"/>
      <c r="AS451" s="83"/>
      <c r="AT451" s="83"/>
      <c r="AU451" s="83"/>
      <c r="AV451" s="83"/>
      <c r="AW451" s="83"/>
      <c r="AX451" s="83"/>
      <c r="AY451" s="83"/>
      <c r="AZ451" s="83"/>
      <c r="BA451" s="83"/>
      <c r="BB451" s="83"/>
      <c r="BC451" s="83"/>
      <c r="BD451" s="83"/>
      <c r="BE451" s="83"/>
      <c r="BF451" s="83"/>
      <c r="BG451" s="83"/>
      <c r="BH451" s="83"/>
      <c r="BI451" s="83"/>
      <c r="BJ451" s="83"/>
      <c r="BK451" s="83"/>
      <c r="BL451" s="83"/>
      <c r="BM451" s="83"/>
      <c r="BN451" s="83"/>
      <c r="BO451" s="83"/>
      <c r="BP451" s="83"/>
      <c r="BQ451" s="83"/>
      <c r="BR451" s="83"/>
      <c r="BS451" s="83"/>
      <c r="BT451" s="83"/>
      <c r="BU451" s="83"/>
      <c r="BV451" s="83"/>
      <c r="BW451" s="83"/>
      <c r="BX451" s="83"/>
      <c r="BY451" s="83"/>
      <c r="BZ451" s="83"/>
      <c r="CA451" s="83"/>
      <c r="CB451" s="83"/>
      <c r="CC451" s="83"/>
      <c r="CD451" s="83"/>
      <c r="CE451" s="83"/>
      <c r="CF451" s="83"/>
      <c r="CG451" s="83"/>
      <c r="CH451" s="83"/>
      <c r="CI451" s="83"/>
      <c r="CJ451" s="83"/>
      <c r="CK451" s="83"/>
      <c r="CL451" s="83"/>
      <c r="CM451" s="83"/>
      <c r="CN451" s="83"/>
      <c r="CO451" s="83"/>
      <c r="CP451" s="83"/>
      <c r="CQ451" s="83"/>
      <c r="CR451" s="83"/>
      <c r="CS451" s="83"/>
      <c r="CT451" s="83"/>
      <c r="CU451" s="83"/>
      <c r="CV451" s="83"/>
      <c r="CW451" s="83"/>
      <c r="CX451" s="83"/>
      <c r="CY451" s="83"/>
      <c r="CZ451" s="383">
        <f>ABRU!CY91</f>
        <v>25</v>
      </c>
      <c r="DA451" s="383"/>
      <c r="DB451" s="383">
        <f>ABRU!CZ91</f>
        <v>0</v>
      </c>
      <c r="DC451" s="383">
        <f>ABRU!DA91</f>
        <v>33099.974600000001</v>
      </c>
      <c r="DD451" s="383">
        <f>ABRU!DB91</f>
        <v>33099.974600000001</v>
      </c>
      <c r="DE451" s="83"/>
      <c r="DF451" s="83"/>
      <c r="DG451" s="83"/>
      <c r="DH451" s="83"/>
      <c r="DI451" s="83"/>
      <c r="DJ451" s="83"/>
      <c r="DK451" s="83"/>
      <c r="DL451" s="83"/>
      <c r="DM451" s="83"/>
      <c r="DN451" s="83"/>
      <c r="DO451" s="83"/>
      <c r="DP451" s="83"/>
      <c r="DQ451" s="83"/>
      <c r="DR451" s="83"/>
      <c r="DS451" s="83"/>
    </row>
    <row r="452" spans="1:123">
      <c r="B452" s="110"/>
      <c r="C452" s="83"/>
      <c r="D452" s="83"/>
      <c r="E452" s="111"/>
      <c r="F452" s="85" t="str">
        <f>ABRU!E92</f>
        <v>CT TR 250/5 cl 0.5s</v>
      </c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  <c r="AL452" s="83"/>
      <c r="AM452" s="83"/>
      <c r="AN452" s="83"/>
      <c r="AO452" s="83"/>
      <c r="AP452" s="83"/>
      <c r="AQ452" s="83"/>
      <c r="AR452" s="83"/>
      <c r="AS452" s="83"/>
      <c r="AT452" s="83"/>
      <c r="AU452" s="83"/>
      <c r="AV452" s="83"/>
      <c r="AW452" s="83"/>
      <c r="AX452" s="83"/>
      <c r="AY452" s="83"/>
      <c r="AZ452" s="83"/>
      <c r="BA452" s="83"/>
      <c r="BB452" s="83"/>
      <c r="BC452" s="83"/>
      <c r="BD452" s="83"/>
      <c r="BE452" s="83"/>
      <c r="BF452" s="83"/>
      <c r="BG452" s="83"/>
      <c r="BH452" s="83"/>
      <c r="BI452" s="83"/>
      <c r="BJ452" s="83"/>
      <c r="BK452" s="83"/>
      <c r="BL452" s="83"/>
      <c r="BM452" s="83"/>
      <c r="BN452" s="83"/>
      <c r="BO452" s="83"/>
      <c r="BP452" s="83"/>
      <c r="BQ452" s="83"/>
      <c r="BR452" s="83"/>
      <c r="BS452" s="83"/>
      <c r="BT452" s="83"/>
      <c r="BU452" s="83"/>
      <c r="BV452" s="83"/>
      <c r="BW452" s="83"/>
      <c r="BX452" s="83"/>
      <c r="BY452" s="83"/>
      <c r="BZ452" s="83"/>
      <c r="CA452" s="83"/>
      <c r="CB452" s="83"/>
      <c r="CC452" s="83"/>
      <c r="CD452" s="83"/>
      <c r="CE452" s="83"/>
      <c r="CF452" s="83"/>
      <c r="CG452" s="83"/>
      <c r="CH452" s="83"/>
      <c r="CI452" s="83"/>
      <c r="CJ452" s="83"/>
      <c r="CK452" s="83"/>
      <c r="CL452" s="83"/>
      <c r="CM452" s="83"/>
      <c r="CN452" s="83"/>
      <c r="CO452" s="83"/>
      <c r="CP452" s="83"/>
      <c r="CQ452" s="83"/>
      <c r="CR452" s="83"/>
      <c r="CS452" s="83"/>
      <c r="CT452" s="83"/>
      <c r="CU452" s="83"/>
      <c r="CV452" s="83"/>
      <c r="CW452" s="83"/>
      <c r="CX452" s="83"/>
      <c r="CY452" s="83"/>
      <c r="CZ452" s="383">
        <f>ABRU!CY92</f>
        <v>25</v>
      </c>
      <c r="DA452" s="383"/>
      <c r="DB452" s="383">
        <f>ABRU!CZ92</f>
        <v>0</v>
      </c>
      <c r="DC452" s="383">
        <f>ABRU!DA92</f>
        <v>7940.625</v>
      </c>
      <c r="DD452" s="383">
        <f>ABRU!DB92</f>
        <v>7940.625</v>
      </c>
      <c r="DE452" s="83"/>
      <c r="DF452" s="83"/>
      <c r="DG452" s="83"/>
      <c r="DH452" s="83"/>
      <c r="DI452" s="83"/>
      <c r="DJ452" s="83"/>
      <c r="DK452" s="83"/>
      <c r="DL452" s="83"/>
      <c r="DM452" s="83"/>
      <c r="DN452" s="83"/>
      <c r="DO452" s="83"/>
      <c r="DP452" s="83"/>
      <c r="DQ452" s="83"/>
      <c r="DR452" s="83"/>
      <c r="DS452" s="83"/>
    </row>
    <row r="453" spans="1:123">
      <c r="B453" s="110"/>
      <c r="C453" s="83"/>
      <c r="D453" s="83"/>
      <c r="E453" s="111"/>
      <c r="F453" s="85" t="str">
        <f>ABRU!E93</f>
        <v>Box APP 2 pintu</v>
      </c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  <c r="AL453" s="83"/>
      <c r="AM453" s="83"/>
      <c r="AN453" s="83"/>
      <c r="AO453" s="83"/>
      <c r="AP453" s="83"/>
      <c r="AQ453" s="83"/>
      <c r="AR453" s="83"/>
      <c r="AS453" s="83"/>
      <c r="AT453" s="83"/>
      <c r="AU453" s="83"/>
      <c r="AV453" s="83"/>
      <c r="AW453" s="83"/>
      <c r="AX453" s="83"/>
      <c r="AY453" s="83"/>
      <c r="AZ453" s="83"/>
      <c r="BA453" s="83"/>
      <c r="BB453" s="83"/>
      <c r="BC453" s="83"/>
      <c r="BD453" s="83"/>
      <c r="BE453" s="83"/>
      <c r="BF453" s="83"/>
      <c r="BG453" s="83"/>
      <c r="BH453" s="83"/>
      <c r="BI453" s="83"/>
      <c r="BJ453" s="83"/>
      <c r="BK453" s="83"/>
      <c r="BL453" s="83"/>
      <c r="BM453" s="83"/>
      <c r="BN453" s="83"/>
      <c r="BO453" s="83"/>
      <c r="BP453" s="83"/>
      <c r="BQ453" s="83"/>
      <c r="BR453" s="83"/>
      <c r="BS453" s="83"/>
      <c r="BT453" s="83"/>
      <c r="BU453" s="83"/>
      <c r="BV453" s="83"/>
      <c r="BW453" s="83"/>
      <c r="BX453" s="83"/>
      <c r="BY453" s="83"/>
      <c r="BZ453" s="83"/>
      <c r="CA453" s="83"/>
      <c r="CB453" s="83"/>
      <c r="CC453" s="83"/>
      <c r="CD453" s="83"/>
      <c r="CE453" s="83"/>
      <c r="CF453" s="83"/>
      <c r="CG453" s="83"/>
      <c r="CH453" s="83"/>
      <c r="CI453" s="83"/>
      <c r="CJ453" s="83"/>
      <c r="CK453" s="83"/>
      <c r="CL453" s="83"/>
      <c r="CM453" s="83"/>
      <c r="CN453" s="83"/>
      <c r="CO453" s="83"/>
      <c r="CP453" s="83"/>
      <c r="CQ453" s="83"/>
      <c r="CR453" s="83"/>
      <c r="CS453" s="83"/>
      <c r="CT453" s="83"/>
      <c r="CU453" s="83"/>
      <c r="CV453" s="83"/>
      <c r="CW453" s="83"/>
      <c r="CX453" s="83"/>
      <c r="CY453" s="83"/>
      <c r="CZ453" s="383">
        <f>ABRU!CY93</f>
        <v>25</v>
      </c>
      <c r="DA453" s="383"/>
      <c r="DB453" s="383">
        <f>ABRU!CZ93</f>
        <v>0</v>
      </c>
      <c r="DC453" s="383">
        <f>ABRU!DA93</f>
        <v>206250</v>
      </c>
      <c r="DD453" s="383">
        <f>ABRU!DB93</f>
        <v>206250</v>
      </c>
      <c r="DE453" s="83"/>
      <c r="DF453" s="83"/>
      <c r="DG453" s="83"/>
      <c r="DH453" s="83"/>
      <c r="DI453" s="83"/>
      <c r="DJ453" s="83"/>
      <c r="DK453" s="83"/>
      <c r="DL453" s="83"/>
      <c r="DM453" s="83"/>
      <c r="DN453" s="83"/>
      <c r="DO453" s="83"/>
      <c r="DP453" s="83"/>
      <c r="DQ453" s="83"/>
      <c r="DR453" s="83"/>
      <c r="DS453" s="83"/>
    </row>
    <row r="454" spans="1:123">
      <c r="B454" s="110"/>
      <c r="C454" s="83"/>
      <c r="D454" s="83"/>
      <c r="E454" s="111"/>
      <c r="F454" s="85" t="str">
        <f>ABRU!E94</f>
        <v>Jasa Pemasangan Pelanggan 3 Fasa</v>
      </c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  <c r="AL454" s="83"/>
      <c r="AM454" s="83"/>
      <c r="AN454" s="83"/>
      <c r="AO454" s="83"/>
      <c r="AP454" s="83"/>
      <c r="AQ454" s="83"/>
      <c r="AR454" s="83"/>
      <c r="AS454" s="83"/>
      <c r="AT454" s="83"/>
      <c r="AU454" s="83"/>
      <c r="AV454" s="83"/>
      <c r="AW454" s="83"/>
      <c r="AX454" s="83"/>
      <c r="AY454" s="83"/>
      <c r="AZ454" s="83"/>
      <c r="BA454" s="83"/>
      <c r="BB454" s="83"/>
      <c r="BC454" s="83"/>
      <c r="BD454" s="83"/>
      <c r="BE454" s="83"/>
      <c r="BF454" s="83"/>
      <c r="BG454" s="83"/>
      <c r="BH454" s="83"/>
      <c r="BI454" s="83"/>
      <c r="BJ454" s="83"/>
      <c r="BK454" s="83"/>
      <c r="BL454" s="83"/>
      <c r="BM454" s="83"/>
      <c r="BN454" s="83"/>
      <c r="BO454" s="83"/>
      <c r="BP454" s="83"/>
      <c r="BQ454" s="83"/>
      <c r="BR454" s="83"/>
      <c r="BS454" s="83"/>
      <c r="BT454" s="83"/>
      <c r="BU454" s="83"/>
      <c r="BV454" s="83"/>
      <c r="BW454" s="83"/>
      <c r="BX454" s="83"/>
      <c r="BY454" s="83"/>
      <c r="BZ454" s="83"/>
      <c r="CA454" s="83"/>
      <c r="CB454" s="83"/>
      <c r="CC454" s="83"/>
      <c r="CD454" s="83"/>
      <c r="CE454" s="83"/>
      <c r="CF454" s="83"/>
      <c r="CG454" s="83"/>
      <c r="CH454" s="83"/>
      <c r="CI454" s="83"/>
      <c r="CJ454" s="83"/>
      <c r="CK454" s="83"/>
      <c r="CL454" s="83"/>
      <c r="CM454" s="83"/>
      <c r="CN454" s="83"/>
      <c r="CO454" s="83"/>
      <c r="CP454" s="83"/>
      <c r="CQ454" s="83"/>
      <c r="CR454" s="83"/>
      <c r="CS454" s="83"/>
      <c r="CT454" s="83"/>
      <c r="CU454" s="83"/>
      <c r="CV454" s="83"/>
      <c r="CW454" s="83"/>
      <c r="CX454" s="83"/>
      <c r="CY454" s="83"/>
      <c r="CZ454" s="383">
        <f>ABRU!CY94</f>
        <v>0</v>
      </c>
      <c r="DA454" s="383"/>
      <c r="DB454" s="383">
        <f>ABRU!CZ94</f>
        <v>0</v>
      </c>
      <c r="DC454" s="383">
        <f>ABRU!DA94</f>
        <v>133024.84018954742</v>
      </c>
      <c r="DD454" s="383">
        <f>ABRU!DB94</f>
        <v>133024.84018954742</v>
      </c>
      <c r="DE454" s="83"/>
      <c r="DF454" s="83"/>
      <c r="DG454" s="83"/>
      <c r="DH454" s="83"/>
      <c r="DI454" s="83"/>
      <c r="DJ454" s="83"/>
      <c r="DK454" s="83"/>
      <c r="DL454" s="83"/>
      <c r="DM454" s="83"/>
      <c r="DN454" s="83"/>
      <c r="DO454" s="83"/>
      <c r="DP454" s="83"/>
      <c r="DQ454" s="83"/>
      <c r="DR454" s="83"/>
      <c r="DS454" s="83"/>
    </row>
    <row r="455" spans="1:123">
      <c r="A455" s="18" t="s">
        <v>248</v>
      </c>
      <c r="B455" s="110" t="str">
        <f>ABRU!A95</f>
        <v>PRK.2017.WKT-4.3.50</v>
      </c>
      <c r="C455" s="83"/>
      <c r="D455" s="83"/>
      <c r="E455" s="111" t="str">
        <f>ABRU!D95</f>
        <v>Perluasan Jaringan Distribusi Rayon Tanjung Redeb</v>
      </c>
      <c r="F455" s="85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  <c r="AL455" s="83"/>
      <c r="AM455" s="83"/>
      <c r="AN455" s="83"/>
      <c r="AO455" s="83"/>
      <c r="AP455" s="83"/>
      <c r="AQ455" s="83"/>
      <c r="AR455" s="83"/>
      <c r="AS455" s="83"/>
      <c r="AT455" s="83"/>
      <c r="AU455" s="83"/>
      <c r="AV455" s="83"/>
      <c r="AW455" s="83"/>
      <c r="AX455" s="83"/>
      <c r="AY455" s="83"/>
      <c r="AZ455" s="83"/>
      <c r="BA455" s="83"/>
      <c r="BB455" s="83"/>
      <c r="BC455" s="83"/>
      <c r="BD455" s="83"/>
      <c r="BE455" s="83"/>
      <c r="BF455" s="83"/>
      <c r="BG455" s="83"/>
      <c r="BH455" s="83"/>
      <c r="BI455" s="83"/>
      <c r="BJ455" s="83"/>
      <c r="BK455" s="83"/>
      <c r="BL455" s="83"/>
      <c r="BM455" s="83"/>
      <c r="BN455" s="83"/>
      <c r="BO455" s="83"/>
      <c r="BP455" s="83"/>
      <c r="BQ455" s="83"/>
      <c r="BR455" s="83"/>
      <c r="BS455" s="83"/>
      <c r="BT455" s="83"/>
      <c r="BU455" s="83"/>
      <c r="BV455" s="83"/>
      <c r="BW455" s="83"/>
      <c r="BX455" s="83"/>
      <c r="BY455" s="83"/>
      <c r="BZ455" s="83"/>
      <c r="CA455" s="83"/>
      <c r="CB455" s="83"/>
      <c r="CC455" s="83"/>
      <c r="CD455" s="83"/>
      <c r="CE455" s="83"/>
      <c r="CF455" s="83"/>
      <c r="CG455" s="83"/>
      <c r="CH455" s="83"/>
      <c r="CI455" s="83"/>
      <c r="CJ455" s="83"/>
      <c r="CK455" s="83"/>
      <c r="CL455" s="83"/>
      <c r="CM455" s="83"/>
      <c r="CN455" s="83"/>
      <c r="CO455" s="83"/>
      <c r="CP455" s="83"/>
      <c r="CQ455" s="83"/>
      <c r="CR455" s="83"/>
      <c r="CS455" s="83"/>
      <c r="CT455" s="83"/>
      <c r="CU455" s="83"/>
      <c r="CV455" s="83"/>
      <c r="CW455" s="83"/>
      <c r="CX455" s="83"/>
      <c r="CY455" s="83"/>
      <c r="CZ455" s="383">
        <f>ABRU!CY95</f>
        <v>0</v>
      </c>
      <c r="DA455" s="383"/>
      <c r="DB455" s="383">
        <f>ABRU!CZ95</f>
        <v>5045078.8524399986</v>
      </c>
      <c r="DC455" s="383">
        <f>ABRU!DA95</f>
        <v>2293726.2175600016</v>
      </c>
      <c r="DD455" s="383">
        <f>ABRU!DB95</f>
        <v>7338805.0700000003</v>
      </c>
      <c r="DE455" s="83"/>
      <c r="DF455" s="83"/>
      <c r="DG455" s="83"/>
      <c r="DH455" s="83"/>
      <c r="DI455" s="83"/>
      <c r="DJ455" s="83"/>
      <c r="DK455" s="83"/>
      <c r="DL455" s="83"/>
      <c r="DM455" s="83"/>
      <c r="DN455" s="83"/>
      <c r="DO455" s="83"/>
      <c r="DP455" s="83"/>
      <c r="DQ455" s="83"/>
      <c r="DR455" s="83"/>
      <c r="DS455" s="83"/>
    </row>
    <row r="456" spans="1:123">
      <c r="A456" s="18" t="s">
        <v>248</v>
      </c>
      <c r="B456" s="110" t="str">
        <f>ABRU!A96</f>
        <v>PRK.2017.WKT-4.3.51</v>
      </c>
      <c r="C456" s="83"/>
      <c r="D456" s="83"/>
      <c r="E456" s="111" t="str">
        <f>ABRU!D96</f>
        <v xml:space="preserve">Perluasan Jaringan Distribusi Rayon Tanjung Selor </v>
      </c>
      <c r="F456" s="85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  <c r="AL456" s="83"/>
      <c r="AM456" s="83"/>
      <c r="AN456" s="83"/>
      <c r="AO456" s="83"/>
      <c r="AP456" s="83"/>
      <c r="AQ456" s="83"/>
      <c r="AR456" s="83"/>
      <c r="AS456" s="83"/>
      <c r="AT456" s="83"/>
      <c r="AU456" s="83"/>
      <c r="AV456" s="83"/>
      <c r="AW456" s="83"/>
      <c r="AX456" s="83"/>
      <c r="AY456" s="83"/>
      <c r="AZ456" s="83"/>
      <c r="BA456" s="83"/>
      <c r="BB456" s="83"/>
      <c r="BC456" s="83"/>
      <c r="BD456" s="83"/>
      <c r="BE456" s="83"/>
      <c r="BF456" s="83"/>
      <c r="BG456" s="83"/>
      <c r="BH456" s="83"/>
      <c r="BI456" s="83"/>
      <c r="BJ456" s="83"/>
      <c r="BK456" s="83"/>
      <c r="BL456" s="83"/>
      <c r="BM456" s="83"/>
      <c r="BN456" s="83"/>
      <c r="BO456" s="83"/>
      <c r="BP456" s="83"/>
      <c r="BQ456" s="83"/>
      <c r="BR456" s="83"/>
      <c r="BS456" s="83"/>
      <c r="BT456" s="83"/>
      <c r="BU456" s="83"/>
      <c r="BV456" s="83"/>
      <c r="BW456" s="83"/>
      <c r="BX456" s="83"/>
      <c r="BY456" s="83"/>
      <c r="BZ456" s="83"/>
      <c r="CA456" s="83"/>
      <c r="CB456" s="83"/>
      <c r="CC456" s="83"/>
      <c r="CD456" s="83"/>
      <c r="CE456" s="83"/>
      <c r="CF456" s="83"/>
      <c r="CG456" s="83"/>
      <c r="CH456" s="83"/>
      <c r="CI456" s="83"/>
      <c r="CJ456" s="83"/>
      <c r="CK456" s="83"/>
      <c r="CL456" s="83"/>
      <c r="CM456" s="83"/>
      <c r="CN456" s="83"/>
      <c r="CO456" s="83"/>
      <c r="CP456" s="83"/>
      <c r="CQ456" s="83"/>
      <c r="CR456" s="83"/>
      <c r="CS456" s="83"/>
      <c r="CT456" s="83"/>
      <c r="CU456" s="83"/>
      <c r="CV456" s="83"/>
      <c r="CW456" s="83"/>
      <c r="CX456" s="83"/>
      <c r="CY456" s="83"/>
      <c r="CZ456" s="383">
        <f>ABRU!CY96</f>
        <v>0</v>
      </c>
      <c r="DA456" s="383"/>
      <c r="DB456" s="383">
        <f>ABRU!CZ96</f>
        <v>1141680.8858400001</v>
      </c>
      <c r="DC456" s="383">
        <f>ABRU!DA96</f>
        <v>1512182.9266575598</v>
      </c>
      <c r="DD456" s="383">
        <f>ABRU!DB96</f>
        <v>2653863.8124975599</v>
      </c>
      <c r="DE456" s="83"/>
      <c r="DF456" s="83"/>
      <c r="DG456" s="83"/>
      <c r="DH456" s="83"/>
      <c r="DI456" s="83"/>
      <c r="DJ456" s="83"/>
      <c r="DK456" s="83"/>
      <c r="DL456" s="83"/>
      <c r="DM456" s="83"/>
      <c r="DN456" s="83"/>
      <c r="DO456" s="83"/>
      <c r="DP456" s="83"/>
      <c r="DQ456" s="83"/>
      <c r="DR456" s="83"/>
      <c r="DS456" s="83"/>
    </row>
    <row r="457" spans="1:123">
      <c r="A457" s="18" t="s">
        <v>248</v>
      </c>
      <c r="B457" s="110" t="str">
        <f>ABRU!A97</f>
        <v>PRK.2017.WKT-4.3.52</v>
      </c>
      <c r="C457" s="83"/>
      <c r="D457" s="83"/>
      <c r="E457" s="111" t="str">
        <f>ABRU!D97</f>
        <v xml:space="preserve">Perluasan Jaringan Distribusi Rayon Malinau </v>
      </c>
      <c r="F457" s="85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  <c r="AL457" s="83"/>
      <c r="AM457" s="83"/>
      <c r="AN457" s="83"/>
      <c r="AO457" s="83"/>
      <c r="AP457" s="83"/>
      <c r="AQ457" s="83"/>
      <c r="AR457" s="83"/>
      <c r="AS457" s="83"/>
      <c r="AT457" s="83"/>
      <c r="AU457" s="83"/>
      <c r="AV457" s="83"/>
      <c r="AW457" s="83"/>
      <c r="AX457" s="83"/>
      <c r="AY457" s="83"/>
      <c r="AZ457" s="83"/>
      <c r="BA457" s="83"/>
      <c r="BB457" s="83"/>
      <c r="BC457" s="83"/>
      <c r="BD457" s="83"/>
      <c r="BE457" s="83"/>
      <c r="BF457" s="83"/>
      <c r="BG457" s="83"/>
      <c r="BH457" s="83"/>
      <c r="BI457" s="83"/>
      <c r="BJ457" s="83"/>
      <c r="BK457" s="83"/>
      <c r="BL457" s="83"/>
      <c r="BM457" s="83"/>
      <c r="BN457" s="83"/>
      <c r="BO457" s="83"/>
      <c r="BP457" s="83"/>
      <c r="BQ457" s="83"/>
      <c r="BR457" s="83"/>
      <c r="BS457" s="83"/>
      <c r="BT457" s="83"/>
      <c r="BU457" s="83"/>
      <c r="BV457" s="83"/>
      <c r="BW457" s="83"/>
      <c r="BX457" s="83"/>
      <c r="BY457" s="83"/>
      <c r="BZ457" s="83"/>
      <c r="CA457" s="83"/>
      <c r="CB457" s="83"/>
      <c r="CC457" s="83"/>
      <c r="CD457" s="83"/>
      <c r="CE457" s="83"/>
      <c r="CF457" s="83"/>
      <c r="CG457" s="83"/>
      <c r="CH457" s="83"/>
      <c r="CI457" s="83"/>
      <c r="CJ457" s="83"/>
      <c r="CK457" s="83"/>
      <c r="CL457" s="83"/>
      <c r="CM457" s="83"/>
      <c r="CN457" s="83"/>
      <c r="CO457" s="83"/>
      <c r="CP457" s="83"/>
      <c r="CQ457" s="83"/>
      <c r="CR457" s="83"/>
      <c r="CS457" s="83"/>
      <c r="CT457" s="83"/>
      <c r="CU457" s="83"/>
      <c r="CV457" s="83"/>
      <c r="CW457" s="83"/>
      <c r="CX457" s="83"/>
      <c r="CY457" s="83"/>
      <c r="CZ457" s="383">
        <f>ABRU!CY97</f>
        <v>0</v>
      </c>
      <c r="DA457" s="383"/>
      <c r="DB457" s="383">
        <f>ABRU!CZ97</f>
        <v>1590596.0488</v>
      </c>
      <c r="DC457" s="383">
        <f>ABRU!DA97</f>
        <v>834928.66651339456</v>
      </c>
      <c r="DD457" s="383">
        <f>ABRU!DB97</f>
        <v>2425524.7153133946</v>
      </c>
      <c r="DE457" s="83"/>
      <c r="DF457" s="83"/>
      <c r="DG457" s="83"/>
      <c r="DH457" s="83"/>
      <c r="DI457" s="83"/>
      <c r="DJ457" s="83"/>
      <c r="DK457" s="83"/>
      <c r="DL457" s="83"/>
      <c r="DM457" s="83"/>
      <c r="DN457" s="83"/>
      <c r="DO457" s="83"/>
      <c r="DP457" s="83"/>
      <c r="DQ457" s="83"/>
      <c r="DR457" s="83"/>
      <c r="DS457" s="83"/>
    </row>
    <row r="458" spans="1:123">
      <c r="A458" s="18" t="s">
        <v>248</v>
      </c>
      <c r="B458" s="110" t="str">
        <f>ABRU!A98</f>
        <v>PRK.2017.WKT-4.3.53</v>
      </c>
      <c r="C458" s="83"/>
      <c r="D458" s="83"/>
      <c r="E458" s="111" t="str">
        <f>ABRU!D98</f>
        <v xml:space="preserve">Perluasan Jaringan Ditribusi Rayon Nunukan </v>
      </c>
      <c r="F458" s="85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  <c r="AL458" s="83"/>
      <c r="AM458" s="83"/>
      <c r="AN458" s="83"/>
      <c r="AO458" s="83"/>
      <c r="AP458" s="83"/>
      <c r="AQ458" s="83"/>
      <c r="AR458" s="83"/>
      <c r="AS458" s="83"/>
      <c r="AT458" s="83"/>
      <c r="AU458" s="83"/>
      <c r="AV458" s="83"/>
      <c r="AW458" s="83"/>
      <c r="AX458" s="83"/>
      <c r="AY458" s="83"/>
      <c r="AZ458" s="83"/>
      <c r="BA458" s="83"/>
      <c r="BB458" s="83"/>
      <c r="BC458" s="83"/>
      <c r="BD458" s="83"/>
      <c r="BE458" s="83"/>
      <c r="BF458" s="83"/>
      <c r="BG458" s="83"/>
      <c r="BH458" s="83"/>
      <c r="BI458" s="83"/>
      <c r="BJ458" s="83"/>
      <c r="BK458" s="83"/>
      <c r="BL458" s="83"/>
      <c r="BM458" s="83"/>
      <c r="BN458" s="83"/>
      <c r="BO458" s="83"/>
      <c r="BP458" s="83"/>
      <c r="BQ458" s="83"/>
      <c r="BR458" s="83"/>
      <c r="BS458" s="83"/>
      <c r="BT458" s="83"/>
      <c r="BU458" s="83"/>
      <c r="BV458" s="83"/>
      <c r="BW458" s="83"/>
      <c r="BX458" s="83"/>
      <c r="BY458" s="83"/>
      <c r="BZ458" s="83"/>
      <c r="CA458" s="83"/>
      <c r="CB458" s="83"/>
      <c r="CC458" s="83"/>
      <c r="CD458" s="83"/>
      <c r="CE458" s="83"/>
      <c r="CF458" s="83"/>
      <c r="CG458" s="83"/>
      <c r="CH458" s="83"/>
      <c r="CI458" s="83"/>
      <c r="CJ458" s="83"/>
      <c r="CK458" s="83"/>
      <c r="CL458" s="83"/>
      <c r="CM458" s="83"/>
      <c r="CN458" s="83"/>
      <c r="CO458" s="83"/>
      <c r="CP458" s="83"/>
      <c r="CQ458" s="83"/>
      <c r="CR458" s="83"/>
      <c r="CS458" s="83"/>
      <c r="CT458" s="83"/>
      <c r="CU458" s="83"/>
      <c r="CV458" s="83"/>
      <c r="CW458" s="83"/>
      <c r="CX458" s="83"/>
      <c r="CY458" s="83"/>
      <c r="CZ458" s="383">
        <f>ABRU!CY98</f>
        <v>0</v>
      </c>
      <c r="DA458" s="383"/>
      <c r="DB458" s="383">
        <f>ABRU!CZ98</f>
        <v>892865.71792000008</v>
      </c>
      <c r="DC458" s="383">
        <f>ABRU!DA98</f>
        <v>560345.00335294439</v>
      </c>
      <c r="DD458" s="383">
        <f>ABRU!DB98</f>
        <v>1453210.7212729445</v>
      </c>
      <c r="DE458" s="83"/>
      <c r="DF458" s="83"/>
      <c r="DG458" s="83"/>
      <c r="DH458" s="83"/>
      <c r="DI458" s="83"/>
      <c r="DJ458" s="83"/>
      <c r="DK458" s="83"/>
      <c r="DL458" s="83"/>
      <c r="DM458" s="83"/>
      <c r="DN458" s="83"/>
      <c r="DO458" s="83"/>
      <c r="DP458" s="83"/>
      <c r="DQ458" s="83"/>
      <c r="DR458" s="83"/>
      <c r="DS458" s="83"/>
    </row>
    <row r="459" spans="1:123">
      <c r="A459" s="18" t="s">
        <v>248</v>
      </c>
      <c r="B459" s="110" t="str">
        <f>ABRU!A99</f>
        <v>PRK.2017.WKT-4.3.54</v>
      </c>
      <c r="C459" s="83"/>
      <c r="D459" s="83"/>
      <c r="E459" s="111" t="str">
        <f>ABRU!D99</f>
        <v xml:space="preserve">Perluasan Jaringan Untuk Melayani Perkantoran Provinsi Kaltara </v>
      </c>
      <c r="F459" s="85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  <c r="AL459" s="83"/>
      <c r="AM459" s="83"/>
      <c r="AN459" s="83"/>
      <c r="AO459" s="83"/>
      <c r="AP459" s="83"/>
      <c r="AQ459" s="83"/>
      <c r="AR459" s="83"/>
      <c r="AS459" s="83"/>
      <c r="AT459" s="83"/>
      <c r="AU459" s="83"/>
      <c r="AV459" s="83"/>
      <c r="AW459" s="83"/>
      <c r="AX459" s="83"/>
      <c r="AY459" s="83"/>
      <c r="AZ459" s="83"/>
      <c r="BA459" s="83"/>
      <c r="BB459" s="83"/>
      <c r="BC459" s="83"/>
      <c r="BD459" s="83"/>
      <c r="BE459" s="83"/>
      <c r="BF459" s="83"/>
      <c r="BG459" s="83"/>
      <c r="BH459" s="83"/>
      <c r="BI459" s="83"/>
      <c r="BJ459" s="83"/>
      <c r="BK459" s="83"/>
      <c r="BL459" s="83"/>
      <c r="BM459" s="83"/>
      <c r="BN459" s="83"/>
      <c r="BO459" s="83"/>
      <c r="BP459" s="83"/>
      <c r="BQ459" s="83"/>
      <c r="BR459" s="83"/>
      <c r="BS459" s="83"/>
      <c r="BT459" s="83"/>
      <c r="BU459" s="83"/>
      <c r="BV459" s="83"/>
      <c r="BW459" s="83"/>
      <c r="BX459" s="83"/>
      <c r="BY459" s="83"/>
      <c r="BZ459" s="83"/>
      <c r="CA459" s="83"/>
      <c r="CB459" s="83"/>
      <c r="CC459" s="83"/>
      <c r="CD459" s="83"/>
      <c r="CE459" s="83"/>
      <c r="CF459" s="83"/>
      <c r="CG459" s="83"/>
      <c r="CH459" s="83"/>
      <c r="CI459" s="83"/>
      <c r="CJ459" s="83"/>
      <c r="CK459" s="83"/>
      <c r="CL459" s="83"/>
      <c r="CM459" s="83"/>
      <c r="CN459" s="83"/>
      <c r="CO459" s="83"/>
      <c r="CP459" s="83"/>
      <c r="CQ459" s="83"/>
      <c r="CR459" s="83"/>
      <c r="CS459" s="83"/>
      <c r="CT459" s="83"/>
      <c r="CU459" s="83"/>
      <c r="CV459" s="83"/>
      <c r="CW459" s="83"/>
      <c r="CX459" s="83"/>
      <c r="CY459" s="83"/>
      <c r="CZ459" s="383">
        <f>ABRU!CY99</f>
        <v>0</v>
      </c>
      <c r="DA459" s="383"/>
      <c r="DB459" s="383">
        <f>ABRU!CZ99</f>
        <v>690474.8532880001</v>
      </c>
      <c r="DC459" s="383">
        <f>ABRU!DA99</f>
        <v>1898823.3989120005</v>
      </c>
      <c r="DD459" s="383">
        <f>ABRU!DB99</f>
        <v>2589298.2522000005</v>
      </c>
      <c r="DE459" s="83"/>
      <c r="DF459" s="83"/>
      <c r="DG459" s="83"/>
      <c r="DH459" s="83"/>
      <c r="DI459" s="83"/>
      <c r="DJ459" s="83"/>
      <c r="DK459" s="83"/>
      <c r="DL459" s="83"/>
      <c r="DM459" s="83"/>
      <c r="DN459" s="83"/>
      <c r="DO459" s="83"/>
      <c r="DP459" s="83"/>
      <c r="DQ459" s="83"/>
      <c r="DR459" s="83"/>
      <c r="DS459" s="83"/>
    </row>
    <row r="460" spans="1:123">
      <c r="A460" s="18" t="s">
        <v>249</v>
      </c>
      <c r="B460" s="110" t="str">
        <f>ABTG!A52</f>
        <v>PRK.2017.WKT-5.3.25</v>
      </c>
      <c r="C460" s="83"/>
      <c r="D460" s="83"/>
      <c r="E460" s="111" t="str">
        <f>ABTG!D52</f>
        <v>Jasa  App 1 Fasa Untuk PB</v>
      </c>
      <c r="F460" s="85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  <c r="AL460" s="83"/>
      <c r="AM460" s="83"/>
      <c r="AN460" s="83"/>
      <c r="AO460" s="83"/>
      <c r="AP460" s="83"/>
      <c r="AQ460" s="83"/>
      <c r="AR460" s="83"/>
      <c r="AS460" s="83"/>
      <c r="AT460" s="83"/>
      <c r="AU460" s="83"/>
      <c r="AV460" s="83"/>
      <c r="AW460" s="83"/>
      <c r="AX460" s="83"/>
      <c r="AY460" s="83"/>
      <c r="AZ460" s="83"/>
      <c r="BA460" s="83"/>
      <c r="BB460" s="83"/>
      <c r="BC460" s="83"/>
      <c r="BD460" s="83"/>
      <c r="BE460" s="83"/>
      <c r="BF460" s="83"/>
      <c r="BG460" s="83"/>
      <c r="BH460" s="83"/>
      <c r="BI460" s="83"/>
      <c r="BJ460" s="83"/>
      <c r="BK460" s="83"/>
      <c r="BL460" s="83"/>
      <c r="BM460" s="83"/>
      <c r="BN460" s="83"/>
      <c r="BO460" s="83"/>
      <c r="BP460" s="83"/>
      <c r="BQ460" s="83"/>
      <c r="BR460" s="83"/>
      <c r="BS460" s="83"/>
      <c r="BT460" s="83"/>
      <c r="BU460" s="83"/>
      <c r="BV460" s="83"/>
      <c r="BW460" s="83"/>
      <c r="BX460" s="83"/>
      <c r="BY460" s="83"/>
      <c r="BZ460" s="83"/>
      <c r="CA460" s="83"/>
      <c r="CB460" s="83"/>
      <c r="CC460" s="83"/>
      <c r="CD460" s="83"/>
      <c r="CE460" s="83"/>
      <c r="CF460" s="83"/>
      <c r="CG460" s="83"/>
      <c r="CH460" s="83"/>
      <c r="CI460" s="83"/>
      <c r="CJ460" s="83"/>
      <c r="CK460" s="83"/>
      <c r="CL460" s="83"/>
      <c r="CM460" s="83"/>
      <c r="CN460" s="83"/>
      <c r="CO460" s="83"/>
      <c r="CP460" s="83"/>
      <c r="CQ460" s="83"/>
      <c r="CR460" s="83"/>
      <c r="CS460" s="83"/>
      <c r="CT460" s="83"/>
      <c r="CU460" s="83"/>
      <c r="CV460" s="83"/>
      <c r="CW460" s="83"/>
      <c r="CX460" s="83"/>
      <c r="CY460" s="83"/>
      <c r="CZ460" s="83"/>
      <c r="DA460" s="83"/>
      <c r="DB460" s="89"/>
      <c r="DC460" s="89"/>
      <c r="DD460" s="89"/>
      <c r="DE460" s="83"/>
      <c r="DF460" s="83"/>
      <c r="DG460" s="83"/>
      <c r="DH460" s="83"/>
      <c r="DI460" s="83"/>
      <c r="DJ460" s="83"/>
      <c r="DK460" s="83"/>
      <c r="DL460" s="83"/>
      <c r="DM460" s="83"/>
      <c r="DN460" s="83"/>
      <c r="DO460" s="83"/>
      <c r="DP460" s="83"/>
      <c r="DQ460" s="83"/>
      <c r="DR460" s="83"/>
      <c r="DS460" s="83"/>
    </row>
    <row r="461" spans="1:123">
      <c r="B461" s="110"/>
      <c r="C461" s="83"/>
      <c r="D461" s="83"/>
      <c r="E461" s="111"/>
      <c r="F461" s="85" t="str">
        <f>ABTG!E53</f>
        <v>Service Wedge Clamp 616</v>
      </c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  <c r="AP461" s="83"/>
      <c r="AQ461" s="83"/>
      <c r="AR461" s="83"/>
      <c r="AS461" s="83"/>
      <c r="AT461" s="83"/>
      <c r="AU461" s="83"/>
      <c r="AV461" s="83"/>
      <c r="AW461" s="83"/>
      <c r="AX461" s="83"/>
      <c r="AY461" s="83"/>
      <c r="AZ461" s="83"/>
      <c r="BA461" s="83"/>
      <c r="BB461" s="83"/>
      <c r="BC461" s="83"/>
      <c r="BD461" s="83"/>
      <c r="BE461" s="83"/>
      <c r="BF461" s="83"/>
      <c r="BG461" s="83"/>
      <c r="BH461" s="83"/>
      <c r="BI461" s="83"/>
      <c r="BJ461" s="83"/>
      <c r="BK461" s="83"/>
      <c r="BL461" s="83"/>
      <c r="BM461" s="83"/>
      <c r="BN461" s="83"/>
      <c r="BO461" s="83"/>
      <c r="BP461" s="83"/>
      <c r="BQ461" s="83"/>
      <c r="BR461" s="83"/>
      <c r="BS461" s="83"/>
      <c r="BT461" s="83"/>
      <c r="BU461" s="83"/>
      <c r="BV461" s="83"/>
      <c r="BW461" s="83"/>
      <c r="BX461" s="83"/>
      <c r="BY461" s="83"/>
      <c r="BZ461" s="83"/>
      <c r="CA461" s="83"/>
      <c r="CB461" s="83"/>
      <c r="CC461" s="83"/>
      <c r="CD461" s="83"/>
      <c r="CE461" s="83"/>
      <c r="CF461" s="83"/>
      <c r="CG461" s="83"/>
      <c r="CH461" s="83"/>
      <c r="CI461" s="83"/>
      <c r="CJ461" s="83"/>
      <c r="CK461" s="83"/>
      <c r="CL461" s="83"/>
      <c r="CM461" s="83"/>
      <c r="CN461" s="83"/>
      <c r="CO461" s="83"/>
      <c r="CP461" s="83"/>
      <c r="CQ461" s="83"/>
      <c r="CR461" s="83"/>
      <c r="CS461" s="83"/>
      <c r="CT461" s="83"/>
      <c r="CU461" s="83"/>
      <c r="CV461" s="83"/>
      <c r="CW461" s="83"/>
      <c r="CX461" s="83"/>
      <c r="CY461" s="83"/>
      <c r="CZ461" s="383">
        <f>ABTG!CY53</f>
        <v>8400</v>
      </c>
      <c r="DA461" s="383"/>
      <c r="DB461" s="383">
        <f>ABTG!CZ53</f>
        <v>0</v>
      </c>
      <c r="DC461" s="383">
        <f>ABTG!DA53</f>
        <v>55902</v>
      </c>
      <c r="DD461" s="383">
        <f>ABTG!DB53</f>
        <v>55902</v>
      </c>
      <c r="DE461" s="83"/>
      <c r="DF461" s="83"/>
      <c r="DG461" s="83"/>
      <c r="DH461" s="83"/>
      <c r="DI461" s="83"/>
      <c r="DJ461" s="83"/>
      <c r="DK461" s="83"/>
      <c r="DL461" s="83"/>
      <c r="DM461" s="83"/>
      <c r="DN461" s="83"/>
      <c r="DO461" s="83"/>
      <c r="DP461" s="83"/>
      <c r="DQ461" s="83"/>
      <c r="DR461" s="83"/>
      <c r="DS461" s="83"/>
    </row>
    <row r="462" spans="1:123">
      <c r="B462" s="110"/>
      <c r="C462" s="83"/>
      <c r="D462" s="83"/>
      <c r="E462" s="111"/>
      <c r="F462" s="85" t="str">
        <f>ABTG!E54</f>
        <v>Service Wedge Clamp 625</v>
      </c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  <c r="AP462" s="83"/>
      <c r="AQ462" s="83"/>
      <c r="AR462" s="83"/>
      <c r="AS462" s="83"/>
      <c r="AT462" s="83"/>
      <c r="AU462" s="83"/>
      <c r="AV462" s="83"/>
      <c r="AW462" s="83"/>
      <c r="AX462" s="83"/>
      <c r="AY462" s="83"/>
      <c r="AZ462" s="83"/>
      <c r="BA462" s="83"/>
      <c r="BB462" s="83"/>
      <c r="BC462" s="83"/>
      <c r="BD462" s="83"/>
      <c r="BE462" s="83"/>
      <c r="BF462" s="83"/>
      <c r="BG462" s="83"/>
      <c r="BH462" s="83"/>
      <c r="BI462" s="83"/>
      <c r="BJ462" s="83"/>
      <c r="BK462" s="83"/>
      <c r="BL462" s="83"/>
      <c r="BM462" s="83"/>
      <c r="BN462" s="83"/>
      <c r="BO462" s="83"/>
      <c r="BP462" s="83"/>
      <c r="BQ462" s="83"/>
      <c r="BR462" s="83"/>
      <c r="BS462" s="83"/>
      <c r="BT462" s="83"/>
      <c r="BU462" s="83"/>
      <c r="BV462" s="83"/>
      <c r="BW462" s="83"/>
      <c r="BX462" s="83"/>
      <c r="BY462" s="83"/>
      <c r="BZ462" s="83"/>
      <c r="CA462" s="83"/>
      <c r="CB462" s="83"/>
      <c r="CC462" s="83"/>
      <c r="CD462" s="83"/>
      <c r="CE462" s="83"/>
      <c r="CF462" s="83"/>
      <c r="CG462" s="83"/>
      <c r="CH462" s="83"/>
      <c r="CI462" s="83"/>
      <c r="CJ462" s="83"/>
      <c r="CK462" s="83"/>
      <c r="CL462" s="83"/>
      <c r="CM462" s="83"/>
      <c r="CN462" s="83"/>
      <c r="CO462" s="83"/>
      <c r="CP462" s="83"/>
      <c r="CQ462" s="83"/>
      <c r="CR462" s="83"/>
      <c r="CS462" s="83"/>
      <c r="CT462" s="83"/>
      <c r="CU462" s="83"/>
      <c r="CV462" s="83"/>
      <c r="CW462" s="83"/>
      <c r="CX462" s="83"/>
      <c r="CY462" s="83"/>
      <c r="CZ462" s="383">
        <f>ABTG!CY54</f>
        <v>8400</v>
      </c>
      <c r="DA462" s="383"/>
      <c r="DB462" s="383">
        <f>ABTG!CZ54</f>
        <v>0</v>
      </c>
      <c r="DC462" s="383">
        <f>ABTG!DA54</f>
        <v>76230</v>
      </c>
      <c r="DD462" s="383">
        <f>ABTG!DB54</f>
        <v>76230</v>
      </c>
      <c r="DE462" s="83"/>
      <c r="DF462" s="83"/>
      <c r="DG462" s="83"/>
      <c r="DH462" s="83"/>
      <c r="DI462" s="83"/>
      <c r="DJ462" s="83"/>
      <c r="DK462" s="83"/>
      <c r="DL462" s="83"/>
      <c r="DM462" s="83"/>
      <c r="DN462" s="83"/>
      <c r="DO462" s="83"/>
      <c r="DP462" s="83"/>
      <c r="DQ462" s="83"/>
      <c r="DR462" s="83"/>
      <c r="DS462" s="83"/>
    </row>
    <row r="463" spans="1:123">
      <c r="B463" s="110"/>
      <c r="C463" s="83"/>
      <c r="D463" s="83"/>
      <c r="E463" s="111"/>
      <c r="F463" s="85" t="str">
        <f>ABTG!E55</f>
        <v xml:space="preserve"> CCO 1T1 (10/16 mm2 - 10/16 mm2)</v>
      </c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  <c r="AL463" s="83"/>
      <c r="AM463" s="83"/>
      <c r="AN463" s="83"/>
      <c r="AO463" s="83"/>
      <c r="AP463" s="83"/>
      <c r="AQ463" s="83"/>
      <c r="AR463" s="83"/>
      <c r="AS463" s="83"/>
      <c r="AT463" s="83"/>
      <c r="AU463" s="83"/>
      <c r="AV463" s="83"/>
      <c r="AW463" s="83"/>
      <c r="AX463" s="83"/>
      <c r="AY463" s="83"/>
      <c r="AZ463" s="83"/>
      <c r="BA463" s="83"/>
      <c r="BB463" s="83"/>
      <c r="BC463" s="83"/>
      <c r="BD463" s="83"/>
      <c r="BE463" s="83"/>
      <c r="BF463" s="83"/>
      <c r="BG463" s="83"/>
      <c r="BH463" s="83"/>
      <c r="BI463" s="83"/>
      <c r="BJ463" s="83"/>
      <c r="BK463" s="83"/>
      <c r="BL463" s="83"/>
      <c r="BM463" s="83"/>
      <c r="BN463" s="83"/>
      <c r="BO463" s="83"/>
      <c r="BP463" s="83"/>
      <c r="BQ463" s="83"/>
      <c r="BR463" s="83"/>
      <c r="BS463" s="83"/>
      <c r="BT463" s="83"/>
      <c r="BU463" s="83"/>
      <c r="BV463" s="83"/>
      <c r="BW463" s="83"/>
      <c r="BX463" s="83"/>
      <c r="BY463" s="83"/>
      <c r="BZ463" s="83"/>
      <c r="CA463" s="83"/>
      <c r="CB463" s="83"/>
      <c r="CC463" s="83"/>
      <c r="CD463" s="83"/>
      <c r="CE463" s="83"/>
      <c r="CF463" s="83"/>
      <c r="CG463" s="83"/>
      <c r="CH463" s="83"/>
      <c r="CI463" s="83"/>
      <c r="CJ463" s="83"/>
      <c r="CK463" s="83"/>
      <c r="CL463" s="83"/>
      <c r="CM463" s="83"/>
      <c r="CN463" s="83"/>
      <c r="CO463" s="83"/>
      <c r="CP463" s="83"/>
      <c r="CQ463" s="83"/>
      <c r="CR463" s="83"/>
      <c r="CS463" s="83"/>
      <c r="CT463" s="83"/>
      <c r="CU463" s="83"/>
      <c r="CV463" s="83"/>
      <c r="CW463" s="83"/>
      <c r="CX463" s="83"/>
      <c r="CY463" s="83"/>
      <c r="CZ463" s="383">
        <f>ABTG!CY55</f>
        <v>8400</v>
      </c>
      <c r="DA463" s="383"/>
      <c r="DB463" s="383">
        <f>ABTG!CZ55</f>
        <v>0</v>
      </c>
      <c r="DC463" s="383">
        <f>ABTG!DA55</f>
        <v>138600</v>
      </c>
      <c r="DD463" s="383">
        <f>ABTG!DB55</f>
        <v>138600</v>
      </c>
      <c r="DE463" s="83"/>
      <c r="DF463" s="83"/>
      <c r="DG463" s="83"/>
      <c r="DH463" s="83"/>
      <c r="DI463" s="83"/>
      <c r="DJ463" s="83"/>
      <c r="DK463" s="83"/>
      <c r="DL463" s="83"/>
      <c r="DM463" s="83"/>
      <c r="DN463" s="83"/>
      <c r="DO463" s="83"/>
      <c r="DP463" s="83"/>
      <c r="DQ463" s="83"/>
      <c r="DR463" s="83"/>
      <c r="DS463" s="83"/>
    </row>
    <row r="464" spans="1:123">
      <c r="B464" s="110"/>
      <c r="C464" s="83"/>
      <c r="D464" s="83"/>
      <c r="E464" s="111"/>
      <c r="F464" s="85" t="str">
        <f>ABTG!E56</f>
        <v xml:space="preserve"> CCO 3T1 (25/35 mm2 - 10/16 mm2)</v>
      </c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  <c r="AL464" s="83"/>
      <c r="AM464" s="83"/>
      <c r="AN464" s="83"/>
      <c r="AO464" s="83"/>
      <c r="AP464" s="83"/>
      <c r="AQ464" s="83"/>
      <c r="AR464" s="83"/>
      <c r="AS464" s="83"/>
      <c r="AT464" s="83"/>
      <c r="AU464" s="83"/>
      <c r="AV464" s="83"/>
      <c r="AW464" s="83"/>
      <c r="AX464" s="83"/>
      <c r="AY464" s="83"/>
      <c r="AZ464" s="83"/>
      <c r="BA464" s="83"/>
      <c r="BB464" s="83"/>
      <c r="BC464" s="83"/>
      <c r="BD464" s="83"/>
      <c r="BE464" s="83"/>
      <c r="BF464" s="83"/>
      <c r="BG464" s="83"/>
      <c r="BH464" s="83"/>
      <c r="BI464" s="83"/>
      <c r="BJ464" s="83"/>
      <c r="BK464" s="83"/>
      <c r="BL464" s="83"/>
      <c r="BM464" s="83"/>
      <c r="BN464" s="83"/>
      <c r="BO464" s="83"/>
      <c r="BP464" s="83"/>
      <c r="BQ464" s="83"/>
      <c r="BR464" s="83"/>
      <c r="BS464" s="83"/>
      <c r="BT464" s="83"/>
      <c r="BU464" s="83"/>
      <c r="BV464" s="83"/>
      <c r="BW464" s="83"/>
      <c r="BX464" s="83"/>
      <c r="BY464" s="83"/>
      <c r="BZ464" s="83"/>
      <c r="CA464" s="83"/>
      <c r="CB464" s="83"/>
      <c r="CC464" s="83"/>
      <c r="CD464" s="83"/>
      <c r="CE464" s="83"/>
      <c r="CF464" s="83"/>
      <c r="CG464" s="83"/>
      <c r="CH464" s="83"/>
      <c r="CI464" s="83"/>
      <c r="CJ464" s="83"/>
      <c r="CK464" s="83"/>
      <c r="CL464" s="83"/>
      <c r="CM464" s="83"/>
      <c r="CN464" s="83"/>
      <c r="CO464" s="83"/>
      <c r="CP464" s="83"/>
      <c r="CQ464" s="83"/>
      <c r="CR464" s="83"/>
      <c r="CS464" s="83"/>
      <c r="CT464" s="83"/>
      <c r="CU464" s="83"/>
      <c r="CV464" s="83"/>
      <c r="CW464" s="83"/>
      <c r="CX464" s="83"/>
      <c r="CY464" s="83"/>
      <c r="CZ464" s="383">
        <f>ABTG!CY56</f>
        <v>8400</v>
      </c>
      <c r="DA464" s="383"/>
      <c r="DB464" s="383">
        <f>ABTG!CZ56</f>
        <v>0</v>
      </c>
      <c r="DC464" s="383">
        <f>ABTG!DA56</f>
        <v>138600</v>
      </c>
      <c r="DD464" s="383">
        <f>ABTG!DB56</f>
        <v>138600</v>
      </c>
      <c r="DE464" s="83"/>
      <c r="DF464" s="83"/>
      <c r="DG464" s="83"/>
      <c r="DH464" s="83"/>
      <c r="DI464" s="83"/>
      <c r="DJ464" s="83"/>
      <c r="DK464" s="83"/>
      <c r="DL464" s="83"/>
      <c r="DM464" s="83"/>
      <c r="DN464" s="83"/>
      <c r="DO464" s="83"/>
      <c r="DP464" s="83"/>
      <c r="DQ464" s="83"/>
      <c r="DR464" s="83"/>
      <c r="DS464" s="83"/>
    </row>
    <row r="465" spans="1:123">
      <c r="B465" s="110"/>
      <c r="C465" s="83"/>
      <c r="D465" s="83"/>
      <c r="E465" s="111"/>
      <c r="F465" s="85" t="str">
        <f>ABTG!E57</f>
        <v xml:space="preserve">Jasa </v>
      </c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  <c r="AL465" s="83"/>
      <c r="AM465" s="83"/>
      <c r="AN465" s="83"/>
      <c r="AO465" s="83"/>
      <c r="AP465" s="83"/>
      <c r="AQ465" s="83"/>
      <c r="AR465" s="83"/>
      <c r="AS465" s="83"/>
      <c r="AT465" s="83"/>
      <c r="AU465" s="83"/>
      <c r="AV465" s="83"/>
      <c r="AW465" s="83"/>
      <c r="AX465" s="83"/>
      <c r="AY465" s="83"/>
      <c r="AZ465" s="83"/>
      <c r="BA465" s="83"/>
      <c r="BB465" s="83"/>
      <c r="BC465" s="83"/>
      <c r="BD465" s="83"/>
      <c r="BE465" s="83"/>
      <c r="BF465" s="83"/>
      <c r="BG465" s="83"/>
      <c r="BH465" s="83"/>
      <c r="BI465" s="83"/>
      <c r="BJ465" s="83"/>
      <c r="BK465" s="83"/>
      <c r="BL465" s="83"/>
      <c r="BM465" s="83"/>
      <c r="BN465" s="83"/>
      <c r="BO465" s="83"/>
      <c r="BP465" s="83"/>
      <c r="BQ465" s="83"/>
      <c r="BR465" s="83"/>
      <c r="BS465" s="83"/>
      <c r="BT465" s="83"/>
      <c r="BU465" s="83"/>
      <c r="BV465" s="83"/>
      <c r="BW465" s="83"/>
      <c r="BX465" s="83"/>
      <c r="BY465" s="83"/>
      <c r="BZ465" s="83"/>
      <c r="CA465" s="83"/>
      <c r="CB465" s="83"/>
      <c r="CC465" s="83"/>
      <c r="CD465" s="83"/>
      <c r="CE465" s="83"/>
      <c r="CF465" s="83"/>
      <c r="CG465" s="83"/>
      <c r="CH465" s="83"/>
      <c r="CI465" s="83"/>
      <c r="CJ465" s="83"/>
      <c r="CK465" s="83"/>
      <c r="CL465" s="83"/>
      <c r="CM465" s="83"/>
      <c r="CN465" s="83"/>
      <c r="CO465" s="83"/>
      <c r="CP465" s="83"/>
      <c r="CQ465" s="83"/>
      <c r="CR465" s="83"/>
      <c r="CS465" s="83"/>
      <c r="CT465" s="83"/>
      <c r="CU465" s="83"/>
      <c r="CV465" s="83"/>
      <c r="CW465" s="83"/>
      <c r="CX465" s="83"/>
      <c r="CY465" s="83"/>
      <c r="CZ465" s="383">
        <f>ABTG!CY57</f>
        <v>5000</v>
      </c>
      <c r="DA465" s="383"/>
      <c r="DB465" s="383">
        <f>ABTG!CZ57</f>
        <v>0</v>
      </c>
      <c r="DC465" s="383">
        <f>ABTG!DA57</f>
        <v>557432.6758205205</v>
      </c>
      <c r="DD465" s="383">
        <f>ABTG!DB57</f>
        <v>557432.6758205205</v>
      </c>
      <c r="DE465" s="83"/>
      <c r="DF465" s="83"/>
      <c r="DG465" s="83"/>
      <c r="DH465" s="83"/>
      <c r="DI465" s="83"/>
      <c r="DJ465" s="83"/>
      <c r="DK465" s="83"/>
      <c r="DL465" s="83"/>
      <c r="DM465" s="83"/>
      <c r="DN465" s="83"/>
      <c r="DO465" s="83"/>
      <c r="DP465" s="83"/>
      <c r="DQ465" s="83"/>
      <c r="DR465" s="83"/>
      <c r="DS465" s="83"/>
    </row>
    <row r="466" spans="1:123">
      <c r="A466" s="18" t="s">
        <v>249</v>
      </c>
      <c r="B466" s="110" t="str">
        <f>ABTG!A58</f>
        <v>PRK.2017.WKT-5.3.26</v>
      </c>
      <c r="C466" s="83"/>
      <c r="D466" s="83"/>
      <c r="E466" s="111" t="str">
        <f>ABTG!D58</f>
        <v>Jasa  App 1 Fasa Untuk PD</v>
      </c>
      <c r="F466" s="85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  <c r="AM466" s="83"/>
      <c r="AN466" s="83"/>
      <c r="AO466" s="83"/>
      <c r="AP466" s="83"/>
      <c r="AQ466" s="83"/>
      <c r="AR466" s="83"/>
      <c r="AS466" s="83"/>
      <c r="AT466" s="83"/>
      <c r="AU466" s="83"/>
      <c r="AV466" s="83"/>
      <c r="AW466" s="83"/>
      <c r="AX466" s="83"/>
      <c r="AY466" s="83"/>
      <c r="AZ466" s="83"/>
      <c r="BA466" s="83"/>
      <c r="BB466" s="83"/>
      <c r="BC466" s="83"/>
      <c r="BD466" s="83"/>
      <c r="BE466" s="83"/>
      <c r="BF466" s="83"/>
      <c r="BG466" s="83"/>
      <c r="BH466" s="83"/>
      <c r="BI466" s="83"/>
      <c r="BJ466" s="83"/>
      <c r="BK466" s="83"/>
      <c r="BL466" s="83"/>
      <c r="BM466" s="83"/>
      <c r="BN466" s="83"/>
      <c r="BO466" s="83"/>
      <c r="BP466" s="83"/>
      <c r="BQ466" s="83"/>
      <c r="BR466" s="83"/>
      <c r="BS466" s="83"/>
      <c r="BT466" s="83"/>
      <c r="BU466" s="83"/>
      <c r="BV466" s="83"/>
      <c r="BW466" s="83"/>
      <c r="BX466" s="83"/>
      <c r="BY466" s="83"/>
      <c r="BZ466" s="83"/>
      <c r="CA466" s="83"/>
      <c r="CB466" s="83"/>
      <c r="CC466" s="83"/>
      <c r="CD466" s="83"/>
      <c r="CE466" s="83"/>
      <c r="CF466" s="83"/>
      <c r="CG466" s="83"/>
      <c r="CH466" s="83"/>
      <c r="CI466" s="83"/>
      <c r="CJ466" s="83"/>
      <c r="CK466" s="83"/>
      <c r="CL466" s="83"/>
      <c r="CM466" s="83"/>
      <c r="CN466" s="83"/>
      <c r="CO466" s="83"/>
      <c r="CP466" s="83"/>
      <c r="CQ466" s="83"/>
      <c r="CR466" s="83"/>
      <c r="CS466" s="83"/>
      <c r="CT466" s="83"/>
      <c r="CU466" s="83"/>
      <c r="CV466" s="83"/>
      <c r="CW466" s="83"/>
      <c r="CX466" s="83"/>
      <c r="CY466" s="83"/>
      <c r="CZ466" s="383"/>
      <c r="DA466" s="383"/>
      <c r="DB466" s="383"/>
      <c r="DC466" s="383"/>
      <c r="DD466" s="383"/>
      <c r="DE466" s="83"/>
      <c r="DF466" s="83"/>
      <c r="DG466" s="83"/>
      <c r="DH466" s="83"/>
      <c r="DI466" s="83"/>
      <c r="DJ466" s="83"/>
      <c r="DK466" s="83"/>
      <c r="DL466" s="83"/>
      <c r="DM466" s="83"/>
      <c r="DN466" s="83"/>
      <c r="DO466" s="83"/>
      <c r="DP466" s="83"/>
      <c r="DQ466" s="83"/>
      <c r="DR466" s="83"/>
      <c r="DS466" s="83"/>
    </row>
    <row r="467" spans="1:123">
      <c r="B467" s="110"/>
      <c r="C467" s="83"/>
      <c r="D467" s="83"/>
      <c r="E467" s="111"/>
      <c r="F467" s="85" t="str">
        <f>ABTG!E59</f>
        <v>Jasa Penggantian MCB</v>
      </c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  <c r="AL467" s="83"/>
      <c r="AM467" s="83"/>
      <c r="AN467" s="83"/>
      <c r="AO467" s="83"/>
      <c r="AP467" s="83"/>
      <c r="AQ467" s="83"/>
      <c r="AR467" s="83"/>
      <c r="AS467" s="83"/>
      <c r="AT467" s="83"/>
      <c r="AU467" s="83"/>
      <c r="AV467" s="83"/>
      <c r="AW467" s="83"/>
      <c r="AX467" s="83"/>
      <c r="AY467" s="83"/>
      <c r="AZ467" s="83"/>
      <c r="BA467" s="83"/>
      <c r="BB467" s="83"/>
      <c r="BC467" s="83"/>
      <c r="BD467" s="83"/>
      <c r="BE467" s="83"/>
      <c r="BF467" s="83"/>
      <c r="BG467" s="83"/>
      <c r="BH467" s="83"/>
      <c r="BI467" s="83"/>
      <c r="BJ467" s="83"/>
      <c r="BK467" s="83"/>
      <c r="BL467" s="83"/>
      <c r="BM467" s="83"/>
      <c r="BN467" s="83"/>
      <c r="BO467" s="83"/>
      <c r="BP467" s="83"/>
      <c r="BQ467" s="83"/>
      <c r="BR467" s="83"/>
      <c r="BS467" s="83"/>
      <c r="BT467" s="83"/>
      <c r="BU467" s="83"/>
      <c r="BV467" s="83"/>
      <c r="BW467" s="83"/>
      <c r="BX467" s="83"/>
      <c r="BY467" s="83"/>
      <c r="BZ467" s="83"/>
      <c r="CA467" s="83"/>
      <c r="CB467" s="83"/>
      <c r="CC467" s="83"/>
      <c r="CD467" s="83"/>
      <c r="CE467" s="83"/>
      <c r="CF467" s="83"/>
      <c r="CG467" s="83"/>
      <c r="CH467" s="83"/>
      <c r="CI467" s="83"/>
      <c r="CJ467" s="83"/>
      <c r="CK467" s="83"/>
      <c r="CL467" s="83"/>
      <c r="CM467" s="83"/>
      <c r="CN467" s="83"/>
      <c r="CO467" s="83"/>
      <c r="CP467" s="83"/>
      <c r="CQ467" s="83"/>
      <c r="CR467" s="83"/>
      <c r="CS467" s="83"/>
      <c r="CT467" s="83"/>
      <c r="CU467" s="83"/>
      <c r="CV467" s="83"/>
      <c r="CW467" s="83"/>
      <c r="CX467" s="83"/>
      <c r="CY467" s="83"/>
      <c r="CZ467" s="383">
        <f>ABTG!CY59</f>
        <v>9281</v>
      </c>
      <c r="DA467" s="383"/>
      <c r="DB467" s="383">
        <f>ABTG!CZ59</f>
        <v>0</v>
      </c>
      <c r="DC467" s="383">
        <f>ABTG!DA59</f>
        <v>517353.26642902504</v>
      </c>
      <c r="DD467" s="383">
        <f>ABTG!DB59</f>
        <v>517353.26642902504</v>
      </c>
      <c r="DE467" s="83"/>
      <c r="DF467" s="83"/>
      <c r="DG467" s="83"/>
      <c r="DH467" s="83"/>
      <c r="DI467" s="83"/>
      <c r="DJ467" s="83"/>
      <c r="DK467" s="83"/>
      <c r="DL467" s="83"/>
      <c r="DM467" s="83"/>
      <c r="DN467" s="83"/>
      <c r="DO467" s="83"/>
      <c r="DP467" s="83"/>
      <c r="DQ467" s="83"/>
      <c r="DR467" s="83"/>
      <c r="DS467" s="83"/>
    </row>
    <row r="468" spans="1:123">
      <c r="B468" s="110"/>
      <c r="C468" s="83"/>
      <c r="D468" s="83"/>
      <c r="E468" s="111"/>
      <c r="F468" s="85" t="str">
        <f>ABTG!E60</f>
        <v>Jasa Penggantian Meter</v>
      </c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  <c r="AM468" s="83"/>
      <c r="AN468" s="83"/>
      <c r="AO468" s="83"/>
      <c r="AP468" s="83"/>
      <c r="AQ468" s="83"/>
      <c r="AR468" s="83"/>
      <c r="AS468" s="83"/>
      <c r="AT468" s="83"/>
      <c r="AU468" s="83"/>
      <c r="AV468" s="83"/>
      <c r="AW468" s="83"/>
      <c r="AX468" s="83"/>
      <c r="AY468" s="83"/>
      <c r="AZ468" s="83"/>
      <c r="BA468" s="83"/>
      <c r="BB468" s="83"/>
      <c r="BC468" s="83"/>
      <c r="BD468" s="83"/>
      <c r="BE468" s="83"/>
      <c r="BF468" s="83"/>
      <c r="BG468" s="83"/>
      <c r="BH468" s="83"/>
      <c r="BI468" s="83"/>
      <c r="BJ468" s="83"/>
      <c r="BK468" s="83"/>
      <c r="BL468" s="83"/>
      <c r="BM468" s="83"/>
      <c r="BN468" s="83"/>
      <c r="BO468" s="83"/>
      <c r="BP468" s="83"/>
      <c r="BQ468" s="83"/>
      <c r="BR468" s="83"/>
      <c r="BS468" s="83"/>
      <c r="BT468" s="83"/>
      <c r="BU468" s="83"/>
      <c r="BV468" s="83"/>
      <c r="BW468" s="83"/>
      <c r="BX468" s="83"/>
      <c r="BY468" s="83"/>
      <c r="BZ468" s="83"/>
      <c r="CA468" s="83"/>
      <c r="CB468" s="83"/>
      <c r="CC468" s="83"/>
      <c r="CD468" s="83"/>
      <c r="CE468" s="83"/>
      <c r="CF468" s="83"/>
      <c r="CG468" s="83"/>
      <c r="CH468" s="83"/>
      <c r="CI468" s="83"/>
      <c r="CJ468" s="83"/>
      <c r="CK468" s="83"/>
      <c r="CL468" s="83"/>
      <c r="CM468" s="83"/>
      <c r="CN468" s="83"/>
      <c r="CO468" s="83"/>
      <c r="CP468" s="83"/>
      <c r="CQ468" s="83"/>
      <c r="CR468" s="83"/>
      <c r="CS468" s="83"/>
      <c r="CT468" s="83"/>
      <c r="CU468" s="83"/>
      <c r="CV468" s="83"/>
      <c r="CW468" s="83"/>
      <c r="CX468" s="83"/>
      <c r="CY468" s="83"/>
      <c r="CZ468" s="383">
        <f>ABTG!CY60</f>
        <v>2320</v>
      </c>
      <c r="DA468" s="383"/>
      <c r="DB468" s="383">
        <f>ABTG!CZ60</f>
        <v>0</v>
      </c>
      <c r="DC468" s="383">
        <f>ABTG!DA60</f>
        <v>258648.7615807215</v>
      </c>
      <c r="DD468" s="383">
        <f>ABTG!DB60</f>
        <v>258648.7615807215</v>
      </c>
      <c r="DE468" s="83"/>
      <c r="DF468" s="83"/>
      <c r="DG468" s="83"/>
      <c r="DH468" s="83"/>
      <c r="DI468" s="83"/>
      <c r="DJ468" s="83"/>
      <c r="DK468" s="83"/>
      <c r="DL468" s="83"/>
      <c r="DM468" s="83"/>
      <c r="DN468" s="83"/>
      <c r="DO468" s="83"/>
      <c r="DP468" s="83"/>
      <c r="DQ468" s="83"/>
      <c r="DR468" s="83"/>
      <c r="DS468" s="83"/>
    </row>
    <row r="469" spans="1:123">
      <c r="A469" s="18" t="s">
        <v>249</v>
      </c>
      <c r="B469" s="110" t="str">
        <f>ABTG!A61</f>
        <v>PRK.2017.WKT-5.3.27</v>
      </c>
      <c r="C469" s="83"/>
      <c r="D469" s="83"/>
      <c r="E469" s="111" t="str">
        <f>ABTG!D61</f>
        <v>Jasa dan Accesories PB PD 3 fasa  :</v>
      </c>
      <c r="F469" s="85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  <c r="AL469" s="83"/>
      <c r="AM469" s="83"/>
      <c r="AN469" s="83"/>
      <c r="AO469" s="83"/>
      <c r="AP469" s="83"/>
      <c r="AQ469" s="83"/>
      <c r="AR469" s="83"/>
      <c r="AS469" s="83"/>
      <c r="AT469" s="83"/>
      <c r="AU469" s="83"/>
      <c r="AV469" s="83"/>
      <c r="AW469" s="83"/>
      <c r="AX469" s="83"/>
      <c r="AY469" s="83"/>
      <c r="AZ469" s="83"/>
      <c r="BA469" s="83"/>
      <c r="BB469" s="83"/>
      <c r="BC469" s="83"/>
      <c r="BD469" s="83"/>
      <c r="BE469" s="83"/>
      <c r="BF469" s="83"/>
      <c r="BG469" s="83"/>
      <c r="BH469" s="83"/>
      <c r="BI469" s="83"/>
      <c r="BJ469" s="83"/>
      <c r="BK469" s="83"/>
      <c r="BL469" s="83"/>
      <c r="BM469" s="83"/>
      <c r="BN469" s="83"/>
      <c r="BO469" s="83"/>
      <c r="BP469" s="83"/>
      <c r="BQ469" s="83"/>
      <c r="BR469" s="83"/>
      <c r="BS469" s="83"/>
      <c r="BT469" s="83"/>
      <c r="BU469" s="83"/>
      <c r="BV469" s="83"/>
      <c r="BW469" s="83"/>
      <c r="BX469" s="83"/>
      <c r="BY469" s="83"/>
      <c r="BZ469" s="83"/>
      <c r="CA469" s="83"/>
      <c r="CB469" s="83"/>
      <c r="CC469" s="83"/>
      <c r="CD469" s="83"/>
      <c r="CE469" s="83"/>
      <c r="CF469" s="83"/>
      <c r="CG469" s="83"/>
      <c r="CH469" s="83"/>
      <c r="CI469" s="83"/>
      <c r="CJ469" s="83"/>
      <c r="CK469" s="83"/>
      <c r="CL469" s="83"/>
      <c r="CM469" s="83"/>
      <c r="CN469" s="83"/>
      <c r="CO469" s="83"/>
      <c r="CP469" s="83"/>
      <c r="CQ469" s="83"/>
      <c r="CR469" s="83"/>
      <c r="CS469" s="83"/>
      <c r="CT469" s="83"/>
      <c r="CU469" s="83"/>
      <c r="CV469" s="83"/>
      <c r="CW469" s="83"/>
      <c r="CX469" s="83"/>
      <c r="CY469" s="83"/>
      <c r="CZ469" s="383"/>
      <c r="DA469" s="383"/>
      <c r="DB469" s="383"/>
      <c r="DC469" s="383"/>
      <c r="DD469" s="383"/>
      <c r="DE469" s="83"/>
      <c r="DF469" s="83"/>
      <c r="DG469" s="83"/>
      <c r="DH469" s="83"/>
      <c r="DI469" s="83"/>
      <c r="DJ469" s="83"/>
      <c r="DK469" s="83"/>
      <c r="DL469" s="83"/>
      <c r="DM469" s="83"/>
      <c r="DN469" s="83"/>
      <c r="DO469" s="83"/>
      <c r="DP469" s="83"/>
      <c r="DQ469" s="83"/>
      <c r="DR469" s="83"/>
      <c r="DS469" s="83"/>
    </row>
    <row r="470" spans="1:123">
      <c r="B470" s="110"/>
      <c r="C470" s="83"/>
      <c r="D470" s="83"/>
      <c r="E470" s="111"/>
      <c r="F470" s="85" t="str">
        <f>ABTG!E62</f>
        <v>kWH Meter 3P Prabayar</v>
      </c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  <c r="AL470" s="83"/>
      <c r="AM470" s="83"/>
      <c r="AN470" s="83"/>
      <c r="AO470" s="83"/>
      <c r="AP470" s="83"/>
      <c r="AQ470" s="83"/>
      <c r="AR470" s="83"/>
      <c r="AS470" s="83"/>
      <c r="AT470" s="83"/>
      <c r="AU470" s="83"/>
      <c r="AV470" s="83"/>
      <c r="AW470" s="83"/>
      <c r="AX470" s="83"/>
      <c r="AY470" s="83"/>
      <c r="AZ470" s="83"/>
      <c r="BA470" s="83"/>
      <c r="BB470" s="83"/>
      <c r="BC470" s="83"/>
      <c r="BD470" s="83"/>
      <c r="BE470" s="83"/>
      <c r="BF470" s="83"/>
      <c r="BG470" s="83"/>
      <c r="BH470" s="83"/>
      <c r="BI470" s="83"/>
      <c r="BJ470" s="83"/>
      <c r="BK470" s="83"/>
      <c r="BL470" s="83"/>
      <c r="BM470" s="83"/>
      <c r="BN470" s="83"/>
      <c r="BO470" s="83"/>
      <c r="BP470" s="83"/>
      <c r="BQ470" s="83"/>
      <c r="BR470" s="83"/>
      <c r="BS470" s="83"/>
      <c r="BT470" s="83"/>
      <c r="BU470" s="83"/>
      <c r="BV470" s="83"/>
      <c r="BW470" s="83"/>
      <c r="BX470" s="83"/>
      <c r="BY470" s="83"/>
      <c r="BZ470" s="83"/>
      <c r="CA470" s="83"/>
      <c r="CB470" s="83"/>
      <c r="CC470" s="83"/>
      <c r="CD470" s="83"/>
      <c r="CE470" s="83"/>
      <c r="CF470" s="83"/>
      <c r="CG470" s="83"/>
      <c r="CH470" s="83"/>
      <c r="CI470" s="83"/>
      <c r="CJ470" s="83"/>
      <c r="CK470" s="83"/>
      <c r="CL470" s="83"/>
      <c r="CM470" s="83"/>
      <c r="CN470" s="83"/>
      <c r="CO470" s="83"/>
      <c r="CP470" s="83"/>
      <c r="CQ470" s="83"/>
      <c r="CR470" s="83"/>
      <c r="CS470" s="83"/>
      <c r="CT470" s="83"/>
      <c r="CU470" s="83"/>
      <c r="CV470" s="83"/>
      <c r="CW470" s="83"/>
      <c r="CX470" s="83"/>
      <c r="CY470" s="83"/>
      <c r="CZ470" s="383">
        <f>ABTG!CY62</f>
        <v>50</v>
      </c>
      <c r="DA470" s="383"/>
      <c r="DB470" s="383">
        <f>ABTG!CZ62</f>
        <v>0</v>
      </c>
      <c r="DC470" s="383">
        <f>ABTG!DA62</f>
        <v>111925</v>
      </c>
      <c r="DD470" s="383">
        <f>ABTG!DB62</f>
        <v>111925</v>
      </c>
      <c r="DE470" s="83"/>
      <c r="DF470" s="83"/>
      <c r="DG470" s="83"/>
      <c r="DH470" s="83"/>
      <c r="DI470" s="83"/>
      <c r="DJ470" s="83"/>
      <c r="DK470" s="83"/>
      <c r="DL470" s="83"/>
      <c r="DM470" s="83"/>
      <c r="DN470" s="83"/>
      <c r="DO470" s="83"/>
      <c r="DP470" s="83"/>
      <c r="DQ470" s="83"/>
      <c r="DR470" s="83"/>
      <c r="DS470" s="83"/>
    </row>
    <row r="471" spans="1:123">
      <c r="B471" s="110"/>
      <c r="C471" s="83"/>
      <c r="D471" s="83"/>
      <c r="E471" s="111"/>
      <c r="F471" s="85" t="str">
        <f>ABTG!E63</f>
        <v>TC 4 x 25</v>
      </c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  <c r="AL471" s="83"/>
      <c r="AM471" s="83"/>
      <c r="AN471" s="83"/>
      <c r="AO471" s="83"/>
      <c r="AP471" s="83"/>
      <c r="AQ471" s="83"/>
      <c r="AR471" s="83"/>
      <c r="AS471" s="83"/>
      <c r="AT471" s="83"/>
      <c r="AU471" s="83"/>
      <c r="AV471" s="83"/>
      <c r="AW471" s="83"/>
      <c r="AX471" s="83"/>
      <c r="AY471" s="83"/>
      <c r="AZ471" s="83"/>
      <c r="BA471" s="83"/>
      <c r="BB471" s="83"/>
      <c r="BC471" s="83"/>
      <c r="BD471" s="83"/>
      <c r="BE471" s="83"/>
      <c r="BF471" s="83"/>
      <c r="BG471" s="83"/>
      <c r="BH471" s="83"/>
      <c r="BI471" s="83"/>
      <c r="BJ471" s="83"/>
      <c r="BK471" s="83"/>
      <c r="BL471" s="83"/>
      <c r="BM471" s="83"/>
      <c r="BN471" s="83"/>
      <c r="BO471" s="83"/>
      <c r="BP471" s="83"/>
      <c r="BQ471" s="83"/>
      <c r="BR471" s="83"/>
      <c r="BS471" s="83"/>
      <c r="BT471" s="83"/>
      <c r="BU471" s="83"/>
      <c r="BV471" s="83"/>
      <c r="BW471" s="83"/>
      <c r="BX471" s="83"/>
      <c r="BY471" s="83"/>
      <c r="BZ471" s="83"/>
      <c r="CA471" s="83"/>
      <c r="CB471" s="83"/>
      <c r="CC471" s="83"/>
      <c r="CD471" s="83"/>
      <c r="CE471" s="83"/>
      <c r="CF471" s="83"/>
      <c r="CG471" s="83"/>
      <c r="CH471" s="83"/>
      <c r="CI471" s="83"/>
      <c r="CJ471" s="83"/>
      <c r="CK471" s="83"/>
      <c r="CL471" s="83"/>
      <c r="CM471" s="83"/>
      <c r="CN471" s="83"/>
      <c r="CO471" s="83"/>
      <c r="CP471" s="83"/>
      <c r="CQ471" s="83"/>
      <c r="CR471" s="83"/>
      <c r="CS471" s="83"/>
      <c r="CT471" s="83"/>
      <c r="CU471" s="83"/>
      <c r="CV471" s="83"/>
      <c r="CW471" s="83"/>
      <c r="CX471" s="83"/>
      <c r="CY471" s="83"/>
      <c r="CZ471" s="383">
        <f>ABTG!CY63</f>
        <v>1500</v>
      </c>
      <c r="DA471" s="383"/>
      <c r="DB471" s="383">
        <f>ABTG!CZ63</f>
        <v>0</v>
      </c>
      <c r="DC471" s="383">
        <f>ABTG!DA63</f>
        <v>39105</v>
      </c>
      <c r="DD471" s="383">
        <f>ABTG!DB63</f>
        <v>39105</v>
      </c>
      <c r="DE471" s="83"/>
      <c r="DF471" s="83"/>
      <c r="DG471" s="83"/>
      <c r="DH471" s="83"/>
      <c r="DI471" s="83"/>
      <c r="DJ471" s="83"/>
      <c r="DK471" s="83"/>
      <c r="DL471" s="83"/>
      <c r="DM471" s="83"/>
      <c r="DN471" s="83"/>
      <c r="DO471" s="83"/>
      <c r="DP471" s="83"/>
      <c r="DQ471" s="83"/>
      <c r="DR471" s="83"/>
      <c r="DS471" s="83"/>
    </row>
    <row r="472" spans="1:123">
      <c r="B472" s="110"/>
      <c r="C472" s="83"/>
      <c r="D472" s="83"/>
      <c r="E472" s="111"/>
      <c r="F472" s="85" t="str">
        <f>ABTG!E64</f>
        <v>Box APP 1 pintu</v>
      </c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  <c r="AL472" s="83"/>
      <c r="AM472" s="83"/>
      <c r="AN472" s="83"/>
      <c r="AO472" s="83"/>
      <c r="AP472" s="83"/>
      <c r="AQ472" s="83"/>
      <c r="AR472" s="83"/>
      <c r="AS472" s="83"/>
      <c r="AT472" s="83"/>
      <c r="AU472" s="83"/>
      <c r="AV472" s="83"/>
      <c r="AW472" s="83"/>
      <c r="AX472" s="83"/>
      <c r="AY472" s="83"/>
      <c r="AZ472" s="83"/>
      <c r="BA472" s="83"/>
      <c r="BB472" s="83"/>
      <c r="BC472" s="83"/>
      <c r="BD472" s="83"/>
      <c r="BE472" s="83"/>
      <c r="BF472" s="83"/>
      <c r="BG472" s="83"/>
      <c r="BH472" s="83"/>
      <c r="BI472" s="83"/>
      <c r="BJ472" s="83"/>
      <c r="BK472" s="83"/>
      <c r="BL472" s="83"/>
      <c r="BM472" s="83"/>
      <c r="BN472" s="83"/>
      <c r="BO472" s="83"/>
      <c r="BP472" s="83"/>
      <c r="BQ472" s="83"/>
      <c r="BR472" s="83"/>
      <c r="BS472" s="83"/>
      <c r="BT472" s="83"/>
      <c r="BU472" s="83"/>
      <c r="BV472" s="83"/>
      <c r="BW472" s="83"/>
      <c r="BX472" s="83"/>
      <c r="BY472" s="83"/>
      <c r="BZ472" s="83"/>
      <c r="CA472" s="83"/>
      <c r="CB472" s="83"/>
      <c r="CC472" s="83"/>
      <c r="CD472" s="83"/>
      <c r="CE472" s="83"/>
      <c r="CF472" s="83"/>
      <c r="CG472" s="83"/>
      <c r="CH472" s="83"/>
      <c r="CI472" s="83"/>
      <c r="CJ472" s="83"/>
      <c r="CK472" s="83"/>
      <c r="CL472" s="83"/>
      <c r="CM472" s="83"/>
      <c r="CN472" s="83"/>
      <c r="CO472" s="83"/>
      <c r="CP472" s="83"/>
      <c r="CQ472" s="83"/>
      <c r="CR472" s="83"/>
      <c r="CS472" s="83"/>
      <c r="CT472" s="83"/>
      <c r="CU472" s="83"/>
      <c r="CV472" s="83"/>
      <c r="CW472" s="83"/>
      <c r="CX472" s="83"/>
      <c r="CY472" s="83"/>
      <c r="CZ472" s="383">
        <f>ABTG!CY64</f>
        <v>27</v>
      </c>
      <c r="DA472" s="383"/>
      <c r="DB472" s="383">
        <f>ABTG!CZ64</f>
        <v>0</v>
      </c>
      <c r="DC472" s="383">
        <f>ABTG!DA64</f>
        <v>74250</v>
      </c>
      <c r="DD472" s="383">
        <f>ABTG!DB64</f>
        <v>74250</v>
      </c>
      <c r="DE472" s="83"/>
      <c r="DF472" s="83"/>
      <c r="DG472" s="83"/>
      <c r="DH472" s="83"/>
      <c r="DI472" s="83"/>
      <c r="DJ472" s="83"/>
      <c r="DK472" s="83"/>
      <c r="DL472" s="83"/>
      <c r="DM472" s="83"/>
      <c r="DN472" s="83"/>
      <c r="DO472" s="83"/>
      <c r="DP472" s="83"/>
      <c r="DQ472" s="83"/>
      <c r="DR472" s="83"/>
      <c r="DS472" s="83"/>
    </row>
    <row r="473" spans="1:123">
      <c r="B473" s="110"/>
      <c r="C473" s="83"/>
      <c r="D473" s="83"/>
      <c r="E473" s="111"/>
      <c r="F473" s="85" t="str">
        <f>ABTG!E65</f>
        <v>Modem</v>
      </c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  <c r="AL473" s="83"/>
      <c r="AM473" s="83"/>
      <c r="AN473" s="83"/>
      <c r="AO473" s="83"/>
      <c r="AP473" s="83"/>
      <c r="AQ473" s="83"/>
      <c r="AR473" s="83"/>
      <c r="AS473" s="83"/>
      <c r="AT473" s="83"/>
      <c r="AU473" s="83"/>
      <c r="AV473" s="83"/>
      <c r="AW473" s="83"/>
      <c r="AX473" s="83"/>
      <c r="AY473" s="83"/>
      <c r="AZ473" s="83"/>
      <c r="BA473" s="83"/>
      <c r="BB473" s="83"/>
      <c r="BC473" s="83"/>
      <c r="BD473" s="83"/>
      <c r="BE473" s="83"/>
      <c r="BF473" s="83"/>
      <c r="BG473" s="83"/>
      <c r="BH473" s="83"/>
      <c r="BI473" s="83"/>
      <c r="BJ473" s="83"/>
      <c r="BK473" s="83"/>
      <c r="BL473" s="83"/>
      <c r="BM473" s="83"/>
      <c r="BN473" s="83"/>
      <c r="BO473" s="83"/>
      <c r="BP473" s="83"/>
      <c r="BQ473" s="83"/>
      <c r="BR473" s="83"/>
      <c r="BS473" s="83"/>
      <c r="BT473" s="83"/>
      <c r="BU473" s="83"/>
      <c r="BV473" s="83"/>
      <c r="BW473" s="83"/>
      <c r="BX473" s="83"/>
      <c r="BY473" s="83"/>
      <c r="BZ473" s="83"/>
      <c r="CA473" s="83"/>
      <c r="CB473" s="83"/>
      <c r="CC473" s="83"/>
      <c r="CD473" s="83"/>
      <c r="CE473" s="83"/>
      <c r="CF473" s="83"/>
      <c r="CG473" s="83"/>
      <c r="CH473" s="83"/>
      <c r="CI473" s="83"/>
      <c r="CJ473" s="83"/>
      <c r="CK473" s="83"/>
      <c r="CL473" s="83"/>
      <c r="CM473" s="83"/>
      <c r="CN473" s="83"/>
      <c r="CO473" s="83"/>
      <c r="CP473" s="83"/>
      <c r="CQ473" s="83"/>
      <c r="CR473" s="83"/>
      <c r="CS473" s="83"/>
      <c r="CT473" s="83"/>
      <c r="CU473" s="83"/>
      <c r="CV473" s="83"/>
      <c r="CW473" s="83"/>
      <c r="CX473" s="83"/>
      <c r="CY473" s="83"/>
      <c r="CZ473" s="383">
        <f>ABTG!CY65</f>
        <v>52</v>
      </c>
      <c r="DA473" s="383"/>
      <c r="DB473" s="383">
        <f>ABTG!CZ65</f>
        <v>0</v>
      </c>
      <c r="DC473" s="383">
        <f>ABTG!DA65</f>
        <v>94380</v>
      </c>
      <c r="DD473" s="383">
        <f>ABTG!DB65</f>
        <v>94380</v>
      </c>
      <c r="DE473" s="83"/>
      <c r="DF473" s="83"/>
      <c r="DG473" s="83"/>
      <c r="DH473" s="83"/>
      <c r="DI473" s="83"/>
      <c r="DJ473" s="83"/>
      <c r="DK473" s="83"/>
      <c r="DL473" s="83"/>
      <c r="DM473" s="83"/>
      <c r="DN473" s="83"/>
      <c r="DO473" s="83"/>
      <c r="DP473" s="83"/>
      <c r="DQ473" s="83"/>
      <c r="DR473" s="83"/>
      <c r="DS473" s="83"/>
    </row>
    <row r="474" spans="1:123">
      <c r="B474" s="110"/>
      <c r="C474" s="83"/>
      <c r="D474" s="83"/>
      <c r="E474" s="111"/>
      <c r="F474" s="85" t="str">
        <f>ABTG!E66</f>
        <v>MCCB 3 P</v>
      </c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  <c r="AP474" s="83"/>
      <c r="AQ474" s="83"/>
      <c r="AR474" s="83"/>
      <c r="AS474" s="83"/>
      <c r="AT474" s="83"/>
      <c r="AU474" s="83"/>
      <c r="AV474" s="83"/>
      <c r="AW474" s="83"/>
      <c r="AX474" s="83"/>
      <c r="AY474" s="83"/>
      <c r="AZ474" s="83"/>
      <c r="BA474" s="83"/>
      <c r="BB474" s="83"/>
      <c r="BC474" s="83"/>
      <c r="BD474" s="83"/>
      <c r="BE474" s="83"/>
      <c r="BF474" s="83"/>
      <c r="BG474" s="83"/>
      <c r="BH474" s="83"/>
      <c r="BI474" s="83"/>
      <c r="BJ474" s="83"/>
      <c r="BK474" s="83"/>
      <c r="BL474" s="83"/>
      <c r="BM474" s="83"/>
      <c r="BN474" s="83"/>
      <c r="BO474" s="83"/>
      <c r="BP474" s="83"/>
      <c r="BQ474" s="83"/>
      <c r="BR474" s="83"/>
      <c r="BS474" s="83"/>
      <c r="BT474" s="83"/>
      <c r="BU474" s="83"/>
      <c r="BV474" s="83"/>
      <c r="BW474" s="83"/>
      <c r="BX474" s="83"/>
      <c r="BY474" s="83"/>
      <c r="BZ474" s="83"/>
      <c r="CA474" s="83"/>
      <c r="CB474" s="83"/>
      <c r="CC474" s="83"/>
      <c r="CD474" s="83"/>
      <c r="CE474" s="83"/>
      <c r="CF474" s="83"/>
      <c r="CG474" s="83"/>
      <c r="CH474" s="83"/>
      <c r="CI474" s="83"/>
      <c r="CJ474" s="83"/>
      <c r="CK474" s="83"/>
      <c r="CL474" s="83"/>
      <c r="CM474" s="83"/>
      <c r="CN474" s="83"/>
      <c r="CO474" s="83"/>
      <c r="CP474" s="83"/>
      <c r="CQ474" s="83"/>
      <c r="CR474" s="83"/>
      <c r="CS474" s="83"/>
      <c r="CT474" s="83"/>
      <c r="CU474" s="83"/>
      <c r="CV474" s="83"/>
      <c r="CW474" s="83"/>
      <c r="CX474" s="83"/>
      <c r="CY474" s="83"/>
      <c r="CZ474" s="383">
        <f>ABTG!CY66</f>
        <v>25</v>
      </c>
      <c r="DA474" s="383"/>
      <c r="DB474" s="383">
        <f>ABTG!CZ66</f>
        <v>0</v>
      </c>
      <c r="DC474" s="383">
        <f>ABTG!DA66</f>
        <v>33099.974600000001</v>
      </c>
      <c r="DD474" s="383">
        <f>ABTG!DB66</f>
        <v>33099.974600000001</v>
      </c>
      <c r="DE474" s="83"/>
      <c r="DF474" s="83"/>
      <c r="DG474" s="83"/>
      <c r="DH474" s="83"/>
      <c r="DI474" s="83"/>
      <c r="DJ474" s="83"/>
      <c r="DK474" s="83"/>
      <c r="DL474" s="83"/>
      <c r="DM474" s="83"/>
      <c r="DN474" s="83"/>
      <c r="DO474" s="83"/>
      <c r="DP474" s="83"/>
      <c r="DQ474" s="83"/>
      <c r="DR474" s="83"/>
      <c r="DS474" s="83"/>
    </row>
    <row r="475" spans="1:123">
      <c r="B475" s="110"/>
      <c r="C475" s="83"/>
      <c r="D475" s="83"/>
      <c r="E475" s="111"/>
      <c r="F475" s="85" t="str">
        <f>ABTG!E67</f>
        <v>CT TR 250/5 cl 0.5s</v>
      </c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  <c r="AI475" s="83"/>
      <c r="AJ475" s="83"/>
      <c r="AK475" s="83"/>
      <c r="AL475" s="83"/>
      <c r="AM475" s="83"/>
      <c r="AN475" s="83"/>
      <c r="AO475" s="83"/>
      <c r="AP475" s="83"/>
      <c r="AQ475" s="83"/>
      <c r="AR475" s="83"/>
      <c r="AS475" s="83"/>
      <c r="AT475" s="83"/>
      <c r="AU475" s="83"/>
      <c r="AV475" s="83"/>
      <c r="AW475" s="83"/>
      <c r="AX475" s="83"/>
      <c r="AY475" s="83"/>
      <c r="AZ475" s="83"/>
      <c r="BA475" s="83"/>
      <c r="BB475" s="83"/>
      <c r="BC475" s="83"/>
      <c r="BD475" s="83"/>
      <c r="BE475" s="83"/>
      <c r="BF475" s="83"/>
      <c r="BG475" s="83"/>
      <c r="BH475" s="83"/>
      <c r="BI475" s="83"/>
      <c r="BJ475" s="83"/>
      <c r="BK475" s="83"/>
      <c r="BL475" s="83"/>
      <c r="BM475" s="83"/>
      <c r="BN475" s="83"/>
      <c r="BO475" s="83"/>
      <c r="BP475" s="83"/>
      <c r="BQ475" s="83"/>
      <c r="BR475" s="83"/>
      <c r="BS475" s="83"/>
      <c r="BT475" s="83"/>
      <c r="BU475" s="83"/>
      <c r="BV475" s="83"/>
      <c r="BW475" s="83"/>
      <c r="BX475" s="83"/>
      <c r="BY475" s="83"/>
      <c r="BZ475" s="83"/>
      <c r="CA475" s="83"/>
      <c r="CB475" s="83"/>
      <c r="CC475" s="83"/>
      <c r="CD475" s="83"/>
      <c r="CE475" s="83"/>
      <c r="CF475" s="83"/>
      <c r="CG475" s="83"/>
      <c r="CH475" s="83"/>
      <c r="CI475" s="83"/>
      <c r="CJ475" s="83"/>
      <c r="CK475" s="83"/>
      <c r="CL475" s="83"/>
      <c r="CM475" s="83"/>
      <c r="CN475" s="83"/>
      <c r="CO475" s="83"/>
      <c r="CP475" s="83"/>
      <c r="CQ475" s="83"/>
      <c r="CR475" s="83"/>
      <c r="CS475" s="83"/>
      <c r="CT475" s="83"/>
      <c r="CU475" s="83"/>
      <c r="CV475" s="83"/>
      <c r="CW475" s="83"/>
      <c r="CX475" s="83"/>
      <c r="CY475" s="83"/>
      <c r="CZ475" s="383">
        <f>ABTG!CY67</f>
        <v>25</v>
      </c>
      <c r="DA475" s="383"/>
      <c r="DB475" s="383">
        <f>ABTG!CZ67</f>
        <v>0</v>
      </c>
      <c r="DC475" s="383">
        <f>ABTG!DA67</f>
        <v>7940.625</v>
      </c>
      <c r="DD475" s="383">
        <f>ABTG!DB67</f>
        <v>7940.625</v>
      </c>
      <c r="DE475" s="83"/>
      <c r="DF475" s="83"/>
      <c r="DG475" s="83"/>
      <c r="DH475" s="83"/>
      <c r="DI475" s="83"/>
      <c r="DJ475" s="83"/>
      <c r="DK475" s="83"/>
      <c r="DL475" s="83"/>
      <c r="DM475" s="83"/>
      <c r="DN475" s="83"/>
      <c r="DO475" s="83"/>
      <c r="DP475" s="83"/>
      <c r="DQ475" s="83"/>
      <c r="DR475" s="83"/>
      <c r="DS475" s="83"/>
    </row>
    <row r="476" spans="1:123">
      <c r="B476" s="110"/>
      <c r="C476" s="83"/>
      <c r="D476" s="83"/>
      <c r="E476" s="111"/>
      <c r="F476" s="85" t="str">
        <f>ABTG!E68</f>
        <v>Box APP 2 pintu</v>
      </c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  <c r="AM476" s="83"/>
      <c r="AN476" s="83"/>
      <c r="AO476" s="83"/>
      <c r="AP476" s="83"/>
      <c r="AQ476" s="83"/>
      <c r="AR476" s="83"/>
      <c r="AS476" s="83"/>
      <c r="AT476" s="83"/>
      <c r="AU476" s="83"/>
      <c r="AV476" s="83"/>
      <c r="AW476" s="83"/>
      <c r="AX476" s="83"/>
      <c r="AY476" s="83"/>
      <c r="AZ476" s="83"/>
      <c r="BA476" s="83"/>
      <c r="BB476" s="83"/>
      <c r="BC476" s="83"/>
      <c r="BD476" s="83"/>
      <c r="BE476" s="83"/>
      <c r="BF476" s="83"/>
      <c r="BG476" s="83"/>
      <c r="BH476" s="83"/>
      <c r="BI476" s="83"/>
      <c r="BJ476" s="83"/>
      <c r="BK476" s="83"/>
      <c r="BL476" s="83"/>
      <c r="BM476" s="83"/>
      <c r="BN476" s="83"/>
      <c r="BO476" s="83"/>
      <c r="BP476" s="83"/>
      <c r="BQ476" s="83"/>
      <c r="BR476" s="83"/>
      <c r="BS476" s="83"/>
      <c r="BT476" s="83"/>
      <c r="BU476" s="83"/>
      <c r="BV476" s="83"/>
      <c r="BW476" s="83"/>
      <c r="BX476" s="83"/>
      <c r="BY476" s="83"/>
      <c r="BZ476" s="83"/>
      <c r="CA476" s="83"/>
      <c r="CB476" s="83"/>
      <c r="CC476" s="83"/>
      <c r="CD476" s="83"/>
      <c r="CE476" s="83"/>
      <c r="CF476" s="83"/>
      <c r="CG476" s="83"/>
      <c r="CH476" s="83"/>
      <c r="CI476" s="83"/>
      <c r="CJ476" s="83"/>
      <c r="CK476" s="83"/>
      <c r="CL476" s="83"/>
      <c r="CM476" s="83"/>
      <c r="CN476" s="83"/>
      <c r="CO476" s="83"/>
      <c r="CP476" s="83"/>
      <c r="CQ476" s="83"/>
      <c r="CR476" s="83"/>
      <c r="CS476" s="83"/>
      <c r="CT476" s="83"/>
      <c r="CU476" s="83"/>
      <c r="CV476" s="83"/>
      <c r="CW476" s="83"/>
      <c r="CX476" s="83"/>
      <c r="CY476" s="83"/>
      <c r="CZ476" s="383">
        <f>ABTG!CY68</f>
        <v>25</v>
      </c>
      <c r="DA476" s="383"/>
      <c r="DB476" s="383">
        <f>ABTG!CZ68</f>
        <v>0</v>
      </c>
      <c r="DC476" s="383">
        <f>ABTG!DA68</f>
        <v>206250</v>
      </c>
      <c r="DD476" s="383">
        <f>ABTG!DB68</f>
        <v>206250</v>
      </c>
      <c r="DE476" s="83"/>
      <c r="DF476" s="83"/>
      <c r="DG476" s="83"/>
      <c r="DH476" s="83"/>
      <c r="DI476" s="83"/>
      <c r="DJ476" s="83"/>
      <c r="DK476" s="83"/>
      <c r="DL476" s="83"/>
      <c r="DM476" s="83"/>
      <c r="DN476" s="83"/>
      <c r="DO476" s="83"/>
      <c r="DP476" s="83"/>
      <c r="DQ476" s="83"/>
      <c r="DR476" s="83"/>
      <c r="DS476" s="83"/>
    </row>
    <row r="477" spans="1:123">
      <c r="B477" s="110"/>
      <c r="C477" s="83"/>
      <c r="D477" s="83"/>
      <c r="E477" s="111"/>
      <c r="F477" s="85" t="str">
        <f>ABTG!E69</f>
        <v>Jasa Pemasangan Pelanggan 3 Fasa</v>
      </c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  <c r="AI477" s="83"/>
      <c r="AJ477" s="83"/>
      <c r="AK477" s="83"/>
      <c r="AL477" s="83"/>
      <c r="AM477" s="83"/>
      <c r="AN477" s="83"/>
      <c r="AO477" s="83"/>
      <c r="AP477" s="83"/>
      <c r="AQ477" s="83"/>
      <c r="AR477" s="83"/>
      <c r="AS477" s="83"/>
      <c r="AT477" s="83"/>
      <c r="AU477" s="83"/>
      <c r="AV477" s="83"/>
      <c r="AW477" s="83"/>
      <c r="AX477" s="83"/>
      <c r="AY477" s="83"/>
      <c r="AZ477" s="83"/>
      <c r="BA477" s="83"/>
      <c r="BB477" s="83"/>
      <c r="BC477" s="83"/>
      <c r="BD477" s="83"/>
      <c r="BE477" s="83"/>
      <c r="BF477" s="83"/>
      <c r="BG477" s="83"/>
      <c r="BH477" s="83"/>
      <c r="BI477" s="83"/>
      <c r="BJ477" s="83"/>
      <c r="BK477" s="83"/>
      <c r="BL477" s="83"/>
      <c r="BM477" s="83"/>
      <c r="BN477" s="83"/>
      <c r="BO477" s="83"/>
      <c r="BP477" s="83"/>
      <c r="BQ477" s="83"/>
      <c r="BR477" s="83"/>
      <c r="BS477" s="83"/>
      <c r="BT477" s="83"/>
      <c r="BU477" s="83"/>
      <c r="BV477" s="83"/>
      <c r="BW477" s="83"/>
      <c r="BX477" s="83"/>
      <c r="BY477" s="83"/>
      <c r="BZ477" s="83"/>
      <c r="CA477" s="83"/>
      <c r="CB477" s="83"/>
      <c r="CC477" s="83"/>
      <c r="CD477" s="83"/>
      <c r="CE477" s="83"/>
      <c r="CF477" s="83"/>
      <c r="CG477" s="83"/>
      <c r="CH477" s="83"/>
      <c r="CI477" s="83"/>
      <c r="CJ477" s="83"/>
      <c r="CK477" s="83"/>
      <c r="CL477" s="83"/>
      <c r="CM477" s="83"/>
      <c r="CN477" s="83"/>
      <c r="CO477" s="83"/>
      <c r="CP477" s="83"/>
      <c r="CQ477" s="83"/>
      <c r="CR477" s="83"/>
      <c r="CS477" s="83"/>
      <c r="CT477" s="83"/>
      <c r="CU477" s="83"/>
      <c r="CV477" s="83"/>
      <c r="CW477" s="83"/>
      <c r="CX477" s="83"/>
      <c r="CY477" s="83"/>
      <c r="CZ477" s="383">
        <f>ABTG!CY69</f>
        <v>0</v>
      </c>
      <c r="DA477" s="383"/>
      <c r="DB477" s="383">
        <f>ABTG!CZ69</f>
        <v>0</v>
      </c>
      <c r="DC477" s="383">
        <f>ABTG!DA69</f>
        <v>85178.122104475362</v>
      </c>
      <c r="DD477" s="383">
        <f>ABTG!DB69</f>
        <v>85178.122104475362</v>
      </c>
      <c r="DE477" s="83"/>
      <c r="DF477" s="83"/>
      <c r="DG477" s="83"/>
      <c r="DH477" s="83"/>
      <c r="DI477" s="83"/>
      <c r="DJ477" s="83"/>
      <c r="DK477" s="83"/>
      <c r="DL477" s="83"/>
      <c r="DM477" s="83"/>
      <c r="DN477" s="83"/>
      <c r="DO477" s="83"/>
      <c r="DP477" s="83"/>
      <c r="DQ477" s="83"/>
      <c r="DR477" s="83"/>
      <c r="DS477" s="83"/>
    </row>
    <row r="478" spans="1:123">
      <c r="A478" s="18" t="s">
        <v>249</v>
      </c>
      <c r="B478" s="110" t="str">
        <f>ABTG!A70</f>
        <v>PRK.2017.WKT-5.3.28</v>
      </c>
      <c r="C478" s="83"/>
      <c r="D478" s="83"/>
      <c r="E478" s="111" t="str">
        <f>ABTG!D70</f>
        <v>Pembangunan Jaringan Distribusi Sebanyak 5 Lokasi Di Rayon Sangatta</v>
      </c>
      <c r="F478" s="85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  <c r="AI478" s="83"/>
      <c r="AJ478" s="83"/>
      <c r="AK478" s="83"/>
      <c r="AL478" s="83"/>
      <c r="AM478" s="83"/>
      <c r="AN478" s="83"/>
      <c r="AO478" s="83"/>
      <c r="AP478" s="83"/>
      <c r="AQ478" s="83"/>
      <c r="AR478" s="83"/>
      <c r="AS478" s="83"/>
      <c r="AT478" s="83"/>
      <c r="AU478" s="83"/>
      <c r="AV478" s="83"/>
      <c r="AW478" s="83"/>
      <c r="AX478" s="83"/>
      <c r="AY478" s="83"/>
      <c r="AZ478" s="83"/>
      <c r="BA478" s="83"/>
      <c r="BB478" s="83"/>
      <c r="BC478" s="83"/>
      <c r="BD478" s="83"/>
      <c r="BE478" s="83"/>
      <c r="BF478" s="83"/>
      <c r="BG478" s="83"/>
      <c r="BH478" s="83"/>
      <c r="BI478" s="83"/>
      <c r="BJ478" s="83"/>
      <c r="BK478" s="83"/>
      <c r="BL478" s="83"/>
      <c r="BM478" s="83"/>
      <c r="BN478" s="83"/>
      <c r="BO478" s="83"/>
      <c r="BP478" s="83"/>
      <c r="BQ478" s="83"/>
      <c r="BR478" s="83"/>
      <c r="BS478" s="83"/>
      <c r="BT478" s="83"/>
      <c r="BU478" s="83"/>
      <c r="BV478" s="83"/>
      <c r="BW478" s="83"/>
      <c r="BX478" s="83"/>
      <c r="BY478" s="83"/>
      <c r="BZ478" s="83"/>
      <c r="CA478" s="83"/>
      <c r="CB478" s="83"/>
      <c r="CC478" s="83"/>
      <c r="CD478" s="83"/>
      <c r="CE478" s="83"/>
      <c r="CF478" s="83"/>
      <c r="CG478" s="83"/>
      <c r="CH478" s="83"/>
      <c r="CI478" s="83"/>
      <c r="CJ478" s="83"/>
      <c r="CK478" s="83"/>
      <c r="CL478" s="83"/>
      <c r="CM478" s="83"/>
      <c r="CN478" s="83"/>
      <c r="CO478" s="83"/>
      <c r="CP478" s="83"/>
      <c r="CQ478" s="83"/>
      <c r="CR478" s="83"/>
      <c r="CS478" s="83"/>
      <c r="CT478" s="83"/>
      <c r="CU478" s="83"/>
      <c r="CV478" s="83"/>
      <c r="CW478" s="83"/>
      <c r="CX478" s="83"/>
      <c r="CY478" s="83"/>
      <c r="CZ478" s="383">
        <f>ABTG!CY70</f>
        <v>0</v>
      </c>
      <c r="DA478" s="383"/>
      <c r="DB478" s="383">
        <f>ABTG!CZ70</f>
        <v>5199701.8745319992</v>
      </c>
      <c r="DC478" s="383">
        <f>ABTG!DA70</f>
        <v>2288068.6435181634</v>
      </c>
      <c r="DD478" s="383">
        <f>ABTG!DB70</f>
        <v>7487770.5180501621</v>
      </c>
      <c r="DE478" s="83"/>
      <c r="DF478" s="83"/>
      <c r="DG478" s="83"/>
      <c r="DH478" s="83"/>
      <c r="DI478" s="83"/>
      <c r="DJ478" s="83"/>
      <c r="DK478" s="83"/>
      <c r="DL478" s="83"/>
      <c r="DM478" s="83"/>
      <c r="DN478" s="83"/>
      <c r="DO478" s="83"/>
      <c r="DP478" s="83"/>
      <c r="DQ478" s="83"/>
      <c r="DR478" s="83"/>
      <c r="DS478" s="83"/>
    </row>
    <row r="479" spans="1:123">
      <c r="A479" s="18" t="s">
        <v>249</v>
      </c>
      <c r="B479" s="110" t="str">
        <f>ABTG!A71</f>
        <v>PRK.2017.WKT-5.3.29</v>
      </c>
      <c r="C479" s="83"/>
      <c r="D479" s="83"/>
      <c r="E479" s="111" t="str">
        <f>ABTG!D71</f>
        <v>Pembangunan Jaringan Distribusi Di Jl Danau Redan 2</v>
      </c>
      <c r="F479" s="85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  <c r="AM479" s="83"/>
      <c r="AN479" s="83"/>
      <c r="AO479" s="83"/>
      <c r="AP479" s="83"/>
      <c r="AQ479" s="83"/>
      <c r="AR479" s="83"/>
      <c r="AS479" s="83"/>
      <c r="AT479" s="83"/>
      <c r="AU479" s="83"/>
      <c r="AV479" s="83"/>
      <c r="AW479" s="83"/>
      <c r="AX479" s="83"/>
      <c r="AY479" s="83"/>
      <c r="AZ479" s="83"/>
      <c r="BA479" s="83"/>
      <c r="BB479" s="83"/>
      <c r="BC479" s="83"/>
      <c r="BD479" s="83"/>
      <c r="BE479" s="83"/>
      <c r="BF479" s="83"/>
      <c r="BG479" s="83"/>
      <c r="BH479" s="83"/>
      <c r="BI479" s="83"/>
      <c r="BJ479" s="83"/>
      <c r="BK479" s="83"/>
      <c r="BL479" s="83"/>
      <c r="BM479" s="83"/>
      <c r="BN479" s="83"/>
      <c r="BO479" s="83"/>
      <c r="BP479" s="83"/>
      <c r="BQ479" s="83"/>
      <c r="BR479" s="83"/>
      <c r="BS479" s="83"/>
      <c r="BT479" s="83"/>
      <c r="BU479" s="83"/>
      <c r="BV479" s="83"/>
      <c r="BW479" s="83"/>
      <c r="BX479" s="83"/>
      <c r="BY479" s="83"/>
      <c r="BZ479" s="83"/>
      <c r="CA479" s="83"/>
      <c r="CB479" s="83"/>
      <c r="CC479" s="83"/>
      <c r="CD479" s="83"/>
      <c r="CE479" s="83"/>
      <c r="CF479" s="83"/>
      <c r="CG479" s="83"/>
      <c r="CH479" s="83"/>
      <c r="CI479" s="83"/>
      <c r="CJ479" s="83"/>
      <c r="CK479" s="83"/>
      <c r="CL479" s="83"/>
      <c r="CM479" s="83"/>
      <c r="CN479" s="83"/>
      <c r="CO479" s="83"/>
      <c r="CP479" s="83"/>
      <c r="CQ479" s="83"/>
      <c r="CR479" s="83"/>
      <c r="CS479" s="83"/>
      <c r="CT479" s="83"/>
      <c r="CU479" s="83"/>
      <c r="CV479" s="83"/>
      <c r="CW479" s="83"/>
      <c r="CX479" s="83"/>
      <c r="CY479" s="83"/>
      <c r="CZ479" s="383">
        <f>ABTG!CY71</f>
        <v>0</v>
      </c>
      <c r="DA479" s="383"/>
      <c r="DB479" s="383">
        <f>ABTG!CZ71</f>
        <v>1497502.3357140003</v>
      </c>
      <c r="DC479" s="383">
        <f>ABTG!DA71</f>
        <v>330854.5614733338</v>
      </c>
      <c r="DD479" s="383">
        <f>ABTG!DB71</f>
        <v>1828356.897187334</v>
      </c>
      <c r="DE479" s="83"/>
      <c r="DF479" s="83"/>
      <c r="DG479" s="83"/>
      <c r="DH479" s="83"/>
      <c r="DI479" s="83"/>
      <c r="DJ479" s="83"/>
      <c r="DK479" s="83"/>
      <c r="DL479" s="83"/>
      <c r="DM479" s="83"/>
      <c r="DN479" s="83"/>
      <c r="DO479" s="83"/>
      <c r="DP479" s="83"/>
      <c r="DQ479" s="83"/>
      <c r="DR479" s="83"/>
      <c r="DS479" s="83"/>
    </row>
    <row r="480" spans="1:123">
      <c r="A480" s="18" t="s">
        <v>249</v>
      </c>
      <c r="B480" s="110" t="str">
        <f>ABTG!A72</f>
        <v>PRK.2017.WKT-5.3.30</v>
      </c>
      <c r="C480" s="83"/>
      <c r="D480" s="83"/>
      <c r="E480" s="111" t="str">
        <f>ABTG!D72</f>
        <v>Pembangunan Jaringan Distribusi di Rayon Bontang Kota</v>
      </c>
      <c r="F480" s="85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  <c r="AI480" s="83"/>
      <c r="AJ480" s="83"/>
      <c r="AK480" s="83"/>
      <c r="AL480" s="83"/>
      <c r="AM480" s="83"/>
      <c r="AN480" s="83"/>
      <c r="AO480" s="83"/>
      <c r="AP480" s="83"/>
      <c r="AQ480" s="83"/>
      <c r="AR480" s="83"/>
      <c r="AS480" s="83"/>
      <c r="AT480" s="83"/>
      <c r="AU480" s="83"/>
      <c r="AV480" s="83"/>
      <c r="AW480" s="83"/>
      <c r="AX480" s="83"/>
      <c r="AY480" s="83"/>
      <c r="AZ480" s="83"/>
      <c r="BA480" s="83"/>
      <c r="BB480" s="83"/>
      <c r="BC480" s="83"/>
      <c r="BD480" s="83"/>
      <c r="BE480" s="83"/>
      <c r="BF480" s="83"/>
      <c r="BG480" s="83"/>
      <c r="BH480" s="83"/>
      <c r="BI480" s="83"/>
      <c r="BJ480" s="83"/>
      <c r="BK480" s="83"/>
      <c r="BL480" s="83"/>
      <c r="BM480" s="83"/>
      <c r="BN480" s="83"/>
      <c r="BO480" s="83"/>
      <c r="BP480" s="83"/>
      <c r="BQ480" s="83"/>
      <c r="BR480" s="83"/>
      <c r="BS480" s="83"/>
      <c r="BT480" s="83"/>
      <c r="BU480" s="83"/>
      <c r="BV480" s="83"/>
      <c r="BW480" s="83"/>
      <c r="BX480" s="83"/>
      <c r="BY480" s="83"/>
      <c r="BZ480" s="83"/>
      <c r="CA480" s="83"/>
      <c r="CB480" s="83"/>
      <c r="CC480" s="83"/>
      <c r="CD480" s="83"/>
      <c r="CE480" s="83"/>
      <c r="CF480" s="83"/>
      <c r="CG480" s="83"/>
      <c r="CH480" s="83"/>
      <c r="CI480" s="83"/>
      <c r="CJ480" s="83"/>
      <c r="CK480" s="83"/>
      <c r="CL480" s="83"/>
      <c r="CM480" s="83"/>
      <c r="CN480" s="83"/>
      <c r="CO480" s="83"/>
      <c r="CP480" s="83"/>
      <c r="CQ480" s="83"/>
      <c r="CR480" s="83"/>
      <c r="CS480" s="83"/>
      <c r="CT480" s="83"/>
      <c r="CU480" s="83"/>
      <c r="CV480" s="83"/>
      <c r="CW480" s="83"/>
      <c r="CX480" s="83"/>
      <c r="CY480" s="83"/>
      <c r="CZ480" s="383">
        <f>ABTG!CY72</f>
        <v>0</v>
      </c>
      <c r="DA480" s="383"/>
      <c r="DB480" s="383">
        <f>ABTG!CZ72</f>
        <v>313945.04400600004</v>
      </c>
      <c r="DC480" s="383">
        <f>ABTG!DA72</f>
        <v>275949.19568999094</v>
      </c>
      <c r="DD480" s="383">
        <f>ABTG!DB72</f>
        <v>589894.23969599092</v>
      </c>
      <c r="DE480" s="83"/>
      <c r="DF480" s="83"/>
      <c r="DG480" s="83"/>
      <c r="DH480" s="83"/>
      <c r="DI480" s="83"/>
      <c r="DJ480" s="83"/>
      <c r="DK480" s="83"/>
      <c r="DL480" s="83"/>
      <c r="DM480" s="83"/>
      <c r="DN480" s="83"/>
      <c r="DO480" s="83"/>
      <c r="DP480" s="83"/>
      <c r="DQ480" s="83"/>
      <c r="DR480" s="83"/>
      <c r="DS480" s="83"/>
    </row>
    <row r="481" spans="1:123">
      <c r="A481" s="18" t="s">
        <v>249</v>
      </c>
      <c r="B481" s="110" t="str">
        <f>ABTG!A73</f>
        <v>PRK.2017.WKT-5.3.31</v>
      </c>
      <c r="C481" s="83"/>
      <c r="D481" s="83"/>
      <c r="E481" s="111" t="str">
        <f>ABTG!D73</f>
        <v>Pembangunan Jaringan Distribusi Poros Sangkulirang</v>
      </c>
      <c r="F481" s="85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  <c r="AI481" s="83"/>
      <c r="AJ481" s="83"/>
      <c r="AK481" s="83"/>
      <c r="AL481" s="83"/>
      <c r="AM481" s="83"/>
      <c r="AN481" s="83"/>
      <c r="AO481" s="83"/>
      <c r="AP481" s="83"/>
      <c r="AQ481" s="83"/>
      <c r="AR481" s="83"/>
      <c r="AS481" s="83"/>
      <c r="AT481" s="83"/>
      <c r="AU481" s="83"/>
      <c r="AV481" s="83"/>
      <c r="AW481" s="83"/>
      <c r="AX481" s="83"/>
      <c r="AY481" s="83"/>
      <c r="AZ481" s="83"/>
      <c r="BA481" s="83"/>
      <c r="BB481" s="83"/>
      <c r="BC481" s="83"/>
      <c r="BD481" s="83"/>
      <c r="BE481" s="83"/>
      <c r="BF481" s="83"/>
      <c r="BG481" s="83"/>
      <c r="BH481" s="83"/>
      <c r="BI481" s="83"/>
      <c r="BJ481" s="83"/>
      <c r="BK481" s="83"/>
      <c r="BL481" s="83"/>
      <c r="BM481" s="83"/>
      <c r="BN481" s="83"/>
      <c r="BO481" s="83"/>
      <c r="BP481" s="83"/>
      <c r="BQ481" s="83"/>
      <c r="BR481" s="83"/>
      <c r="BS481" s="83"/>
      <c r="BT481" s="83"/>
      <c r="BU481" s="83"/>
      <c r="BV481" s="83"/>
      <c r="BW481" s="83"/>
      <c r="BX481" s="83"/>
      <c r="BY481" s="83"/>
      <c r="BZ481" s="83"/>
      <c r="CA481" s="83"/>
      <c r="CB481" s="83"/>
      <c r="CC481" s="83"/>
      <c r="CD481" s="83"/>
      <c r="CE481" s="83"/>
      <c r="CF481" s="83"/>
      <c r="CG481" s="83"/>
      <c r="CH481" s="83"/>
      <c r="CI481" s="83"/>
      <c r="CJ481" s="83"/>
      <c r="CK481" s="83"/>
      <c r="CL481" s="83"/>
      <c r="CM481" s="83"/>
      <c r="CN481" s="83"/>
      <c r="CO481" s="83"/>
      <c r="CP481" s="83"/>
      <c r="CQ481" s="83"/>
      <c r="CR481" s="83"/>
      <c r="CS481" s="83"/>
      <c r="CT481" s="83"/>
      <c r="CU481" s="83"/>
      <c r="CV481" s="83"/>
      <c r="CW481" s="83"/>
      <c r="CX481" s="83"/>
      <c r="CY481" s="83"/>
      <c r="CZ481" s="383">
        <f>ABTG!CY73</f>
        <v>0</v>
      </c>
      <c r="DA481" s="383"/>
      <c r="DB481" s="383">
        <f>ABTG!CZ73</f>
        <v>1487361.0302980002</v>
      </c>
      <c r="DC481" s="383">
        <f>ABTG!DA73</f>
        <v>269814.4988</v>
      </c>
      <c r="DD481" s="383">
        <f>ABTG!DB73</f>
        <v>1757175.5290980001</v>
      </c>
      <c r="DE481" s="83"/>
      <c r="DF481" s="83"/>
      <c r="DG481" s="83"/>
      <c r="DH481" s="83"/>
      <c r="DI481" s="83"/>
      <c r="DJ481" s="83"/>
      <c r="DK481" s="83"/>
      <c r="DL481" s="83"/>
      <c r="DM481" s="83"/>
      <c r="DN481" s="83"/>
      <c r="DO481" s="83"/>
      <c r="DP481" s="83"/>
      <c r="DQ481" s="83"/>
      <c r="DR481" s="83"/>
      <c r="DS481" s="83"/>
    </row>
    <row r="482" spans="1:123" s="25" customFormat="1" ht="33.75" customHeight="1">
      <c r="A482" s="19" t="s">
        <v>249</v>
      </c>
      <c r="B482" s="312" t="str">
        <f>ABTG!A74</f>
        <v>PRK.2017.WKT-5.3.32</v>
      </c>
      <c r="C482" s="90"/>
      <c r="D482" s="90"/>
      <c r="E482" s="489" t="str">
        <f>ABTG!D74</f>
        <v>Pembangunan JTR 3X70+1X50 mm2 di Lokasi Tersebar Kp Marangkayu, Rayon Bontang Kota</v>
      </c>
      <c r="F482" s="4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  <c r="AL482" s="90"/>
      <c r="AM482" s="90"/>
      <c r="AN482" s="90"/>
      <c r="AO482" s="90"/>
      <c r="AP482" s="90"/>
      <c r="AQ482" s="90"/>
      <c r="AR482" s="90"/>
      <c r="AS482" s="90"/>
      <c r="AT482" s="90"/>
      <c r="AU482" s="90"/>
      <c r="AV482" s="90"/>
      <c r="AW482" s="90"/>
      <c r="AX482" s="90"/>
      <c r="AY482" s="90"/>
      <c r="AZ482" s="90"/>
      <c r="BA482" s="90"/>
      <c r="BB482" s="90"/>
      <c r="BC482" s="90"/>
      <c r="BD482" s="90"/>
      <c r="BE482" s="90"/>
      <c r="BF482" s="90"/>
      <c r="BG482" s="90"/>
      <c r="BH482" s="90"/>
      <c r="BI482" s="90"/>
      <c r="BJ482" s="90"/>
      <c r="BK482" s="90"/>
      <c r="BL482" s="90"/>
      <c r="BM482" s="90"/>
      <c r="BN482" s="90"/>
      <c r="BO482" s="90"/>
      <c r="BP482" s="90"/>
      <c r="BQ482" s="90"/>
      <c r="BR482" s="90"/>
      <c r="BS482" s="90"/>
      <c r="BT482" s="90"/>
      <c r="BU482" s="90"/>
      <c r="BV482" s="90"/>
      <c r="BW482" s="90"/>
      <c r="BX482" s="90"/>
      <c r="BY482" s="90"/>
      <c r="BZ482" s="90"/>
      <c r="CA482" s="90"/>
      <c r="CB482" s="90"/>
      <c r="CC482" s="90"/>
      <c r="CD482" s="90"/>
      <c r="CE482" s="90"/>
      <c r="CF482" s="90"/>
      <c r="CG482" s="90"/>
      <c r="CH482" s="90"/>
      <c r="CI482" s="90"/>
      <c r="CJ482" s="90"/>
      <c r="CK482" s="90"/>
      <c r="CL482" s="90"/>
      <c r="CM482" s="90"/>
      <c r="CN482" s="90"/>
      <c r="CO482" s="90"/>
      <c r="CP482" s="90"/>
      <c r="CQ482" s="90"/>
      <c r="CR482" s="90"/>
      <c r="CS482" s="90"/>
      <c r="CT482" s="90"/>
      <c r="CU482" s="90"/>
      <c r="CV482" s="90"/>
      <c r="CW482" s="90"/>
      <c r="CX482" s="90"/>
      <c r="CY482" s="90"/>
      <c r="CZ482" s="384">
        <f>ABTG!CY74</f>
        <v>0</v>
      </c>
      <c r="DA482" s="384"/>
      <c r="DB482" s="384">
        <f>ABTG!CZ74</f>
        <v>1024221.4665540002</v>
      </c>
      <c r="DC482" s="384">
        <f>ABTG!DA74</f>
        <v>171476.59149999951</v>
      </c>
      <c r="DD482" s="384">
        <f>ABTG!DB74</f>
        <v>1195698.0580539997</v>
      </c>
      <c r="DE482" s="90"/>
      <c r="DF482" s="90"/>
      <c r="DG482" s="90"/>
      <c r="DH482" s="90"/>
      <c r="DI482" s="90"/>
      <c r="DJ482" s="90"/>
      <c r="DK482" s="90"/>
      <c r="DL482" s="90"/>
      <c r="DM482" s="90"/>
      <c r="DN482" s="90"/>
      <c r="DO482" s="90"/>
      <c r="DP482" s="90"/>
      <c r="DQ482" s="90"/>
      <c r="DR482" s="90"/>
      <c r="DS482" s="90"/>
    </row>
    <row r="483" spans="1:123">
      <c r="A483" s="18" t="s">
        <v>249</v>
      </c>
      <c r="B483" s="110" t="str">
        <f>ABTG!A75</f>
        <v>PRK.2017.WKT-5.3.33</v>
      </c>
      <c r="C483" s="83"/>
      <c r="D483" s="83"/>
      <c r="E483" s="111" t="str">
        <f>ABTG!D75</f>
        <v>Pembangunan JTR Desa Suka Damai</v>
      </c>
      <c r="F483" s="85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/>
      <c r="AM483" s="83"/>
      <c r="AN483" s="83"/>
      <c r="AO483" s="83"/>
      <c r="AP483" s="83"/>
      <c r="AQ483" s="83"/>
      <c r="AR483" s="83"/>
      <c r="AS483" s="83"/>
      <c r="AT483" s="83"/>
      <c r="AU483" s="83"/>
      <c r="AV483" s="83"/>
      <c r="AW483" s="83"/>
      <c r="AX483" s="83"/>
      <c r="AY483" s="83"/>
      <c r="AZ483" s="83"/>
      <c r="BA483" s="83"/>
      <c r="BB483" s="83"/>
      <c r="BC483" s="83"/>
      <c r="BD483" s="83"/>
      <c r="BE483" s="83"/>
      <c r="BF483" s="83"/>
      <c r="BG483" s="83"/>
      <c r="BH483" s="83"/>
      <c r="BI483" s="83"/>
      <c r="BJ483" s="83"/>
      <c r="BK483" s="83"/>
      <c r="BL483" s="83"/>
      <c r="BM483" s="83"/>
      <c r="BN483" s="83"/>
      <c r="BO483" s="83"/>
      <c r="BP483" s="83"/>
      <c r="BQ483" s="83"/>
      <c r="BR483" s="83"/>
      <c r="BS483" s="83"/>
      <c r="BT483" s="83"/>
      <c r="BU483" s="83"/>
      <c r="BV483" s="83"/>
      <c r="BW483" s="83"/>
      <c r="BX483" s="83"/>
      <c r="BY483" s="83"/>
      <c r="BZ483" s="83"/>
      <c r="CA483" s="83"/>
      <c r="CB483" s="83"/>
      <c r="CC483" s="83"/>
      <c r="CD483" s="83"/>
      <c r="CE483" s="83"/>
      <c r="CF483" s="83"/>
      <c r="CG483" s="83"/>
      <c r="CH483" s="83"/>
      <c r="CI483" s="83"/>
      <c r="CJ483" s="83"/>
      <c r="CK483" s="83"/>
      <c r="CL483" s="83"/>
      <c r="CM483" s="83"/>
      <c r="CN483" s="83"/>
      <c r="CO483" s="83"/>
      <c r="CP483" s="83"/>
      <c r="CQ483" s="83"/>
      <c r="CR483" s="83"/>
      <c r="CS483" s="83"/>
      <c r="CT483" s="83"/>
      <c r="CU483" s="83"/>
      <c r="CV483" s="83"/>
      <c r="CW483" s="83"/>
      <c r="CX483" s="83"/>
      <c r="CY483" s="83"/>
      <c r="CZ483" s="383">
        <f>ABTG!CY75</f>
        <v>0</v>
      </c>
      <c r="DA483" s="383"/>
      <c r="DB483" s="383">
        <f>ABTG!CZ75</f>
        <v>95257.22144400001</v>
      </c>
      <c r="DC483" s="383">
        <f>ABTG!DA75</f>
        <v>15795.008240000003</v>
      </c>
      <c r="DD483" s="383">
        <f>ABTG!DB75</f>
        <v>111052.22968400002</v>
      </c>
      <c r="DE483" s="83"/>
      <c r="DF483" s="83"/>
      <c r="DG483" s="83"/>
      <c r="DH483" s="83"/>
      <c r="DI483" s="83"/>
      <c r="DJ483" s="83"/>
      <c r="DK483" s="83"/>
      <c r="DL483" s="83"/>
      <c r="DM483" s="83"/>
      <c r="DN483" s="83"/>
      <c r="DO483" s="83"/>
      <c r="DP483" s="83"/>
      <c r="DQ483" s="83"/>
      <c r="DR483" s="83"/>
      <c r="DS483" s="83"/>
    </row>
    <row r="484" spans="1:123">
      <c r="A484" s="18" t="s">
        <v>689</v>
      </c>
      <c r="B484" s="110" t="str">
        <f>TRKN!A38</f>
        <v>PRK.2017.WKT-10.3.10</v>
      </c>
      <c r="C484" s="83"/>
      <c r="D484" s="83"/>
      <c r="E484" s="111" t="str">
        <f>TRKN!D38</f>
        <v>Jasa  App 1 Fasa Untuk PB</v>
      </c>
      <c r="F484" s="85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  <c r="AI484" s="83"/>
      <c r="AJ484" s="83"/>
      <c r="AK484" s="83"/>
      <c r="AL484" s="83"/>
      <c r="AM484" s="83"/>
      <c r="AN484" s="83"/>
      <c r="AO484" s="83"/>
      <c r="AP484" s="83"/>
      <c r="AQ484" s="83"/>
      <c r="AR484" s="83"/>
      <c r="AS484" s="83"/>
      <c r="AT484" s="83"/>
      <c r="AU484" s="83"/>
      <c r="AV484" s="83"/>
      <c r="AW484" s="83"/>
      <c r="AX484" s="83"/>
      <c r="AY484" s="83"/>
      <c r="AZ484" s="83"/>
      <c r="BA484" s="83"/>
      <c r="BB484" s="83"/>
      <c r="BC484" s="83"/>
      <c r="BD484" s="83"/>
      <c r="BE484" s="83"/>
      <c r="BF484" s="83"/>
      <c r="BG484" s="83"/>
      <c r="BH484" s="83"/>
      <c r="BI484" s="83"/>
      <c r="BJ484" s="83"/>
      <c r="BK484" s="83"/>
      <c r="BL484" s="83"/>
      <c r="BM484" s="83"/>
      <c r="BN484" s="83"/>
      <c r="BO484" s="83"/>
      <c r="BP484" s="83"/>
      <c r="BQ484" s="83"/>
      <c r="BR484" s="83"/>
      <c r="BS484" s="83"/>
      <c r="BT484" s="83"/>
      <c r="BU484" s="83"/>
      <c r="BV484" s="83"/>
      <c r="BW484" s="83"/>
      <c r="BX484" s="83"/>
      <c r="BY484" s="83"/>
      <c r="BZ484" s="83"/>
      <c r="CA484" s="83"/>
      <c r="CB484" s="83"/>
      <c r="CC484" s="83"/>
      <c r="CD484" s="83"/>
      <c r="CE484" s="83"/>
      <c r="CF484" s="83"/>
      <c r="CG484" s="83"/>
      <c r="CH484" s="83"/>
      <c r="CI484" s="83"/>
      <c r="CJ484" s="83"/>
      <c r="CK484" s="83"/>
      <c r="CL484" s="83"/>
      <c r="CM484" s="83"/>
      <c r="CN484" s="83"/>
      <c r="CO484" s="83"/>
      <c r="CP484" s="83"/>
      <c r="CQ484" s="83"/>
      <c r="CR484" s="83"/>
      <c r="CS484" s="83"/>
      <c r="CT484" s="83"/>
      <c r="CU484" s="83"/>
      <c r="CV484" s="83"/>
      <c r="CW484" s="83"/>
      <c r="CX484" s="83"/>
      <c r="CY484" s="83"/>
      <c r="CZ484" s="383"/>
      <c r="DA484" s="383"/>
      <c r="DB484" s="383"/>
      <c r="DC484" s="383"/>
      <c r="DD484" s="383"/>
      <c r="DE484" s="83"/>
      <c r="DF484" s="83"/>
      <c r="DG484" s="83"/>
      <c r="DH484" s="83"/>
      <c r="DI484" s="83"/>
      <c r="DJ484" s="83"/>
      <c r="DK484" s="83"/>
      <c r="DL484" s="83"/>
      <c r="DM484" s="83"/>
      <c r="DN484" s="83"/>
      <c r="DO484" s="83"/>
      <c r="DP484" s="83"/>
      <c r="DQ484" s="83"/>
      <c r="DR484" s="83"/>
      <c r="DS484" s="83"/>
    </row>
    <row r="485" spans="1:123">
      <c r="B485" s="110"/>
      <c r="C485" s="83"/>
      <c r="D485" s="83"/>
      <c r="E485" s="111"/>
      <c r="F485" s="85" t="str">
        <f>TRKN!E39</f>
        <v>Service Wedge Clamp 616</v>
      </c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  <c r="AI485" s="83"/>
      <c r="AJ485" s="83"/>
      <c r="AK485" s="83"/>
      <c r="AL485" s="83"/>
      <c r="AM485" s="83"/>
      <c r="AN485" s="83"/>
      <c r="AO485" s="83"/>
      <c r="AP485" s="83"/>
      <c r="AQ485" s="83"/>
      <c r="AR485" s="83"/>
      <c r="AS485" s="83"/>
      <c r="AT485" s="83"/>
      <c r="AU485" s="83"/>
      <c r="AV485" s="83"/>
      <c r="AW485" s="83"/>
      <c r="AX485" s="83"/>
      <c r="AY485" s="83"/>
      <c r="AZ485" s="83"/>
      <c r="BA485" s="83"/>
      <c r="BB485" s="83"/>
      <c r="BC485" s="83"/>
      <c r="BD485" s="83"/>
      <c r="BE485" s="83"/>
      <c r="BF485" s="83"/>
      <c r="BG485" s="83"/>
      <c r="BH485" s="83"/>
      <c r="BI485" s="83"/>
      <c r="BJ485" s="83"/>
      <c r="BK485" s="83"/>
      <c r="BL485" s="83"/>
      <c r="BM485" s="83"/>
      <c r="BN485" s="83"/>
      <c r="BO485" s="83"/>
      <c r="BP485" s="83"/>
      <c r="BQ485" s="83"/>
      <c r="BR485" s="83"/>
      <c r="BS485" s="83"/>
      <c r="BT485" s="83"/>
      <c r="BU485" s="83"/>
      <c r="BV485" s="83"/>
      <c r="BW485" s="83"/>
      <c r="BX485" s="83"/>
      <c r="BY485" s="83"/>
      <c r="BZ485" s="83"/>
      <c r="CA485" s="83"/>
      <c r="CB485" s="83"/>
      <c r="CC485" s="83"/>
      <c r="CD485" s="83"/>
      <c r="CE485" s="83"/>
      <c r="CF485" s="83"/>
      <c r="CG485" s="83"/>
      <c r="CH485" s="83"/>
      <c r="CI485" s="83"/>
      <c r="CJ485" s="83"/>
      <c r="CK485" s="83"/>
      <c r="CL485" s="83"/>
      <c r="CM485" s="83"/>
      <c r="CN485" s="83"/>
      <c r="CO485" s="83"/>
      <c r="CP485" s="83"/>
      <c r="CQ485" s="83"/>
      <c r="CR485" s="83"/>
      <c r="CS485" s="83"/>
      <c r="CT485" s="83"/>
      <c r="CU485" s="83"/>
      <c r="CV485" s="83"/>
      <c r="CW485" s="83"/>
      <c r="CX485" s="83"/>
      <c r="CY485" s="83"/>
      <c r="CZ485" s="383">
        <f>TRKN!CY39</f>
        <v>3772</v>
      </c>
      <c r="DA485" s="383"/>
      <c r="DB485" s="383">
        <f>TRKN!CZ39</f>
        <v>0</v>
      </c>
      <c r="DC485" s="383">
        <f>TRKN!DA39</f>
        <v>25102.66</v>
      </c>
      <c r="DD485" s="383">
        <f>TRKN!DB39</f>
        <v>25102.66</v>
      </c>
      <c r="DE485" s="83"/>
      <c r="DF485" s="83"/>
      <c r="DG485" s="83"/>
      <c r="DH485" s="83"/>
      <c r="DI485" s="83"/>
      <c r="DJ485" s="83"/>
      <c r="DK485" s="83"/>
      <c r="DL485" s="83"/>
      <c r="DM485" s="83"/>
      <c r="DN485" s="83"/>
      <c r="DO485" s="83"/>
      <c r="DP485" s="83"/>
      <c r="DQ485" s="83"/>
      <c r="DR485" s="83"/>
      <c r="DS485" s="83"/>
    </row>
    <row r="486" spans="1:123">
      <c r="B486" s="110"/>
      <c r="C486" s="83"/>
      <c r="D486" s="83"/>
      <c r="E486" s="111"/>
      <c r="F486" s="85" t="str">
        <f>TRKN!E40</f>
        <v>Service Wedge Clamp 625</v>
      </c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  <c r="AI486" s="83"/>
      <c r="AJ486" s="83"/>
      <c r="AK486" s="83"/>
      <c r="AL486" s="83"/>
      <c r="AM486" s="83"/>
      <c r="AN486" s="83"/>
      <c r="AO486" s="83"/>
      <c r="AP486" s="83"/>
      <c r="AQ486" s="83"/>
      <c r="AR486" s="83"/>
      <c r="AS486" s="83"/>
      <c r="AT486" s="83"/>
      <c r="AU486" s="83"/>
      <c r="AV486" s="83"/>
      <c r="AW486" s="83"/>
      <c r="AX486" s="83"/>
      <c r="AY486" s="83"/>
      <c r="AZ486" s="83"/>
      <c r="BA486" s="83"/>
      <c r="BB486" s="83"/>
      <c r="BC486" s="83"/>
      <c r="BD486" s="83"/>
      <c r="BE486" s="83"/>
      <c r="BF486" s="83"/>
      <c r="BG486" s="83"/>
      <c r="BH486" s="83"/>
      <c r="BI486" s="83"/>
      <c r="BJ486" s="83"/>
      <c r="BK486" s="83"/>
      <c r="BL486" s="83"/>
      <c r="BM486" s="83"/>
      <c r="BN486" s="83"/>
      <c r="BO486" s="83"/>
      <c r="BP486" s="83"/>
      <c r="BQ486" s="83"/>
      <c r="BR486" s="83"/>
      <c r="BS486" s="83"/>
      <c r="BT486" s="83"/>
      <c r="BU486" s="83"/>
      <c r="BV486" s="83"/>
      <c r="BW486" s="83"/>
      <c r="BX486" s="83"/>
      <c r="BY486" s="83"/>
      <c r="BZ486" s="83"/>
      <c r="CA486" s="83"/>
      <c r="CB486" s="83"/>
      <c r="CC486" s="83"/>
      <c r="CD486" s="83"/>
      <c r="CE486" s="83"/>
      <c r="CF486" s="83"/>
      <c r="CG486" s="83"/>
      <c r="CH486" s="83"/>
      <c r="CI486" s="83"/>
      <c r="CJ486" s="83"/>
      <c r="CK486" s="83"/>
      <c r="CL486" s="83"/>
      <c r="CM486" s="83"/>
      <c r="CN486" s="83"/>
      <c r="CO486" s="83"/>
      <c r="CP486" s="83"/>
      <c r="CQ486" s="83"/>
      <c r="CR486" s="83"/>
      <c r="CS486" s="83"/>
      <c r="CT486" s="83"/>
      <c r="CU486" s="83"/>
      <c r="CV486" s="83"/>
      <c r="CW486" s="83"/>
      <c r="CX486" s="83"/>
      <c r="CY486" s="83"/>
      <c r="CZ486" s="383">
        <f>TRKN!CY40</f>
        <v>3772</v>
      </c>
      <c r="DA486" s="383"/>
      <c r="DB486" s="383">
        <f>TRKN!CZ40</f>
        <v>0</v>
      </c>
      <c r="DC486" s="383">
        <f>TRKN!DA40</f>
        <v>34230.9</v>
      </c>
      <c r="DD486" s="383">
        <f>TRKN!DB40</f>
        <v>34230.9</v>
      </c>
      <c r="DE486" s="83"/>
      <c r="DF486" s="83"/>
      <c r="DG486" s="83"/>
      <c r="DH486" s="83"/>
      <c r="DI486" s="83"/>
      <c r="DJ486" s="83"/>
      <c r="DK486" s="83"/>
      <c r="DL486" s="83"/>
      <c r="DM486" s="83"/>
      <c r="DN486" s="83"/>
      <c r="DO486" s="83"/>
      <c r="DP486" s="83"/>
      <c r="DQ486" s="83"/>
      <c r="DR486" s="83"/>
      <c r="DS486" s="83"/>
    </row>
    <row r="487" spans="1:123">
      <c r="B487" s="110"/>
      <c r="C487" s="83"/>
      <c r="D487" s="83"/>
      <c r="E487" s="111"/>
      <c r="F487" s="85" t="str">
        <f>TRKN!E41</f>
        <v xml:space="preserve"> CCO 1T1 (10/16 mm2 - 10/16 mm2)</v>
      </c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  <c r="AI487" s="83"/>
      <c r="AJ487" s="83"/>
      <c r="AK487" s="83"/>
      <c r="AL487" s="83"/>
      <c r="AM487" s="83"/>
      <c r="AN487" s="83"/>
      <c r="AO487" s="83"/>
      <c r="AP487" s="83"/>
      <c r="AQ487" s="83"/>
      <c r="AR487" s="83"/>
      <c r="AS487" s="83"/>
      <c r="AT487" s="83"/>
      <c r="AU487" s="83"/>
      <c r="AV487" s="83"/>
      <c r="AW487" s="83"/>
      <c r="AX487" s="83"/>
      <c r="AY487" s="83"/>
      <c r="AZ487" s="83"/>
      <c r="BA487" s="83"/>
      <c r="BB487" s="83"/>
      <c r="BC487" s="83"/>
      <c r="BD487" s="83"/>
      <c r="BE487" s="83"/>
      <c r="BF487" s="83"/>
      <c r="BG487" s="83"/>
      <c r="BH487" s="83"/>
      <c r="BI487" s="83"/>
      <c r="BJ487" s="83"/>
      <c r="BK487" s="83"/>
      <c r="BL487" s="83"/>
      <c r="BM487" s="83"/>
      <c r="BN487" s="83"/>
      <c r="BO487" s="83"/>
      <c r="BP487" s="83"/>
      <c r="BQ487" s="83"/>
      <c r="BR487" s="83"/>
      <c r="BS487" s="83"/>
      <c r="BT487" s="83"/>
      <c r="BU487" s="83"/>
      <c r="BV487" s="83"/>
      <c r="BW487" s="83"/>
      <c r="BX487" s="83"/>
      <c r="BY487" s="83"/>
      <c r="BZ487" s="83"/>
      <c r="CA487" s="83"/>
      <c r="CB487" s="83"/>
      <c r="CC487" s="83"/>
      <c r="CD487" s="83"/>
      <c r="CE487" s="83"/>
      <c r="CF487" s="83"/>
      <c r="CG487" s="83"/>
      <c r="CH487" s="83"/>
      <c r="CI487" s="83"/>
      <c r="CJ487" s="83"/>
      <c r="CK487" s="83"/>
      <c r="CL487" s="83"/>
      <c r="CM487" s="83"/>
      <c r="CN487" s="83"/>
      <c r="CO487" s="83"/>
      <c r="CP487" s="83"/>
      <c r="CQ487" s="83"/>
      <c r="CR487" s="83"/>
      <c r="CS487" s="83"/>
      <c r="CT487" s="83"/>
      <c r="CU487" s="83"/>
      <c r="CV487" s="83"/>
      <c r="CW487" s="83"/>
      <c r="CX487" s="83"/>
      <c r="CY487" s="83"/>
      <c r="CZ487" s="383">
        <f>TRKN!CY41</f>
        <v>3772</v>
      </c>
      <c r="DA487" s="383"/>
      <c r="DB487" s="383">
        <f>TRKN!CZ41</f>
        <v>0</v>
      </c>
      <c r="DC487" s="383">
        <f>TRKN!DA41</f>
        <v>62238</v>
      </c>
      <c r="DD487" s="383">
        <f>TRKN!DB41</f>
        <v>62238</v>
      </c>
      <c r="DE487" s="83"/>
      <c r="DF487" s="83"/>
      <c r="DG487" s="83"/>
      <c r="DH487" s="83"/>
      <c r="DI487" s="83"/>
      <c r="DJ487" s="83"/>
      <c r="DK487" s="83"/>
      <c r="DL487" s="83"/>
      <c r="DM487" s="83"/>
      <c r="DN487" s="83"/>
      <c r="DO487" s="83"/>
      <c r="DP487" s="83"/>
      <c r="DQ487" s="83"/>
      <c r="DR487" s="83"/>
      <c r="DS487" s="83"/>
    </row>
    <row r="488" spans="1:123">
      <c r="B488" s="110"/>
      <c r="C488" s="83"/>
      <c r="D488" s="83"/>
      <c r="E488" s="111"/>
      <c r="F488" s="85" t="str">
        <f>TRKN!E42</f>
        <v xml:space="preserve"> CCO 3T1 (25/35 mm2 - 10/16 mm2)</v>
      </c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83"/>
      <c r="BK488" s="83"/>
      <c r="BL488" s="83"/>
      <c r="BM488" s="83"/>
      <c r="BN488" s="83"/>
      <c r="BO488" s="83"/>
      <c r="BP488" s="83"/>
      <c r="BQ488" s="83"/>
      <c r="BR488" s="83"/>
      <c r="BS488" s="83"/>
      <c r="BT488" s="83"/>
      <c r="BU488" s="83"/>
      <c r="BV488" s="83"/>
      <c r="BW488" s="83"/>
      <c r="BX488" s="83"/>
      <c r="BY488" s="83"/>
      <c r="BZ488" s="83"/>
      <c r="CA488" s="83"/>
      <c r="CB488" s="83"/>
      <c r="CC488" s="83"/>
      <c r="CD488" s="83"/>
      <c r="CE488" s="83"/>
      <c r="CF488" s="83"/>
      <c r="CG488" s="83"/>
      <c r="CH488" s="83"/>
      <c r="CI488" s="83"/>
      <c r="CJ488" s="83"/>
      <c r="CK488" s="83"/>
      <c r="CL488" s="83"/>
      <c r="CM488" s="83"/>
      <c r="CN488" s="83"/>
      <c r="CO488" s="83"/>
      <c r="CP488" s="83"/>
      <c r="CQ488" s="83"/>
      <c r="CR488" s="83"/>
      <c r="CS488" s="83"/>
      <c r="CT488" s="83"/>
      <c r="CU488" s="83"/>
      <c r="CV488" s="83"/>
      <c r="CW488" s="83"/>
      <c r="CX488" s="83"/>
      <c r="CY488" s="83"/>
      <c r="CZ488" s="383">
        <f>TRKN!CY42</f>
        <v>3772</v>
      </c>
      <c r="DA488" s="383"/>
      <c r="DB488" s="383">
        <f>TRKN!CZ42</f>
        <v>0</v>
      </c>
      <c r="DC488" s="383">
        <f>TRKN!DA42</f>
        <v>62238</v>
      </c>
      <c r="DD488" s="383">
        <f>TRKN!DB42</f>
        <v>62238</v>
      </c>
      <c r="DE488" s="83"/>
      <c r="DF488" s="83"/>
      <c r="DG488" s="83"/>
      <c r="DH488" s="83"/>
      <c r="DI488" s="83"/>
      <c r="DJ488" s="83"/>
      <c r="DK488" s="83"/>
      <c r="DL488" s="83"/>
      <c r="DM488" s="83"/>
      <c r="DN488" s="83"/>
      <c r="DO488" s="83"/>
      <c r="DP488" s="83"/>
      <c r="DQ488" s="83"/>
      <c r="DR488" s="83"/>
      <c r="DS488" s="83"/>
    </row>
    <row r="489" spans="1:123">
      <c r="B489" s="110"/>
      <c r="C489" s="83"/>
      <c r="D489" s="83"/>
      <c r="E489" s="111"/>
      <c r="F489" s="85" t="str">
        <f>TRKN!E43</f>
        <v xml:space="preserve">Jasa </v>
      </c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  <c r="AI489" s="83"/>
      <c r="AJ489" s="83"/>
      <c r="AK489" s="83"/>
      <c r="AL489" s="83"/>
      <c r="AM489" s="83"/>
      <c r="AN489" s="83"/>
      <c r="AO489" s="83"/>
      <c r="AP489" s="83"/>
      <c r="AQ489" s="83"/>
      <c r="AR489" s="83"/>
      <c r="AS489" s="83"/>
      <c r="AT489" s="83"/>
      <c r="AU489" s="83"/>
      <c r="AV489" s="83"/>
      <c r="AW489" s="83"/>
      <c r="AX489" s="83"/>
      <c r="AY489" s="83"/>
      <c r="AZ489" s="83"/>
      <c r="BA489" s="83"/>
      <c r="BB489" s="83"/>
      <c r="BC489" s="83"/>
      <c r="BD489" s="83"/>
      <c r="BE489" s="83"/>
      <c r="BF489" s="83"/>
      <c r="BG489" s="83"/>
      <c r="BH489" s="83"/>
      <c r="BI489" s="83"/>
      <c r="BJ489" s="83"/>
      <c r="BK489" s="83"/>
      <c r="BL489" s="83"/>
      <c r="BM489" s="83"/>
      <c r="BN489" s="83"/>
      <c r="BO489" s="83"/>
      <c r="BP489" s="83"/>
      <c r="BQ489" s="83"/>
      <c r="BR489" s="83"/>
      <c r="BS489" s="83"/>
      <c r="BT489" s="83"/>
      <c r="BU489" s="83"/>
      <c r="BV489" s="83"/>
      <c r="BW489" s="83"/>
      <c r="BX489" s="83"/>
      <c r="BY489" s="83"/>
      <c r="BZ489" s="83"/>
      <c r="CA489" s="83"/>
      <c r="CB489" s="83"/>
      <c r="CC489" s="83"/>
      <c r="CD489" s="83"/>
      <c r="CE489" s="83"/>
      <c r="CF489" s="83"/>
      <c r="CG489" s="83"/>
      <c r="CH489" s="83"/>
      <c r="CI489" s="83"/>
      <c r="CJ489" s="83"/>
      <c r="CK489" s="83"/>
      <c r="CL489" s="83"/>
      <c r="CM489" s="83"/>
      <c r="CN489" s="83"/>
      <c r="CO489" s="83"/>
      <c r="CP489" s="83"/>
      <c r="CQ489" s="83"/>
      <c r="CR489" s="83"/>
      <c r="CS489" s="83"/>
      <c r="CT489" s="83"/>
      <c r="CU489" s="83"/>
      <c r="CV489" s="83"/>
      <c r="CW489" s="83"/>
      <c r="CX489" s="83"/>
      <c r="CY489" s="83"/>
      <c r="CZ489" s="383">
        <f>TRKN!CY43</f>
        <v>3772</v>
      </c>
      <c r="DA489" s="383"/>
      <c r="DB489" s="383">
        <f>TRKN!CZ43</f>
        <v>0</v>
      </c>
      <c r="DC489" s="383">
        <f>TRKN!DA43</f>
        <v>467317.3614390713</v>
      </c>
      <c r="DD489" s="383">
        <f>TRKN!DB43</f>
        <v>467317.3614390713</v>
      </c>
      <c r="DE489" s="83"/>
      <c r="DF489" s="83"/>
      <c r="DG489" s="83"/>
      <c r="DH489" s="83"/>
      <c r="DI489" s="83"/>
      <c r="DJ489" s="83"/>
      <c r="DK489" s="83"/>
      <c r="DL489" s="83"/>
      <c r="DM489" s="83"/>
      <c r="DN489" s="83"/>
      <c r="DO489" s="83"/>
      <c r="DP489" s="83"/>
      <c r="DQ489" s="83"/>
      <c r="DR489" s="83"/>
      <c r="DS489" s="83"/>
    </row>
    <row r="490" spans="1:123">
      <c r="A490" s="18" t="s">
        <v>689</v>
      </c>
      <c r="B490" s="110" t="str">
        <f>TRKN!A44</f>
        <v>PRK.2017.WKT-10.3.11</v>
      </c>
      <c r="C490" s="83"/>
      <c r="D490" s="83"/>
      <c r="E490" s="111" t="str">
        <f>TRKN!D44</f>
        <v>JASA  APP 1 FASA UNTUK PD</v>
      </c>
      <c r="F490" s="85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  <c r="AM490" s="83"/>
      <c r="AN490" s="83"/>
      <c r="AO490" s="83"/>
      <c r="AP490" s="83"/>
      <c r="AQ490" s="83"/>
      <c r="AR490" s="83"/>
      <c r="AS490" s="83"/>
      <c r="AT490" s="83"/>
      <c r="AU490" s="83"/>
      <c r="AV490" s="83"/>
      <c r="AW490" s="83"/>
      <c r="AX490" s="83"/>
      <c r="AY490" s="83"/>
      <c r="AZ490" s="83"/>
      <c r="BA490" s="83"/>
      <c r="BB490" s="83"/>
      <c r="BC490" s="83"/>
      <c r="BD490" s="83"/>
      <c r="BE490" s="83"/>
      <c r="BF490" s="83"/>
      <c r="BG490" s="83"/>
      <c r="BH490" s="83"/>
      <c r="BI490" s="83"/>
      <c r="BJ490" s="83"/>
      <c r="BK490" s="83"/>
      <c r="BL490" s="83"/>
      <c r="BM490" s="83"/>
      <c r="BN490" s="83"/>
      <c r="BO490" s="83"/>
      <c r="BP490" s="83"/>
      <c r="BQ490" s="83"/>
      <c r="BR490" s="83"/>
      <c r="BS490" s="83"/>
      <c r="BT490" s="83"/>
      <c r="BU490" s="83"/>
      <c r="BV490" s="83"/>
      <c r="BW490" s="83"/>
      <c r="BX490" s="83"/>
      <c r="BY490" s="83"/>
      <c r="BZ490" s="83"/>
      <c r="CA490" s="83"/>
      <c r="CB490" s="83"/>
      <c r="CC490" s="83"/>
      <c r="CD490" s="83"/>
      <c r="CE490" s="83"/>
      <c r="CF490" s="83"/>
      <c r="CG490" s="83"/>
      <c r="CH490" s="83"/>
      <c r="CI490" s="83"/>
      <c r="CJ490" s="83"/>
      <c r="CK490" s="83"/>
      <c r="CL490" s="83"/>
      <c r="CM490" s="83"/>
      <c r="CN490" s="83"/>
      <c r="CO490" s="83"/>
      <c r="CP490" s="83"/>
      <c r="CQ490" s="83"/>
      <c r="CR490" s="83"/>
      <c r="CS490" s="83"/>
      <c r="CT490" s="83"/>
      <c r="CU490" s="83"/>
      <c r="CV490" s="83"/>
      <c r="CW490" s="83"/>
      <c r="CX490" s="83"/>
      <c r="CY490" s="83"/>
      <c r="CZ490" s="383">
        <f>TRKN!CY44</f>
        <v>0</v>
      </c>
      <c r="DA490" s="383"/>
      <c r="DB490" s="383">
        <f>TRKN!CZ44</f>
        <v>0</v>
      </c>
      <c r="DC490" s="383">
        <f>TRKN!DA44</f>
        <v>0</v>
      </c>
      <c r="DD490" s="383">
        <f>TRKN!DB44</f>
        <v>0</v>
      </c>
      <c r="DE490" s="83"/>
      <c r="DF490" s="83"/>
      <c r="DG490" s="83"/>
      <c r="DH490" s="83"/>
      <c r="DI490" s="83"/>
      <c r="DJ490" s="83"/>
      <c r="DK490" s="83"/>
      <c r="DL490" s="83"/>
      <c r="DM490" s="83"/>
      <c r="DN490" s="83"/>
      <c r="DO490" s="83"/>
      <c r="DP490" s="83"/>
      <c r="DQ490" s="83"/>
      <c r="DR490" s="83"/>
      <c r="DS490" s="83"/>
    </row>
    <row r="491" spans="1:123">
      <c r="B491" s="110"/>
      <c r="C491" s="83"/>
      <c r="D491" s="83"/>
      <c r="E491" s="111"/>
      <c r="F491" s="85" t="str">
        <f>TRKN!E45</f>
        <v>Jasa Penggantian MCB</v>
      </c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  <c r="AM491" s="83"/>
      <c r="AN491" s="83"/>
      <c r="AO491" s="83"/>
      <c r="AP491" s="83"/>
      <c r="AQ491" s="83"/>
      <c r="AR491" s="83"/>
      <c r="AS491" s="83"/>
      <c r="AT491" s="83"/>
      <c r="AU491" s="83"/>
      <c r="AV491" s="83"/>
      <c r="AW491" s="83"/>
      <c r="AX491" s="83"/>
      <c r="AY491" s="83"/>
      <c r="AZ491" s="83"/>
      <c r="BA491" s="83"/>
      <c r="BB491" s="83"/>
      <c r="BC491" s="83"/>
      <c r="BD491" s="83"/>
      <c r="BE491" s="83"/>
      <c r="BF491" s="83"/>
      <c r="BG491" s="83"/>
      <c r="BH491" s="83"/>
      <c r="BI491" s="83"/>
      <c r="BJ491" s="83"/>
      <c r="BK491" s="83"/>
      <c r="BL491" s="83"/>
      <c r="BM491" s="83"/>
      <c r="BN491" s="83"/>
      <c r="BO491" s="83"/>
      <c r="BP491" s="83"/>
      <c r="BQ491" s="83"/>
      <c r="BR491" s="83"/>
      <c r="BS491" s="83"/>
      <c r="BT491" s="83"/>
      <c r="BU491" s="83"/>
      <c r="BV491" s="83"/>
      <c r="BW491" s="83"/>
      <c r="BX491" s="83"/>
      <c r="BY491" s="83"/>
      <c r="BZ491" s="83"/>
      <c r="CA491" s="83"/>
      <c r="CB491" s="83"/>
      <c r="CC491" s="83"/>
      <c r="CD491" s="83"/>
      <c r="CE491" s="83"/>
      <c r="CF491" s="83"/>
      <c r="CG491" s="83"/>
      <c r="CH491" s="83"/>
      <c r="CI491" s="83"/>
      <c r="CJ491" s="83"/>
      <c r="CK491" s="83"/>
      <c r="CL491" s="83"/>
      <c r="CM491" s="83"/>
      <c r="CN491" s="83"/>
      <c r="CO491" s="83"/>
      <c r="CP491" s="83"/>
      <c r="CQ491" s="83"/>
      <c r="CR491" s="83"/>
      <c r="CS491" s="83"/>
      <c r="CT491" s="83"/>
      <c r="CU491" s="83"/>
      <c r="CV491" s="83"/>
      <c r="CW491" s="83"/>
      <c r="CX491" s="83"/>
      <c r="CY491" s="83"/>
      <c r="CZ491" s="383">
        <f>TRKN!CY45</f>
        <v>2500</v>
      </c>
      <c r="DA491" s="383"/>
      <c r="DB491" s="383">
        <f>TRKN!CZ45</f>
        <v>0</v>
      </c>
      <c r="DC491" s="383">
        <f>TRKN!DA45</f>
        <v>11970.75</v>
      </c>
      <c r="DD491" s="383">
        <f>TRKN!DB45</f>
        <v>11970.75</v>
      </c>
      <c r="DE491" s="83"/>
      <c r="DF491" s="83"/>
      <c r="DG491" s="83"/>
      <c r="DH491" s="83"/>
      <c r="DI491" s="83"/>
      <c r="DJ491" s="83"/>
      <c r="DK491" s="83"/>
      <c r="DL491" s="83"/>
      <c r="DM491" s="83"/>
      <c r="DN491" s="83"/>
      <c r="DO491" s="83"/>
      <c r="DP491" s="83"/>
      <c r="DQ491" s="83"/>
      <c r="DR491" s="83"/>
      <c r="DS491" s="83"/>
    </row>
    <row r="492" spans="1:123">
      <c r="B492" s="110"/>
      <c r="C492" s="83"/>
      <c r="D492" s="83"/>
      <c r="E492" s="111"/>
      <c r="F492" s="85" t="str">
        <f>TRKN!E46</f>
        <v>Jasa Penggantian Meter</v>
      </c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  <c r="AI492" s="83"/>
      <c r="AJ492" s="83"/>
      <c r="AK492" s="83"/>
      <c r="AL492" s="83"/>
      <c r="AM492" s="83"/>
      <c r="AN492" s="83"/>
      <c r="AO492" s="83"/>
      <c r="AP492" s="83"/>
      <c r="AQ492" s="83"/>
      <c r="AR492" s="83"/>
      <c r="AS492" s="83"/>
      <c r="AT492" s="83"/>
      <c r="AU492" s="83"/>
      <c r="AV492" s="83"/>
      <c r="AW492" s="83"/>
      <c r="AX492" s="83"/>
      <c r="AY492" s="83"/>
      <c r="AZ492" s="83"/>
      <c r="BA492" s="83"/>
      <c r="BB492" s="83"/>
      <c r="BC492" s="83"/>
      <c r="BD492" s="83"/>
      <c r="BE492" s="83"/>
      <c r="BF492" s="83"/>
      <c r="BG492" s="83"/>
      <c r="BH492" s="83"/>
      <c r="BI492" s="83"/>
      <c r="BJ492" s="83"/>
      <c r="BK492" s="83"/>
      <c r="BL492" s="83"/>
      <c r="BM492" s="83"/>
      <c r="BN492" s="83"/>
      <c r="BO492" s="83"/>
      <c r="BP492" s="83"/>
      <c r="BQ492" s="83"/>
      <c r="BR492" s="83"/>
      <c r="BS492" s="83"/>
      <c r="BT492" s="83"/>
      <c r="BU492" s="83"/>
      <c r="BV492" s="83"/>
      <c r="BW492" s="83"/>
      <c r="BX492" s="83"/>
      <c r="BY492" s="83"/>
      <c r="BZ492" s="83"/>
      <c r="CA492" s="83"/>
      <c r="CB492" s="83"/>
      <c r="CC492" s="83"/>
      <c r="CD492" s="83"/>
      <c r="CE492" s="83"/>
      <c r="CF492" s="83"/>
      <c r="CG492" s="83"/>
      <c r="CH492" s="83"/>
      <c r="CI492" s="83"/>
      <c r="CJ492" s="83"/>
      <c r="CK492" s="83"/>
      <c r="CL492" s="83"/>
      <c r="CM492" s="83"/>
      <c r="CN492" s="83"/>
      <c r="CO492" s="83"/>
      <c r="CP492" s="83"/>
      <c r="CQ492" s="83"/>
      <c r="CR492" s="83"/>
      <c r="CS492" s="83"/>
      <c r="CT492" s="83"/>
      <c r="CU492" s="83"/>
      <c r="CV492" s="83"/>
      <c r="CW492" s="83"/>
      <c r="CX492" s="83"/>
      <c r="CY492" s="83"/>
      <c r="CZ492" s="383">
        <f>TRKN!CY46</f>
        <v>625</v>
      </c>
      <c r="DA492" s="383"/>
      <c r="DB492" s="383">
        <f>TRKN!CZ46</f>
        <v>0</v>
      </c>
      <c r="DC492" s="383">
        <f>TRKN!DA46</f>
        <v>77431.959411298943</v>
      </c>
      <c r="DD492" s="383">
        <f>TRKN!DB46</f>
        <v>77431.959411298943</v>
      </c>
      <c r="DE492" s="83"/>
      <c r="DF492" s="83"/>
      <c r="DG492" s="83"/>
      <c r="DH492" s="83"/>
      <c r="DI492" s="83"/>
      <c r="DJ492" s="83"/>
      <c r="DK492" s="83"/>
      <c r="DL492" s="83"/>
      <c r="DM492" s="83"/>
      <c r="DN492" s="83"/>
      <c r="DO492" s="83"/>
      <c r="DP492" s="83"/>
      <c r="DQ492" s="83"/>
      <c r="DR492" s="83"/>
      <c r="DS492" s="83"/>
    </row>
    <row r="493" spans="1:123">
      <c r="A493" s="18" t="s">
        <v>689</v>
      </c>
      <c r="B493" s="110" t="str">
        <f>TRKN!A47</f>
        <v>PRK.2017.WKT-10.3.12</v>
      </c>
      <c r="C493" s="83"/>
      <c r="D493" s="83"/>
      <c r="E493" s="111" t="str">
        <f>TRKN!D47</f>
        <v>Jasa dan Accesories PB PD 3 fasa  :</v>
      </c>
      <c r="F493" s="85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  <c r="AI493" s="83"/>
      <c r="AJ493" s="83"/>
      <c r="AK493" s="83"/>
      <c r="AL493" s="83"/>
      <c r="AM493" s="83"/>
      <c r="AN493" s="83"/>
      <c r="AO493" s="83"/>
      <c r="AP493" s="83"/>
      <c r="AQ493" s="83"/>
      <c r="AR493" s="83"/>
      <c r="AS493" s="83"/>
      <c r="AT493" s="83"/>
      <c r="AU493" s="83"/>
      <c r="AV493" s="83"/>
      <c r="AW493" s="83"/>
      <c r="AX493" s="83"/>
      <c r="AY493" s="83"/>
      <c r="AZ493" s="83"/>
      <c r="BA493" s="83"/>
      <c r="BB493" s="83"/>
      <c r="BC493" s="83"/>
      <c r="BD493" s="83"/>
      <c r="BE493" s="83"/>
      <c r="BF493" s="83"/>
      <c r="BG493" s="83"/>
      <c r="BH493" s="83"/>
      <c r="BI493" s="83"/>
      <c r="BJ493" s="83"/>
      <c r="BK493" s="83"/>
      <c r="BL493" s="83"/>
      <c r="BM493" s="83"/>
      <c r="BN493" s="83"/>
      <c r="BO493" s="83"/>
      <c r="BP493" s="83"/>
      <c r="BQ493" s="83"/>
      <c r="BR493" s="83"/>
      <c r="BS493" s="83"/>
      <c r="BT493" s="83"/>
      <c r="BU493" s="83"/>
      <c r="BV493" s="83"/>
      <c r="BW493" s="83"/>
      <c r="BX493" s="83"/>
      <c r="BY493" s="83"/>
      <c r="BZ493" s="83"/>
      <c r="CA493" s="83"/>
      <c r="CB493" s="83"/>
      <c r="CC493" s="83"/>
      <c r="CD493" s="83"/>
      <c r="CE493" s="83"/>
      <c r="CF493" s="83"/>
      <c r="CG493" s="83"/>
      <c r="CH493" s="83"/>
      <c r="CI493" s="83"/>
      <c r="CJ493" s="83"/>
      <c r="CK493" s="83"/>
      <c r="CL493" s="83"/>
      <c r="CM493" s="83"/>
      <c r="CN493" s="83"/>
      <c r="CO493" s="83"/>
      <c r="CP493" s="83"/>
      <c r="CQ493" s="83"/>
      <c r="CR493" s="83"/>
      <c r="CS493" s="83"/>
      <c r="CT493" s="83"/>
      <c r="CU493" s="83"/>
      <c r="CV493" s="83"/>
      <c r="CW493" s="83"/>
      <c r="CX493" s="83"/>
      <c r="CY493" s="83"/>
      <c r="CZ493" s="383">
        <f>TRKN!CY47</f>
        <v>0</v>
      </c>
      <c r="DA493" s="383"/>
      <c r="DB493" s="383">
        <f>TRKN!CZ47</f>
        <v>0</v>
      </c>
      <c r="DC493" s="383">
        <f>TRKN!DA47</f>
        <v>0</v>
      </c>
      <c r="DD493" s="383">
        <f>TRKN!DB47</f>
        <v>0</v>
      </c>
      <c r="DE493" s="83"/>
      <c r="DF493" s="83"/>
      <c r="DG493" s="83"/>
      <c r="DH493" s="83"/>
      <c r="DI493" s="83"/>
      <c r="DJ493" s="83"/>
      <c r="DK493" s="83"/>
      <c r="DL493" s="83"/>
      <c r="DM493" s="83"/>
      <c r="DN493" s="83"/>
      <c r="DO493" s="83"/>
      <c r="DP493" s="83"/>
      <c r="DQ493" s="83"/>
      <c r="DR493" s="83"/>
      <c r="DS493" s="83"/>
    </row>
    <row r="494" spans="1:123">
      <c r="B494" s="110"/>
      <c r="C494" s="83"/>
      <c r="D494" s="83"/>
      <c r="E494" s="111"/>
      <c r="F494" s="85" t="str">
        <f>TRKN!E48</f>
        <v>kWH Meter 3P Prabayar</v>
      </c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  <c r="AI494" s="83"/>
      <c r="AJ494" s="83"/>
      <c r="AK494" s="83"/>
      <c r="AL494" s="83"/>
      <c r="AM494" s="83"/>
      <c r="AN494" s="83"/>
      <c r="AO494" s="83"/>
      <c r="AP494" s="83"/>
      <c r="AQ494" s="83"/>
      <c r="AR494" s="83"/>
      <c r="AS494" s="83"/>
      <c r="AT494" s="83"/>
      <c r="AU494" s="83"/>
      <c r="AV494" s="83"/>
      <c r="AW494" s="83"/>
      <c r="AX494" s="83"/>
      <c r="AY494" s="83"/>
      <c r="AZ494" s="83"/>
      <c r="BA494" s="83"/>
      <c r="BB494" s="83"/>
      <c r="BC494" s="83"/>
      <c r="BD494" s="83"/>
      <c r="BE494" s="83"/>
      <c r="BF494" s="83"/>
      <c r="BG494" s="83"/>
      <c r="BH494" s="83"/>
      <c r="BI494" s="83"/>
      <c r="BJ494" s="83"/>
      <c r="BK494" s="83"/>
      <c r="BL494" s="83"/>
      <c r="BM494" s="83"/>
      <c r="BN494" s="83"/>
      <c r="BO494" s="83"/>
      <c r="BP494" s="83"/>
      <c r="BQ494" s="83"/>
      <c r="BR494" s="83"/>
      <c r="BS494" s="83"/>
      <c r="BT494" s="83"/>
      <c r="BU494" s="83"/>
      <c r="BV494" s="83"/>
      <c r="BW494" s="83"/>
      <c r="BX494" s="83"/>
      <c r="BY494" s="83"/>
      <c r="BZ494" s="83"/>
      <c r="CA494" s="83"/>
      <c r="CB494" s="83"/>
      <c r="CC494" s="83"/>
      <c r="CD494" s="83"/>
      <c r="CE494" s="83"/>
      <c r="CF494" s="83"/>
      <c r="CG494" s="83"/>
      <c r="CH494" s="83"/>
      <c r="CI494" s="83"/>
      <c r="CJ494" s="83"/>
      <c r="CK494" s="83"/>
      <c r="CL494" s="83"/>
      <c r="CM494" s="83"/>
      <c r="CN494" s="83"/>
      <c r="CO494" s="83"/>
      <c r="CP494" s="83"/>
      <c r="CQ494" s="83"/>
      <c r="CR494" s="83"/>
      <c r="CS494" s="83"/>
      <c r="CT494" s="83"/>
      <c r="CU494" s="83"/>
      <c r="CV494" s="83"/>
      <c r="CW494" s="83"/>
      <c r="CX494" s="83"/>
      <c r="CY494" s="83"/>
      <c r="CZ494" s="383">
        <f>TRKN!CY48</f>
        <v>50</v>
      </c>
      <c r="DA494" s="383"/>
      <c r="DB494" s="383">
        <f>TRKN!CZ48</f>
        <v>0</v>
      </c>
      <c r="DC494" s="383">
        <f>TRKN!DA48</f>
        <v>111925</v>
      </c>
      <c r="DD494" s="383">
        <f>TRKN!DB48</f>
        <v>111925</v>
      </c>
      <c r="DE494" s="83"/>
      <c r="DF494" s="83"/>
      <c r="DG494" s="83"/>
      <c r="DH494" s="83"/>
      <c r="DI494" s="83"/>
      <c r="DJ494" s="83"/>
      <c r="DK494" s="83"/>
      <c r="DL494" s="83"/>
      <c r="DM494" s="83"/>
      <c r="DN494" s="83"/>
      <c r="DO494" s="83"/>
      <c r="DP494" s="83"/>
      <c r="DQ494" s="83"/>
      <c r="DR494" s="83"/>
      <c r="DS494" s="83"/>
    </row>
    <row r="495" spans="1:123">
      <c r="B495" s="110"/>
      <c r="C495" s="83"/>
      <c r="D495" s="83"/>
      <c r="E495" s="111"/>
      <c r="F495" s="85" t="str">
        <f>TRKN!E49</f>
        <v>TC 4 x 25</v>
      </c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  <c r="AI495" s="83"/>
      <c r="AJ495" s="83"/>
      <c r="AK495" s="83"/>
      <c r="AL495" s="83"/>
      <c r="AM495" s="83"/>
      <c r="AN495" s="83"/>
      <c r="AO495" s="83"/>
      <c r="AP495" s="83"/>
      <c r="AQ495" s="83"/>
      <c r="AR495" s="83"/>
      <c r="AS495" s="83"/>
      <c r="AT495" s="83"/>
      <c r="AU495" s="83"/>
      <c r="AV495" s="83"/>
      <c r="AW495" s="83"/>
      <c r="AX495" s="83"/>
      <c r="AY495" s="83"/>
      <c r="AZ495" s="83"/>
      <c r="BA495" s="83"/>
      <c r="BB495" s="83"/>
      <c r="BC495" s="83"/>
      <c r="BD495" s="83"/>
      <c r="BE495" s="83"/>
      <c r="BF495" s="83"/>
      <c r="BG495" s="83"/>
      <c r="BH495" s="83"/>
      <c r="BI495" s="83"/>
      <c r="BJ495" s="83"/>
      <c r="BK495" s="83"/>
      <c r="BL495" s="83"/>
      <c r="BM495" s="83"/>
      <c r="BN495" s="83"/>
      <c r="BO495" s="83"/>
      <c r="BP495" s="83"/>
      <c r="BQ495" s="83"/>
      <c r="BR495" s="83"/>
      <c r="BS495" s="83"/>
      <c r="BT495" s="83"/>
      <c r="BU495" s="83"/>
      <c r="BV495" s="83"/>
      <c r="BW495" s="83"/>
      <c r="BX495" s="83"/>
      <c r="BY495" s="83"/>
      <c r="BZ495" s="83"/>
      <c r="CA495" s="83"/>
      <c r="CB495" s="83"/>
      <c r="CC495" s="83"/>
      <c r="CD495" s="83"/>
      <c r="CE495" s="83"/>
      <c r="CF495" s="83"/>
      <c r="CG495" s="83"/>
      <c r="CH495" s="83"/>
      <c r="CI495" s="83"/>
      <c r="CJ495" s="83"/>
      <c r="CK495" s="83"/>
      <c r="CL495" s="83"/>
      <c r="CM495" s="83"/>
      <c r="CN495" s="83"/>
      <c r="CO495" s="83"/>
      <c r="CP495" s="83"/>
      <c r="CQ495" s="83"/>
      <c r="CR495" s="83"/>
      <c r="CS495" s="83"/>
      <c r="CT495" s="83"/>
      <c r="CU495" s="83"/>
      <c r="CV495" s="83"/>
      <c r="CW495" s="83"/>
      <c r="CX495" s="83"/>
      <c r="CY495" s="83"/>
      <c r="CZ495" s="383">
        <f>TRKN!CY49</f>
        <v>1500</v>
      </c>
      <c r="DA495" s="383"/>
      <c r="DB495" s="383">
        <f>TRKN!CZ49</f>
        <v>0</v>
      </c>
      <c r="DC495" s="383">
        <f>TRKN!DA49</f>
        <v>39105</v>
      </c>
      <c r="DD495" s="383">
        <f>TRKN!DB49</f>
        <v>39105</v>
      </c>
      <c r="DE495" s="83"/>
      <c r="DF495" s="83"/>
      <c r="DG495" s="83"/>
      <c r="DH495" s="83"/>
      <c r="DI495" s="83"/>
      <c r="DJ495" s="83"/>
      <c r="DK495" s="83"/>
      <c r="DL495" s="83"/>
      <c r="DM495" s="83"/>
      <c r="DN495" s="83"/>
      <c r="DO495" s="83"/>
      <c r="DP495" s="83"/>
      <c r="DQ495" s="83"/>
      <c r="DR495" s="83"/>
      <c r="DS495" s="83"/>
    </row>
    <row r="496" spans="1:123">
      <c r="B496" s="110"/>
      <c r="C496" s="83"/>
      <c r="D496" s="83"/>
      <c r="E496" s="111"/>
      <c r="F496" s="85" t="str">
        <f>TRKN!E50</f>
        <v>Box APP 1 pintu</v>
      </c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  <c r="AI496" s="83"/>
      <c r="AJ496" s="83"/>
      <c r="AK496" s="83"/>
      <c r="AL496" s="83"/>
      <c r="AM496" s="83"/>
      <c r="AN496" s="83"/>
      <c r="AO496" s="83"/>
      <c r="AP496" s="83"/>
      <c r="AQ496" s="83"/>
      <c r="AR496" s="83"/>
      <c r="AS496" s="83"/>
      <c r="AT496" s="83"/>
      <c r="AU496" s="83"/>
      <c r="AV496" s="83"/>
      <c r="AW496" s="83"/>
      <c r="AX496" s="83"/>
      <c r="AY496" s="83"/>
      <c r="AZ496" s="83"/>
      <c r="BA496" s="83"/>
      <c r="BB496" s="83"/>
      <c r="BC496" s="83"/>
      <c r="BD496" s="83"/>
      <c r="BE496" s="83"/>
      <c r="BF496" s="83"/>
      <c r="BG496" s="83"/>
      <c r="BH496" s="83"/>
      <c r="BI496" s="83"/>
      <c r="BJ496" s="83"/>
      <c r="BK496" s="83"/>
      <c r="BL496" s="83"/>
      <c r="BM496" s="83"/>
      <c r="BN496" s="83"/>
      <c r="BO496" s="83"/>
      <c r="BP496" s="83"/>
      <c r="BQ496" s="83"/>
      <c r="BR496" s="83"/>
      <c r="BS496" s="83"/>
      <c r="BT496" s="83"/>
      <c r="BU496" s="83"/>
      <c r="BV496" s="83"/>
      <c r="BW496" s="83"/>
      <c r="BX496" s="83"/>
      <c r="BY496" s="83"/>
      <c r="BZ496" s="83"/>
      <c r="CA496" s="83"/>
      <c r="CB496" s="83"/>
      <c r="CC496" s="83"/>
      <c r="CD496" s="83"/>
      <c r="CE496" s="83"/>
      <c r="CF496" s="83"/>
      <c r="CG496" s="83"/>
      <c r="CH496" s="83"/>
      <c r="CI496" s="83"/>
      <c r="CJ496" s="83"/>
      <c r="CK496" s="83"/>
      <c r="CL496" s="83"/>
      <c r="CM496" s="83"/>
      <c r="CN496" s="83"/>
      <c r="CO496" s="83"/>
      <c r="CP496" s="83"/>
      <c r="CQ496" s="83"/>
      <c r="CR496" s="83"/>
      <c r="CS496" s="83"/>
      <c r="CT496" s="83"/>
      <c r="CU496" s="83"/>
      <c r="CV496" s="83"/>
      <c r="CW496" s="83"/>
      <c r="CX496" s="83"/>
      <c r="CY496" s="83"/>
      <c r="CZ496" s="383">
        <f>TRKN!CY50</f>
        <v>28</v>
      </c>
      <c r="DA496" s="383"/>
      <c r="DB496" s="383">
        <f>TRKN!CZ50</f>
        <v>0</v>
      </c>
      <c r="DC496" s="383">
        <f>TRKN!DA50</f>
        <v>77000</v>
      </c>
      <c r="DD496" s="383">
        <f>TRKN!DB50</f>
        <v>77000</v>
      </c>
      <c r="DE496" s="83"/>
      <c r="DF496" s="83"/>
      <c r="DG496" s="83"/>
      <c r="DH496" s="83"/>
      <c r="DI496" s="83"/>
      <c r="DJ496" s="83"/>
      <c r="DK496" s="83"/>
      <c r="DL496" s="83"/>
      <c r="DM496" s="83"/>
      <c r="DN496" s="83"/>
      <c r="DO496" s="83"/>
      <c r="DP496" s="83"/>
      <c r="DQ496" s="83"/>
      <c r="DR496" s="83"/>
      <c r="DS496" s="83"/>
    </row>
    <row r="497" spans="1:123">
      <c r="B497" s="110"/>
      <c r="C497" s="83"/>
      <c r="D497" s="83"/>
      <c r="E497" s="111"/>
      <c r="F497" s="85" t="str">
        <f>TRKN!E51</f>
        <v>Modem</v>
      </c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  <c r="AI497" s="83"/>
      <c r="AJ497" s="83"/>
      <c r="AK497" s="83"/>
      <c r="AL497" s="83"/>
      <c r="AM497" s="83"/>
      <c r="AN497" s="83"/>
      <c r="AO497" s="83"/>
      <c r="AP497" s="83"/>
      <c r="AQ497" s="83"/>
      <c r="AR497" s="83"/>
      <c r="AS497" s="83"/>
      <c r="AT497" s="83"/>
      <c r="AU497" s="83"/>
      <c r="AV497" s="83"/>
      <c r="AW497" s="83"/>
      <c r="AX497" s="83"/>
      <c r="AY497" s="83"/>
      <c r="AZ497" s="83"/>
      <c r="BA497" s="83"/>
      <c r="BB497" s="83"/>
      <c r="BC497" s="83"/>
      <c r="BD497" s="83"/>
      <c r="BE497" s="83"/>
      <c r="BF497" s="83"/>
      <c r="BG497" s="83"/>
      <c r="BH497" s="83"/>
      <c r="BI497" s="83"/>
      <c r="BJ497" s="83"/>
      <c r="BK497" s="83"/>
      <c r="BL497" s="83"/>
      <c r="BM497" s="83"/>
      <c r="BN497" s="83"/>
      <c r="BO497" s="83"/>
      <c r="BP497" s="83"/>
      <c r="BQ497" s="83"/>
      <c r="BR497" s="83"/>
      <c r="BS497" s="83"/>
      <c r="BT497" s="83"/>
      <c r="BU497" s="83"/>
      <c r="BV497" s="83"/>
      <c r="BW497" s="83"/>
      <c r="BX497" s="83"/>
      <c r="BY497" s="83"/>
      <c r="BZ497" s="83"/>
      <c r="CA497" s="83"/>
      <c r="CB497" s="83"/>
      <c r="CC497" s="83"/>
      <c r="CD497" s="83"/>
      <c r="CE497" s="83"/>
      <c r="CF497" s="83"/>
      <c r="CG497" s="83"/>
      <c r="CH497" s="83"/>
      <c r="CI497" s="83"/>
      <c r="CJ497" s="83"/>
      <c r="CK497" s="83"/>
      <c r="CL497" s="83"/>
      <c r="CM497" s="83"/>
      <c r="CN497" s="83"/>
      <c r="CO497" s="83"/>
      <c r="CP497" s="83"/>
      <c r="CQ497" s="83"/>
      <c r="CR497" s="83"/>
      <c r="CS497" s="83"/>
      <c r="CT497" s="83"/>
      <c r="CU497" s="83"/>
      <c r="CV497" s="83"/>
      <c r="CW497" s="83"/>
      <c r="CX497" s="83"/>
      <c r="CY497" s="83"/>
      <c r="CZ497" s="383">
        <f>TRKN!CY51</f>
        <v>53</v>
      </c>
      <c r="DA497" s="383"/>
      <c r="DB497" s="383">
        <f>TRKN!CZ51</f>
        <v>0</v>
      </c>
      <c r="DC497" s="383">
        <f>TRKN!DA51</f>
        <v>96195</v>
      </c>
      <c r="DD497" s="383">
        <f>TRKN!DB51</f>
        <v>96195</v>
      </c>
      <c r="DE497" s="83"/>
      <c r="DF497" s="83"/>
      <c r="DG497" s="83"/>
      <c r="DH497" s="83"/>
      <c r="DI497" s="83"/>
      <c r="DJ497" s="83"/>
      <c r="DK497" s="83"/>
      <c r="DL497" s="83"/>
      <c r="DM497" s="83"/>
      <c r="DN497" s="83"/>
      <c r="DO497" s="83"/>
      <c r="DP497" s="83"/>
      <c r="DQ497" s="83"/>
      <c r="DR497" s="83"/>
      <c r="DS497" s="83"/>
    </row>
    <row r="498" spans="1:123">
      <c r="B498" s="110"/>
      <c r="C498" s="83"/>
      <c r="D498" s="83"/>
      <c r="E498" s="111"/>
      <c r="F498" s="85" t="str">
        <f>TRKN!E52</f>
        <v>MCCB 3 P</v>
      </c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83"/>
      <c r="BK498" s="83"/>
      <c r="BL498" s="83"/>
      <c r="BM498" s="83"/>
      <c r="BN498" s="83"/>
      <c r="BO498" s="83"/>
      <c r="BP498" s="83"/>
      <c r="BQ498" s="83"/>
      <c r="BR498" s="83"/>
      <c r="BS498" s="83"/>
      <c r="BT498" s="83"/>
      <c r="BU498" s="83"/>
      <c r="BV498" s="83"/>
      <c r="BW498" s="83"/>
      <c r="BX498" s="83"/>
      <c r="BY498" s="83"/>
      <c r="BZ498" s="83"/>
      <c r="CA498" s="83"/>
      <c r="CB498" s="83"/>
      <c r="CC498" s="83"/>
      <c r="CD498" s="83"/>
      <c r="CE498" s="83"/>
      <c r="CF498" s="83"/>
      <c r="CG498" s="83"/>
      <c r="CH498" s="83"/>
      <c r="CI498" s="83"/>
      <c r="CJ498" s="83"/>
      <c r="CK498" s="83"/>
      <c r="CL498" s="83"/>
      <c r="CM498" s="83"/>
      <c r="CN498" s="83"/>
      <c r="CO498" s="83"/>
      <c r="CP498" s="83"/>
      <c r="CQ498" s="83"/>
      <c r="CR498" s="83"/>
      <c r="CS498" s="83"/>
      <c r="CT498" s="83"/>
      <c r="CU498" s="83"/>
      <c r="CV498" s="83"/>
      <c r="CW498" s="83"/>
      <c r="CX498" s="83"/>
      <c r="CY498" s="83"/>
      <c r="CZ498" s="383">
        <f>TRKN!CY52</f>
        <v>25</v>
      </c>
      <c r="DA498" s="383"/>
      <c r="DB498" s="383">
        <f>TRKN!CZ52</f>
        <v>0</v>
      </c>
      <c r="DC498" s="383">
        <f>TRKN!DA52</f>
        <v>50234.868200000004</v>
      </c>
      <c r="DD498" s="383">
        <f>TRKN!DB52</f>
        <v>50234.868200000004</v>
      </c>
      <c r="DE498" s="83"/>
      <c r="DF498" s="83"/>
      <c r="DG498" s="83"/>
      <c r="DH498" s="83"/>
      <c r="DI498" s="83"/>
      <c r="DJ498" s="83"/>
      <c r="DK498" s="83"/>
      <c r="DL498" s="83"/>
      <c r="DM498" s="83"/>
      <c r="DN498" s="83"/>
      <c r="DO498" s="83"/>
      <c r="DP498" s="83"/>
      <c r="DQ498" s="83"/>
      <c r="DR498" s="83"/>
      <c r="DS498" s="83"/>
    </row>
    <row r="499" spans="1:123">
      <c r="B499" s="110"/>
      <c r="C499" s="83"/>
      <c r="D499" s="83"/>
      <c r="E499" s="111"/>
      <c r="F499" s="85" t="str">
        <f>TRKN!E53</f>
        <v>CT TR 250/5 cl 0.5s</v>
      </c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  <c r="AI499" s="83"/>
      <c r="AJ499" s="83"/>
      <c r="AK499" s="83"/>
      <c r="AL499" s="83"/>
      <c r="AM499" s="83"/>
      <c r="AN499" s="83"/>
      <c r="AO499" s="83"/>
      <c r="AP499" s="83"/>
      <c r="AQ499" s="83"/>
      <c r="AR499" s="83"/>
      <c r="AS499" s="83"/>
      <c r="AT499" s="83"/>
      <c r="AU499" s="83"/>
      <c r="AV499" s="83"/>
      <c r="AW499" s="83"/>
      <c r="AX499" s="83"/>
      <c r="AY499" s="83"/>
      <c r="AZ499" s="83"/>
      <c r="BA499" s="83"/>
      <c r="BB499" s="83"/>
      <c r="BC499" s="83"/>
      <c r="BD499" s="83"/>
      <c r="BE499" s="83"/>
      <c r="BF499" s="83"/>
      <c r="BG499" s="83"/>
      <c r="BH499" s="83"/>
      <c r="BI499" s="83"/>
      <c r="BJ499" s="83"/>
      <c r="BK499" s="83"/>
      <c r="BL499" s="83"/>
      <c r="BM499" s="83"/>
      <c r="BN499" s="83"/>
      <c r="BO499" s="83"/>
      <c r="BP499" s="83"/>
      <c r="BQ499" s="83"/>
      <c r="BR499" s="83"/>
      <c r="BS499" s="83"/>
      <c r="BT499" s="83"/>
      <c r="BU499" s="83"/>
      <c r="BV499" s="83"/>
      <c r="BW499" s="83"/>
      <c r="BX499" s="83"/>
      <c r="BY499" s="83"/>
      <c r="BZ499" s="83"/>
      <c r="CA499" s="83"/>
      <c r="CB499" s="83"/>
      <c r="CC499" s="83"/>
      <c r="CD499" s="83"/>
      <c r="CE499" s="83"/>
      <c r="CF499" s="83"/>
      <c r="CG499" s="83"/>
      <c r="CH499" s="83"/>
      <c r="CI499" s="83"/>
      <c r="CJ499" s="83"/>
      <c r="CK499" s="83"/>
      <c r="CL499" s="83"/>
      <c r="CM499" s="83"/>
      <c r="CN499" s="83"/>
      <c r="CO499" s="83"/>
      <c r="CP499" s="83"/>
      <c r="CQ499" s="83"/>
      <c r="CR499" s="83"/>
      <c r="CS499" s="83"/>
      <c r="CT499" s="83"/>
      <c r="CU499" s="83"/>
      <c r="CV499" s="83"/>
      <c r="CW499" s="83"/>
      <c r="CX499" s="83"/>
      <c r="CY499" s="83"/>
      <c r="CZ499" s="383">
        <f>TRKN!CY53</f>
        <v>25</v>
      </c>
      <c r="DA499" s="383"/>
      <c r="DB499" s="383">
        <f>TRKN!CZ53</f>
        <v>0</v>
      </c>
      <c r="DC499" s="383">
        <f>TRKN!DA53</f>
        <v>7940.625</v>
      </c>
      <c r="DD499" s="383">
        <f>TRKN!DB53</f>
        <v>7940.625</v>
      </c>
      <c r="DE499" s="83"/>
      <c r="DF499" s="83"/>
      <c r="DG499" s="83"/>
      <c r="DH499" s="83"/>
      <c r="DI499" s="83"/>
      <c r="DJ499" s="83"/>
      <c r="DK499" s="83"/>
      <c r="DL499" s="83"/>
      <c r="DM499" s="83"/>
      <c r="DN499" s="83"/>
      <c r="DO499" s="83"/>
      <c r="DP499" s="83"/>
      <c r="DQ499" s="83"/>
      <c r="DR499" s="83"/>
      <c r="DS499" s="83"/>
    </row>
    <row r="500" spans="1:123">
      <c r="B500" s="110"/>
      <c r="C500" s="83"/>
      <c r="D500" s="83"/>
      <c r="E500" s="111"/>
      <c r="F500" s="85" t="str">
        <f>TRKN!E54</f>
        <v>Box APP 2 pintu</v>
      </c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  <c r="AI500" s="83"/>
      <c r="AJ500" s="83"/>
      <c r="AK500" s="83"/>
      <c r="AL500" s="83"/>
      <c r="AM500" s="83"/>
      <c r="AN500" s="83"/>
      <c r="AO500" s="83"/>
      <c r="AP500" s="83"/>
      <c r="AQ500" s="83"/>
      <c r="AR500" s="83"/>
      <c r="AS500" s="83"/>
      <c r="AT500" s="83"/>
      <c r="AU500" s="83"/>
      <c r="AV500" s="83"/>
      <c r="AW500" s="83"/>
      <c r="AX500" s="83"/>
      <c r="AY500" s="83"/>
      <c r="AZ500" s="83"/>
      <c r="BA500" s="83"/>
      <c r="BB500" s="83"/>
      <c r="BC500" s="83"/>
      <c r="BD500" s="83"/>
      <c r="BE500" s="83"/>
      <c r="BF500" s="83"/>
      <c r="BG500" s="83"/>
      <c r="BH500" s="83"/>
      <c r="BI500" s="83"/>
      <c r="BJ500" s="83"/>
      <c r="BK500" s="83"/>
      <c r="BL500" s="83"/>
      <c r="BM500" s="83"/>
      <c r="BN500" s="83"/>
      <c r="BO500" s="83"/>
      <c r="BP500" s="83"/>
      <c r="BQ500" s="83"/>
      <c r="BR500" s="83"/>
      <c r="BS500" s="83"/>
      <c r="BT500" s="83"/>
      <c r="BU500" s="83"/>
      <c r="BV500" s="83"/>
      <c r="BW500" s="83"/>
      <c r="BX500" s="83"/>
      <c r="BY500" s="83"/>
      <c r="BZ500" s="83"/>
      <c r="CA500" s="83"/>
      <c r="CB500" s="83"/>
      <c r="CC500" s="83"/>
      <c r="CD500" s="83"/>
      <c r="CE500" s="83"/>
      <c r="CF500" s="83"/>
      <c r="CG500" s="83"/>
      <c r="CH500" s="83"/>
      <c r="CI500" s="83"/>
      <c r="CJ500" s="83"/>
      <c r="CK500" s="83"/>
      <c r="CL500" s="83"/>
      <c r="CM500" s="83"/>
      <c r="CN500" s="83"/>
      <c r="CO500" s="83"/>
      <c r="CP500" s="83"/>
      <c r="CQ500" s="83"/>
      <c r="CR500" s="83"/>
      <c r="CS500" s="83"/>
      <c r="CT500" s="83"/>
      <c r="CU500" s="83"/>
      <c r="CV500" s="83"/>
      <c r="CW500" s="83"/>
      <c r="CX500" s="83"/>
      <c r="CY500" s="83"/>
      <c r="CZ500" s="383">
        <f>TRKN!CY54</f>
        <v>25</v>
      </c>
      <c r="DA500" s="383"/>
      <c r="DB500" s="383">
        <f>TRKN!CZ54</f>
        <v>0</v>
      </c>
      <c r="DC500" s="383">
        <f>TRKN!DA54</f>
        <v>206250</v>
      </c>
      <c r="DD500" s="383">
        <f>TRKN!DB54</f>
        <v>206250</v>
      </c>
      <c r="DE500" s="83"/>
      <c r="DF500" s="83"/>
      <c r="DG500" s="83"/>
      <c r="DH500" s="83"/>
      <c r="DI500" s="83"/>
      <c r="DJ500" s="83"/>
      <c r="DK500" s="83"/>
      <c r="DL500" s="83"/>
      <c r="DM500" s="83"/>
      <c r="DN500" s="83"/>
      <c r="DO500" s="83"/>
      <c r="DP500" s="83"/>
      <c r="DQ500" s="83"/>
      <c r="DR500" s="83"/>
      <c r="DS500" s="83"/>
    </row>
    <row r="501" spans="1:123">
      <c r="B501" s="110"/>
      <c r="C501" s="83"/>
      <c r="D501" s="83"/>
      <c r="E501" s="111"/>
      <c r="F501" s="85" t="str">
        <f>TRKN!E55</f>
        <v>Jasa Pemasangan Pelanggan 3 Fasa</v>
      </c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  <c r="AM501" s="83"/>
      <c r="AN501" s="83"/>
      <c r="AO501" s="83"/>
      <c r="AP501" s="83"/>
      <c r="AQ501" s="83"/>
      <c r="AR501" s="83"/>
      <c r="AS501" s="83"/>
      <c r="AT501" s="83"/>
      <c r="AU501" s="83"/>
      <c r="AV501" s="83"/>
      <c r="AW501" s="83"/>
      <c r="AX501" s="83"/>
      <c r="AY501" s="83"/>
      <c r="AZ501" s="83"/>
      <c r="BA501" s="83"/>
      <c r="BB501" s="83"/>
      <c r="BC501" s="83"/>
      <c r="BD501" s="83"/>
      <c r="BE501" s="83"/>
      <c r="BF501" s="83"/>
      <c r="BG501" s="83"/>
      <c r="BH501" s="83"/>
      <c r="BI501" s="83"/>
      <c r="BJ501" s="83"/>
      <c r="BK501" s="83"/>
      <c r="BL501" s="83"/>
      <c r="BM501" s="83"/>
      <c r="BN501" s="83"/>
      <c r="BO501" s="83"/>
      <c r="BP501" s="83"/>
      <c r="BQ501" s="83"/>
      <c r="BR501" s="83"/>
      <c r="BS501" s="83"/>
      <c r="BT501" s="83"/>
      <c r="BU501" s="83"/>
      <c r="BV501" s="83"/>
      <c r="BW501" s="83"/>
      <c r="BX501" s="83"/>
      <c r="BY501" s="83"/>
      <c r="BZ501" s="83"/>
      <c r="CA501" s="83"/>
      <c r="CB501" s="83"/>
      <c r="CC501" s="83"/>
      <c r="CD501" s="83"/>
      <c r="CE501" s="83"/>
      <c r="CF501" s="83"/>
      <c r="CG501" s="83"/>
      <c r="CH501" s="83"/>
      <c r="CI501" s="83"/>
      <c r="CJ501" s="83"/>
      <c r="CK501" s="83"/>
      <c r="CL501" s="83"/>
      <c r="CM501" s="83"/>
      <c r="CN501" s="83"/>
      <c r="CO501" s="83"/>
      <c r="CP501" s="83"/>
      <c r="CQ501" s="83"/>
      <c r="CR501" s="83"/>
      <c r="CS501" s="83"/>
      <c r="CT501" s="83"/>
      <c r="CU501" s="83"/>
      <c r="CV501" s="83"/>
      <c r="CW501" s="83"/>
      <c r="CX501" s="83"/>
      <c r="CY501" s="83"/>
      <c r="CZ501" s="383">
        <f>TRKN!CY55</f>
        <v>1</v>
      </c>
      <c r="DA501" s="383"/>
      <c r="DB501" s="383">
        <f>TRKN!CZ55</f>
        <v>0</v>
      </c>
      <c r="DC501" s="383">
        <f>TRKN!DA55</f>
        <v>138286.57455740854</v>
      </c>
      <c r="DD501" s="383">
        <f>TRKN!DB55</f>
        <v>138286.57455740854</v>
      </c>
      <c r="DE501" s="83"/>
      <c r="DF501" s="83"/>
      <c r="DG501" s="83"/>
      <c r="DH501" s="83"/>
      <c r="DI501" s="83"/>
      <c r="DJ501" s="83"/>
      <c r="DK501" s="83"/>
      <c r="DL501" s="83"/>
      <c r="DM501" s="83"/>
      <c r="DN501" s="83"/>
      <c r="DO501" s="83"/>
      <c r="DP501" s="83"/>
      <c r="DQ501" s="83"/>
      <c r="DR501" s="83"/>
      <c r="DS501" s="83"/>
    </row>
    <row r="502" spans="1:123">
      <c r="A502" s="18" t="s">
        <v>689</v>
      </c>
      <c r="B502" s="110" t="str">
        <f>TRKN!A56</f>
        <v>PRK.2017.WKT-10.3.13</v>
      </c>
      <c r="C502" s="83"/>
      <c r="D502" s="83"/>
      <c r="E502" s="111" t="str">
        <f>TRKN!D56</f>
        <v>Perluasan SUTR jaringan Pelanggan RT di 31 Lokasi tersebar</v>
      </c>
      <c r="F502" s="85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  <c r="AI502" s="83"/>
      <c r="AJ502" s="83"/>
      <c r="AK502" s="83"/>
      <c r="AL502" s="83"/>
      <c r="AM502" s="83"/>
      <c r="AN502" s="83"/>
      <c r="AO502" s="83"/>
      <c r="AP502" s="83"/>
      <c r="AQ502" s="83"/>
      <c r="AR502" s="83"/>
      <c r="AS502" s="83"/>
      <c r="AT502" s="83"/>
      <c r="AU502" s="83"/>
      <c r="AV502" s="83"/>
      <c r="AW502" s="83"/>
      <c r="AX502" s="83"/>
      <c r="AY502" s="83"/>
      <c r="AZ502" s="83"/>
      <c r="BA502" s="83"/>
      <c r="BB502" s="83"/>
      <c r="BC502" s="83"/>
      <c r="BD502" s="83"/>
      <c r="BE502" s="83"/>
      <c r="BF502" s="83"/>
      <c r="BG502" s="83"/>
      <c r="BH502" s="83"/>
      <c r="BI502" s="83"/>
      <c r="BJ502" s="83"/>
      <c r="BK502" s="83"/>
      <c r="BL502" s="83"/>
      <c r="BM502" s="83"/>
      <c r="BN502" s="83"/>
      <c r="BO502" s="83"/>
      <c r="BP502" s="83"/>
      <c r="BQ502" s="83"/>
      <c r="BR502" s="83"/>
      <c r="BS502" s="83"/>
      <c r="BT502" s="83"/>
      <c r="BU502" s="83"/>
      <c r="BV502" s="83"/>
      <c r="BW502" s="83"/>
      <c r="BX502" s="83"/>
      <c r="BY502" s="83"/>
      <c r="BZ502" s="83"/>
      <c r="CA502" s="83"/>
      <c r="CB502" s="83"/>
      <c r="CC502" s="83"/>
      <c r="CD502" s="83"/>
      <c r="CE502" s="83"/>
      <c r="CF502" s="83"/>
      <c r="CG502" s="83"/>
      <c r="CH502" s="83"/>
      <c r="CI502" s="83"/>
      <c r="CJ502" s="83"/>
      <c r="CK502" s="83"/>
      <c r="CL502" s="83"/>
      <c r="CM502" s="83"/>
      <c r="CN502" s="83"/>
      <c r="CO502" s="83"/>
      <c r="CP502" s="83"/>
      <c r="CQ502" s="83"/>
      <c r="CR502" s="83"/>
      <c r="CS502" s="83"/>
      <c r="CT502" s="83"/>
      <c r="CU502" s="83"/>
      <c r="CV502" s="83"/>
      <c r="CW502" s="83"/>
      <c r="CX502" s="83"/>
      <c r="CY502" s="83"/>
      <c r="CZ502" s="383">
        <f>TRKN!CY56</f>
        <v>0</v>
      </c>
      <c r="DA502" s="383"/>
      <c r="DB502" s="383">
        <f>TRKN!CZ56</f>
        <v>1705008</v>
      </c>
      <c r="DC502" s="383">
        <f>TRKN!DA56</f>
        <v>426252</v>
      </c>
      <c r="DD502" s="383">
        <f>TRKN!DB56</f>
        <v>2131260</v>
      </c>
      <c r="DE502" s="83"/>
      <c r="DF502" s="83"/>
      <c r="DG502" s="83"/>
      <c r="DH502" s="83"/>
      <c r="DI502" s="83"/>
      <c r="DJ502" s="83"/>
      <c r="DK502" s="83"/>
      <c r="DL502" s="83"/>
      <c r="DM502" s="83"/>
      <c r="DN502" s="83"/>
      <c r="DO502" s="83"/>
      <c r="DP502" s="83"/>
      <c r="DQ502" s="83"/>
      <c r="DR502" s="83"/>
      <c r="DS502" s="83"/>
    </row>
    <row r="503" spans="1:123">
      <c r="A503" s="18" t="s">
        <v>689</v>
      </c>
      <c r="B503" s="110" t="str">
        <f>TRKN!A57</f>
        <v>PRK.2017.WKT-10.3.14</v>
      </c>
      <c r="C503" s="83"/>
      <c r="D503" s="83"/>
      <c r="E503" s="111" t="str">
        <f>TRKN!D57</f>
        <v>Perluasan jaringan distribusi untuk penambahan pelanggan</v>
      </c>
      <c r="F503" s="85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  <c r="AI503" s="83"/>
      <c r="AJ503" s="83"/>
      <c r="AK503" s="83"/>
      <c r="AL503" s="83"/>
      <c r="AM503" s="83"/>
      <c r="AN503" s="83"/>
      <c r="AO503" s="83"/>
      <c r="AP503" s="83"/>
      <c r="AQ503" s="83"/>
      <c r="AR503" s="83"/>
      <c r="AS503" s="83"/>
      <c r="AT503" s="83"/>
      <c r="AU503" s="83"/>
      <c r="AV503" s="83"/>
      <c r="AW503" s="83"/>
      <c r="AX503" s="83"/>
      <c r="AY503" s="83"/>
      <c r="AZ503" s="83"/>
      <c r="BA503" s="83"/>
      <c r="BB503" s="83"/>
      <c r="BC503" s="83"/>
      <c r="BD503" s="83"/>
      <c r="BE503" s="83"/>
      <c r="BF503" s="83"/>
      <c r="BG503" s="83"/>
      <c r="BH503" s="83"/>
      <c r="BI503" s="83"/>
      <c r="BJ503" s="83"/>
      <c r="BK503" s="83"/>
      <c r="BL503" s="83"/>
      <c r="BM503" s="83"/>
      <c r="BN503" s="83"/>
      <c r="BO503" s="83"/>
      <c r="BP503" s="83"/>
      <c r="BQ503" s="83"/>
      <c r="BR503" s="83"/>
      <c r="BS503" s="83"/>
      <c r="BT503" s="83"/>
      <c r="BU503" s="83"/>
      <c r="BV503" s="83"/>
      <c r="BW503" s="83"/>
      <c r="BX503" s="83"/>
      <c r="BY503" s="83"/>
      <c r="BZ503" s="83"/>
      <c r="CA503" s="83"/>
      <c r="CB503" s="83"/>
      <c r="CC503" s="83"/>
      <c r="CD503" s="83"/>
      <c r="CE503" s="83"/>
      <c r="CF503" s="83"/>
      <c r="CG503" s="83"/>
      <c r="CH503" s="83"/>
      <c r="CI503" s="83"/>
      <c r="CJ503" s="83"/>
      <c r="CK503" s="83"/>
      <c r="CL503" s="83"/>
      <c r="CM503" s="83"/>
      <c r="CN503" s="83"/>
      <c r="CO503" s="83"/>
      <c r="CP503" s="83"/>
      <c r="CQ503" s="83"/>
      <c r="CR503" s="83"/>
      <c r="CS503" s="83"/>
      <c r="CT503" s="83"/>
      <c r="CU503" s="83"/>
      <c r="CV503" s="83"/>
      <c r="CW503" s="83"/>
      <c r="CX503" s="83"/>
      <c r="CY503" s="83"/>
      <c r="CZ503" s="383">
        <f>TRKN!CY57</f>
        <v>0</v>
      </c>
      <c r="DA503" s="383"/>
      <c r="DB503" s="383">
        <f>TRKN!CZ57</f>
        <v>636161.36505816493</v>
      </c>
      <c r="DC503" s="383">
        <f>TRKN!DA57</f>
        <v>159040.34126454114</v>
      </c>
      <c r="DD503" s="383">
        <f>TRKN!DB57</f>
        <v>795201.70632270607</v>
      </c>
      <c r="DE503" s="83"/>
      <c r="DF503" s="83"/>
      <c r="DG503" s="83"/>
      <c r="DH503" s="83"/>
      <c r="DI503" s="83"/>
      <c r="DJ503" s="83"/>
      <c r="DK503" s="83"/>
      <c r="DL503" s="83"/>
      <c r="DM503" s="83"/>
      <c r="DN503" s="83"/>
      <c r="DO503" s="83"/>
      <c r="DP503" s="83"/>
      <c r="DQ503" s="83"/>
      <c r="DR503" s="83"/>
      <c r="DS503" s="83"/>
    </row>
    <row r="504" spans="1:123">
      <c r="A504" s="18" t="s">
        <v>689</v>
      </c>
      <c r="B504" s="110" t="str">
        <f>TRKN!A58</f>
        <v>PRK.2017.WKT-10.3.15</v>
      </c>
      <c r="C504" s="83"/>
      <c r="D504" s="83"/>
      <c r="E504" s="111" t="str">
        <f>TRKN!D58</f>
        <v>Perluasan jaringan Pelanggan Lokasi sungai bengawan</v>
      </c>
      <c r="F504" s="85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  <c r="AI504" s="83"/>
      <c r="AJ504" s="83"/>
      <c r="AK504" s="83"/>
      <c r="AL504" s="83"/>
      <c r="AM504" s="83"/>
      <c r="AN504" s="83"/>
      <c r="AO504" s="83"/>
      <c r="AP504" s="83"/>
      <c r="AQ504" s="83"/>
      <c r="AR504" s="83"/>
      <c r="AS504" s="83"/>
      <c r="AT504" s="83"/>
      <c r="AU504" s="83"/>
      <c r="AV504" s="83"/>
      <c r="AW504" s="83"/>
      <c r="AX504" s="83"/>
      <c r="AY504" s="83"/>
      <c r="AZ504" s="83"/>
      <c r="BA504" s="83"/>
      <c r="BB504" s="83"/>
      <c r="BC504" s="83"/>
      <c r="BD504" s="83"/>
      <c r="BE504" s="83"/>
      <c r="BF504" s="83"/>
      <c r="BG504" s="83"/>
      <c r="BH504" s="83"/>
      <c r="BI504" s="83"/>
      <c r="BJ504" s="83"/>
      <c r="BK504" s="83"/>
      <c r="BL504" s="83"/>
      <c r="BM504" s="83"/>
      <c r="BN504" s="83"/>
      <c r="BO504" s="83"/>
      <c r="BP504" s="83"/>
      <c r="BQ504" s="83"/>
      <c r="BR504" s="83"/>
      <c r="BS504" s="83"/>
      <c r="BT504" s="83"/>
      <c r="BU504" s="83"/>
      <c r="BV504" s="83"/>
      <c r="BW504" s="83"/>
      <c r="BX504" s="83"/>
      <c r="BY504" s="83"/>
      <c r="BZ504" s="83"/>
      <c r="CA504" s="83"/>
      <c r="CB504" s="83"/>
      <c r="CC504" s="83"/>
      <c r="CD504" s="83"/>
      <c r="CE504" s="83"/>
      <c r="CF504" s="83"/>
      <c r="CG504" s="83"/>
      <c r="CH504" s="83"/>
      <c r="CI504" s="83"/>
      <c r="CJ504" s="83"/>
      <c r="CK504" s="83"/>
      <c r="CL504" s="83"/>
      <c r="CM504" s="83"/>
      <c r="CN504" s="83"/>
      <c r="CO504" s="83"/>
      <c r="CP504" s="83"/>
      <c r="CQ504" s="83"/>
      <c r="CR504" s="83"/>
      <c r="CS504" s="83"/>
      <c r="CT504" s="83"/>
      <c r="CU504" s="83"/>
      <c r="CV504" s="83"/>
      <c r="CW504" s="83"/>
      <c r="CX504" s="83"/>
      <c r="CY504" s="83"/>
      <c r="CZ504" s="383">
        <f>TRKN!CY58</f>
        <v>0</v>
      </c>
      <c r="DA504" s="383"/>
      <c r="DB504" s="383">
        <f>TRKN!CZ58</f>
        <v>2088216.6629418349</v>
      </c>
      <c r="DC504" s="383">
        <f>TRKN!DA58</f>
        <v>522054.16573545849</v>
      </c>
      <c r="DD504" s="383">
        <f>TRKN!DB58</f>
        <v>2610270.8286772934</v>
      </c>
      <c r="DE504" s="83"/>
      <c r="DF504" s="83"/>
      <c r="DG504" s="83"/>
      <c r="DH504" s="83"/>
      <c r="DI504" s="83"/>
      <c r="DJ504" s="83"/>
      <c r="DK504" s="83"/>
      <c r="DL504" s="83"/>
      <c r="DM504" s="83"/>
      <c r="DN504" s="83"/>
      <c r="DO504" s="83"/>
      <c r="DP504" s="83"/>
      <c r="DQ504" s="83"/>
      <c r="DR504" s="83"/>
      <c r="DS504" s="83"/>
    </row>
    <row r="505" spans="1:123">
      <c r="A505" s="18" t="s">
        <v>689</v>
      </c>
      <c r="B505" s="110" t="str">
        <f>TRKN!A59</f>
        <v>PRK.2017.WKT-10.3.16</v>
      </c>
      <c r="C505" s="83"/>
      <c r="D505" s="83"/>
      <c r="E505" s="111" t="str">
        <f>TRKN!D59</f>
        <v>Pembangunan Jaringan SUTM TRAFO DAN SUTR penambahan pelanggan</v>
      </c>
      <c r="F505" s="85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  <c r="AI505" s="83"/>
      <c r="AJ505" s="83"/>
      <c r="AK505" s="83"/>
      <c r="AL505" s="83"/>
      <c r="AM505" s="83"/>
      <c r="AN505" s="83"/>
      <c r="AO505" s="83"/>
      <c r="AP505" s="83"/>
      <c r="AQ505" s="83"/>
      <c r="AR505" s="83"/>
      <c r="AS505" s="83"/>
      <c r="AT505" s="83"/>
      <c r="AU505" s="83"/>
      <c r="AV505" s="83"/>
      <c r="AW505" s="83"/>
      <c r="AX505" s="83"/>
      <c r="AY505" s="83"/>
      <c r="AZ505" s="83"/>
      <c r="BA505" s="83"/>
      <c r="BB505" s="83"/>
      <c r="BC505" s="83"/>
      <c r="BD505" s="83"/>
      <c r="BE505" s="83"/>
      <c r="BF505" s="83"/>
      <c r="BG505" s="83"/>
      <c r="BH505" s="83"/>
      <c r="BI505" s="83"/>
      <c r="BJ505" s="83"/>
      <c r="BK505" s="83"/>
      <c r="BL505" s="83"/>
      <c r="BM505" s="83"/>
      <c r="BN505" s="83"/>
      <c r="BO505" s="83"/>
      <c r="BP505" s="83"/>
      <c r="BQ505" s="83"/>
      <c r="BR505" s="83"/>
      <c r="BS505" s="83"/>
      <c r="BT505" s="83"/>
      <c r="BU505" s="83"/>
      <c r="BV505" s="83"/>
      <c r="BW505" s="83"/>
      <c r="BX505" s="83"/>
      <c r="BY505" s="83"/>
      <c r="BZ505" s="83"/>
      <c r="CA505" s="83"/>
      <c r="CB505" s="83"/>
      <c r="CC505" s="83"/>
      <c r="CD505" s="83"/>
      <c r="CE505" s="83"/>
      <c r="CF505" s="83"/>
      <c r="CG505" s="83"/>
      <c r="CH505" s="83"/>
      <c r="CI505" s="83"/>
      <c r="CJ505" s="83"/>
      <c r="CK505" s="83"/>
      <c r="CL505" s="83"/>
      <c r="CM505" s="83"/>
      <c r="CN505" s="83"/>
      <c r="CO505" s="83"/>
      <c r="CP505" s="83"/>
      <c r="CQ505" s="83"/>
      <c r="CR505" s="83"/>
      <c r="CS505" s="83"/>
      <c r="CT505" s="83"/>
      <c r="CU505" s="83"/>
      <c r="CV505" s="83"/>
      <c r="CW505" s="83"/>
      <c r="CX505" s="83"/>
      <c r="CY505" s="83"/>
      <c r="CZ505" s="383">
        <f>TRKN!CY59</f>
        <v>0</v>
      </c>
      <c r="DA505" s="383"/>
      <c r="DB505" s="383">
        <f>TRKN!CZ59</f>
        <v>613254.94527999999</v>
      </c>
      <c r="DC505" s="383">
        <f>TRKN!DA59</f>
        <v>153313.73631999991</v>
      </c>
      <c r="DD505" s="383">
        <f>TRKN!DB59</f>
        <v>766568.68159999989</v>
      </c>
      <c r="DE505" s="83"/>
      <c r="DF505" s="83"/>
      <c r="DG505" s="83"/>
      <c r="DH505" s="83"/>
      <c r="DI505" s="83"/>
      <c r="DJ505" s="83"/>
      <c r="DK505" s="83"/>
      <c r="DL505" s="83"/>
      <c r="DM505" s="83"/>
      <c r="DN505" s="83"/>
      <c r="DO505" s="83"/>
      <c r="DP505" s="83"/>
      <c r="DQ505" s="83"/>
      <c r="DR505" s="83"/>
      <c r="DS505" s="83"/>
    </row>
    <row r="506" spans="1:123">
      <c r="A506" s="18" t="s">
        <v>689</v>
      </c>
      <c r="B506" s="110" t="str">
        <f>TRKN!A60</f>
        <v>PRK.2017.WKT-10.3.17</v>
      </c>
      <c r="C506" s="83"/>
      <c r="D506" s="83"/>
      <c r="E506" s="111" t="str">
        <f>TRKN!D60</f>
        <v>Pengadaan instalasi migrasi AMR 33 kVA di ULK Tarakan</v>
      </c>
      <c r="F506" s="85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  <c r="AM506" s="83"/>
      <c r="AN506" s="83"/>
      <c r="AO506" s="83"/>
      <c r="AP506" s="83"/>
      <c r="AQ506" s="83"/>
      <c r="AR506" s="83"/>
      <c r="AS506" s="83"/>
      <c r="AT506" s="83"/>
      <c r="AU506" s="83"/>
      <c r="AV506" s="83"/>
      <c r="AW506" s="83"/>
      <c r="AX506" s="83"/>
      <c r="AY506" s="83"/>
      <c r="AZ506" s="83"/>
      <c r="BA506" s="83"/>
      <c r="BB506" s="83"/>
      <c r="BC506" s="83"/>
      <c r="BD506" s="83"/>
      <c r="BE506" s="83"/>
      <c r="BF506" s="83"/>
      <c r="BG506" s="83"/>
      <c r="BH506" s="83"/>
      <c r="BI506" s="83"/>
      <c r="BJ506" s="83"/>
      <c r="BK506" s="83"/>
      <c r="BL506" s="83"/>
      <c r="BM506" s="83"/>
      <c r="BN506" s="83"/>
      <c r="BO506" s="83"/>
      <c r="BP506" s="83"/>
      <c r="BQ506" s="83"/>
      <c r="BR506" s="83"/>
      <c r="BS506" s="83"/>
      <c r="BT506" s="83"/>
      <c r="BU506" s="83"/>
      <c r="BV506" s="83"/>
      <c r="BW506" s="83"/>
      <c r="BX506" s="83"/>
      <c r="BY506" s="83"/>
      <c r="BZ506" s="83"/>
      <c r="CA506" s="83"/>
      <c r="CB506" s="83"/>
      <c r="CC506" s="83"/>
      <c r="CD506" s="83"/>
      <c r="CE506" s="83"/>
      <c r="CF506" s="83"/>
      <c r="CG506" s="83"/>
      <c r="CH506" s="83"/>
      <c r="CI506" s="83"/>
      <c r="CJ506" s="83"/>
      <c r="CK506" s="83"/>
      <c r="CL506" s="83"/>
      <c r="CM506" s="83"/>
      <c r="CN506" s="83"/>
      <c r="CO506" s="83"/>
      <c r="CP506" s="83"/>
      <c r="CQ506" s="83"/>
      <c r="CR506" s="83"/>
      <c r="CS506" s="83"/>
      <c r="CT506" s="83"/>
      <c r="CU506" s="83"/>
      <c r="CV506" s="83"/>
      <c r="CW506" s="83"/>
      <c r="CX506" s="83"/>
      <c r="CY506" s="83"/>
      <c r="CZ506" s="383">
        <f>TRKN!CY60</f>
        <v>0</v>
      </c>
      <c r="DA506" s="383"/>
      <c r="DB506" s="383">
        <f>TRKN!CZ60</f>
        <v>111804</v>
      </c>
      <c r="DC506" s="383">
        <f>TRKN!DA60</f>
        <v>27951</v>
      </c>
      <c r="DD506" s="383">
        <f>TRKN!DB60</f>
        <v>139755</v>
      </c>
      <c r="DE506" s="83"/>
      <c r="DF506" s="83"/>
      <c r="DG506" s="83"/>
      <c r="DH506" s="83"/>
      <c r="DI506" s="83"/>
      <c r="DJ506" s="83"/>
      <c r="DK506" s="83"/>
      <c r="DL506" s="83"/>
      <c r="DM506" s="83"/>
      <c r="DN506" s="83"/>
      <c r="DO506" s="83"/>
      <c r="DP506" s="83"/>
      <c r="DQ506" s="83"/>
      <c r="DR506" s="83"/>
      <c r="DS506" s="83"/>
    </row>
    <row r="507" spans="1:123" s="25" customFormat="1" ht="29.25" customHeight="1">
      <c r="A507" s="19" t="s">
        <v>689</v>
      </c>
      <c r="B507" s="312" t="str">
        <f>TRKN!A61</f>
        <v>PRK.2017.WKT-10.3.18</v>
      </c>
      <c r="C507" s="90"/>
      <c r="D507" s="90"/>
      <c r="E507" s="489" t="str">
        <f>TRKN!D61</f>
        <v>Pemeliaraan Peralatan Instalasi Pelanggan 3 PHASA TAHUN 2017 DI ULK Tarakan</v>
      </c>
      <c r="F507" s="4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  <c r="AK507" s="90"/>
      <c r="AL507" s="90"/>
      <c r="AM507" s="90"/>
      <c r="AN507" s="90"/>
      <c r="AO507" s="90"/>
      <c r="AP507" s="90"/>
      <c r="AQ507" s="90"/>
      <c r="AR507" s="90"/>
      <c r="AS507" s="90"/>
      <c r="AT507" s="90"/>
      <c r="AU507" s="90"/>
      <c r="AV507" s="90"/>
      <c r="AW507" s="90"/>
      <c r="AX507" s="90"/>
      <c r="AY507" s="90"/>
      <c r="AZ507" s="90"/>
      <c r="BA507" s="90"/>
      <c r="BB507" s="90"/>
      <c r="BC507" s="90"/>
      <c r="BD507" s="90"/>
      <c r="BE507" s="90"/>
      <c r="BF507" s="90"/>
      <c r="BG507" s="90"/>
      <c r="BH507" s="90"/>
      <c r="BI507" s="90"/>
      <c r="BJ507" s="90"/>
      <c r="BK507" s="90"/>
      <c r="BL507" s="90"/>
      <c r="BM507" s="90"/>
      <c r="BN507" s="90"/>
      <c r="BO507" s="90"/>
      <c r="BP507" s="90"/>
      <c r="BQ507" s="90"/>
      <c r="BR507" s="90"/>
      <c r="BS507" s="90"/>
      <c r="BT507" s="90"/>
      <c r="BU507" s="90"/>
      <c r="BV507" s="90"/>
      <c r="BW507" s="90"/>
      <c r="BX507" s="90"/>
      <c r="BY507" s="90"/>
      <c r="BZ507" s="90"/>
      <c r="CA507" s="90"/>
      <c r="CB507" s="90"/>
      <c r="CC507" s="90"/>
      <c r="CD507" s="90"/>
      <c r="CE507" s="90"/>
      <c r="CF507" s="90"/>
      <c r="CG507" s="90"/>
      <c r="CH507" s="90"/>
      <c r="CI507" s="90"/>
      <c r="CJ507" s="90"/>
      <c r="CK507" s="90"/>
      <c r="CL507" s="90"/>
      <c r="CM507" s="90"/>
      <c r="CN507" s="90"/>
      <c r="CO507" s="90"/>
      <c r="CP507" s="90"/>
      <c r="CQ507" s="90"/>
      <c r="CR507" s="90"/>
      <c r="CS507" s="90"/>
      <c r="CT507" s="90"/>
      <c r="CU507" s="90"/>
      <c r="CV507" s="90"/>
      <c r="CW507" s="90"/>
      <c r="CX507" s="90"/>
      <c r="CY507" s="90"/>
      <c r="CZ507" s="384">
        <f>TRKN!CY61</f>
        <v>0</v>
      </c>
      <c r="DA507" s="384"/>
      <c r="DB507" s="384">
        <f>TRKN!CZ61</f>
        <v>107400</v>
      </c>
      <c r="DC507" s="384">
        <f>TRKN!DA61</f>
        <v>26850</v>
      </c>
      <c r="DD507" s="384">
        <f>TRKN!DB61</f>
        <v>134250</v>
      </c>
      <c r="DE507" s="90"/>
      <c r="DF507" s="90"/>
      <c r="DG507" s="90"/>
      <c r="DH507" s="90"/>
      <c r="DI507" s="90"/>
      <c r="DJ507" s="90"/>
      <c r="DK507" s="90"/>
      <c r="DL507" s="90"/>
      <c r="DM507" s="90"/>
      <c r="DN507" s="90"/>
      <c r="DO507" s="90"/>
      <c r="DP507" s="90"/>
      <c r="DQ507" s="90"/>
      <c r="DR507" s="90"/>
      <c r="DS507" s="90"/>
    </row>
    <row r="508" spans="1:123" ht="10.5" customHeight="1">
      <c r="B508" s="110"/>
      <c r="C508" s="83"/>
      <c r="D508" s="83"/>
      <c r="E508" s="111"/>
      <c r="F508" s="85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  <c r="AM508" s="83"/>
      <c r="AN508" s="83"/>
      <c r="AO508" s="83"/>
      <c r="AP508" s="83"/>
      <c r="AQ508" s="83"/>
      <c r="AR508" s="83"/>
      <c r="AS508" s="83"/>
      <c r="AT508" s="83"/>
      <c r="AU508" s="83"/>
      <c r="AV508" s="83"/>
      <c r="AW508" s="83"/>
      <c r="AX508" s="83"/>
      <c r="AY508" s="83"/>
      <c r="AZ508" s="83"/>
      <c r="BA508" s="83"/>
      <c r="BB508" s="83"/>
      <c r="BC508" s="83"/>
      <c r="BD508" s="83"/>
      <c r="BE508" s="83"/>
      <c r="BF508" s="83"/>
      <c r="BG508" s="83"/>
      <c r="BH508" s="83"/>
      <c r="BI508" s="83"/>
      <c r="BJ508" s="83"/>
      <c r="BK508" s="83"/>
      <c r="BL508" s="83"/>
      <c r="BM508" s="83"/>
      <c r="BN508" s="83"/>
      <c r="BO508" s="83"/>
      <c r="BP508" s="83"/>
      <c r="BQ508" s="83"/>
      <c r="BR508" s="83"/>
      <c r="BS508" s="83"/>
      <c r="BT508" s="83"/>
      <c r="BU508" s="83"/>
      <c r="BV508" s="83"/>
      <c r="BW508" s="83"/>
      <c r="BX508" s="83"/>
      <c r="BY508" s="83"/>
      <c r="BZ508" s="83"/>
      <c r="CA508" s="83"/>
      <c r="CB508" s="83"/>
      <c r="CC508" s="83"/>
      <c r="CD508" s="83"/>
      <c r="CE508" s="83"/>
      <c r="CF508" s="83"/>
      <c r="CG508" s="83"/>
      <c r="CH508" s="83"/>
      <c r="CI508" s="83"/>
      <c r="CJ508" s="83"/>
      <c r="CK508" s="83"/>
      <c r="CL508" s="83"/>
      <c r="CM508" s="83"/>
      <c r="CN508" s="83"/>
      <c r="CO508" s="83"/>
      <c r="CP508" s="83"/>
      <c r="CQ508" s="83"/>
      <c r="CR508" s="83"/>
      <c r="CS508" s="83"/>
      <c r="CT508" s="83"/>
      <c r="CU508" s="83"/>
      <c r="CV508" s="83"/>
      <c r="CW508" s="83"/>
      <c r="CX508" s="83"/>
      <c r="CY508" s="83"/>
      <c r="CZ508" s="83"/>
      <c r="DA508" s="83"/>
      <c r="DB508" s="89"/>
      <c r="DC508" s="89"/>
      <c r="DD508" s="89"/>
      <c r="DE508" s="83"/>
      <c r="DF508" s="83"/>
      <c r="DG508" s="83"/>
      <c r="DH508" s="83"/>
      <c r="DI508" s="83"/>
      <c r="DJ508" s="83"/>
      <c r="DK508" s="83"/>
      <c r="DL508" s="83"/>
      <c r="DM508" s="83"/>
      <c r="DN508" s="83"/>
      <c r="DO508" s="83"/>
      <c r="DP508" s="83"/>
      <c r="DQ508" s="83"/>
      <c r="DR508" s="83"/>
      <c r="DS508" s="83"/>
    </row>
    <row r="509" spans="1:123">
      <c r="B509" s="110"/>
      <c r="C509" s="83"/>
      <c r="D509" s="83"/>
      <c r="E509" s="491" t="s">
        <v>234</v>
      </c>
      <c r="F509" s="492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  <c r="AM509" s="83"/>
      <c r="AN509" s="83"/>
      <c r="AO509" s="83"/>
      <c r="AP509" s="83"/>
      <c r="AQ509" s="83"/>
      <c r="AR509" s="83"/>
      <c r="AS509" s="83"/>
      <c r="AT509" s="83"/>
      <c r="AU509" s="83"/>
      <c r="AV509" s="83"/>
      <c r="AW509" s="83"/>
      <c r="AX509" s="83"/>
      <c r="AY509" s="83"/>
      <c r="AZ509" s="83"/>
      <c r="BA509" s="83"/>
      <c r="BB509" s="83"/>
      <c r="BC509" s="83"/>
      <c r="BD509" s="83"/>
      <c r="BE509" s="83"/>
      <c r="BF509" s="83"/>
      <c r="BG509" s="83"/>
      <c r="BH509" s="83"/>
      <c r="BI509" s="83"/>
      <c r="BJ509" s="83"/>
      <c r="BK509" s="83"/>
      <c r="BL509" s="83"/>
      <c r="BM509" s="83"/>
      <c r="BN509" s="83"/>
      <c r="BO509" s="83"/>
      <c r="BP509" s="83"/>
      <c r="BQ509" s="83"/>
      <c r="BR509" s="83"/>
      <c r="BS509" s="83"/>
      <c r="BT509" s="83"/>
      <c r="BU509" s="83"/>
      <c r="BV509" s="83"/>
      <c r="BW509" s="83"/>
      <c r="BX509" s="83"/>
      <c r="BY509" s="83"/>
      <c r="BZ509" s="83"/>
      <c r="CA509" s="83"/>
      <c r="CB509" s="83"/>
      <c r="CC509" s="83"/>
      <c r="CD509" s="83"/>
      <c r="CE509" s="83"/>
      <c r="CF509" s="83"/>
      <c r="CG509" s="83"/>
      <c r="CH509" s="83"/>
      <c r="CI509" s="83"/>
      <c r="CJ509" s="83"/>
      <c r="CK509" s="83"/>
      <c r="CL509" s="83"/>
      <c r="CM509" s="83"/>
      <c r="CN509" s="83"/>
      <c r="CO509" s="83"/>
      <c r="CP509" s="83"/>
      <c r="CQ509" s="83"/>
      <c r="CR509" s="83"/>
      <c r="CS509" s="83"/>
      <c r="CT509" s="83"/>
      <c r="CU509" s="83"/>
      <c r="CV509" s="83"/>
      <c r="CW509" s="83"/>
      <c r="CX509" s="83"/>
      <c r="CY509" s="83"/>
      <c r="CZ509" s="83"/>
      <c r="DA509" s="83"/>
      <c r="DB509" s="387">
        <f>SUM(DB511:DB512)</f>
        <v>183373706.80600423</v>
      </c>
      <c r="DC509" s="387">
        <f t="shared" ref="DC509:DD509" si="18">SUM(DC511:DC512)</f>
        <v>109204366.62160748</v>
      </c>
      <c r="DD509" s="387">
        <f t="shared" si="18"/>
        <v>292578073.42761177</v>
      </c>
      <c r="DE509" s="83"/>
      <c r="DF509" s="83"/>
      <c r="DG509" s="83"/>
      <c r="DH509" s="83"/>
      <c r="DI509" s="83"/>
      <c r="DJ509" s="83"/>
      <c r="DK509" s="83"/>
      <c r="DL509" s="83"/>
      <c r="DM509" s="83"/>
      <c r="DN509" s="83"/>
      <c r="DO509" s="83"/>
      <c r="DP509" s="83"/>
      <c r="DQ509" s="83"/>
      <c r="DR509" s="83"/>
      <c r="DS509" s="83"/>
    </row>
    <row r="510" spans="1:123">
      <c r="B510" s="110"/>
      <c r="C510" s="83"/>
      <c r="D510" s="83"/>
      <c r="E510" s="111"/>
      <c r="F510" s="85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  <c r="AP510" s="83"/>
      <c r="AQ510" s="83"/>
      <c r="AR510" s="83"/>
      <c r="AS510" s="83"/>
      <c r="AT510" s="83"/>
      <c r="AU510" s="83"/>
      <c r="AV510" s="83"/>
      <c r="AW510" s="83"/>
      <c r="AX510" s="83"/>
      <c r="AY510" s="83"/>
      <c r="AZ510" s="83"/>
      <c r="BA510" s="83"/>
      <c r="BB510" s="83"/>
      <c r="BC510" s="83"/>
      <c r="BD510" s="83"/>
      <c r="BE510" s="83"/>
      <c r="BF510" s="83"/>
      <c r="BG510" s="83"/>
      <c r="BH510" s="83"/>
      <c r="BI510" s="83"/>
      <c r="BJ510" s="83"/>
      <c r="BK510" s="83"/>
      <c r="BL510" s="83"/>
      <c r="BM510" s="83"/>
      <c r="BN510" s="83"/>
      <c r="BO510" s="83"/>
      <c r="BP510" s="83"/>
      <c r="BQ510" s="83"/>
      <c r="BR510" s="83"/>
      <c r="BS510" s="83"/>
      <c r="BT510" s="83"/>
      <c r="BU510" s="83"/>
      <c r="BV510" s="83"/>
      <c r="BW510" s="83"/>
      <c r="BX510" s="83"/>
      <c r="BY510" s="83"/>
      <c r="BZ510" s="83"/>
      <c r="CA510" s="83"/>
      <c r="CB510" s="83"/>
      <c r="CC510" s="83"/>
      <c r="CD510" s="83"/>
      <c r="CE510" s="83"/>
      <c r="CF510" s="83"/>
      <c r="CG510" s="83"/>
      <c r="CH510" s="83"/>
      <c r="CI510" s="83"/>
      <c r="CJ510" s="83"/>
      <c r="CK510" s="83"/>
      <c r="CL510" s="83"/>
      <c r="CM510" s="83"/>
      <c r="CN510" s="83"/>
      <c r="CO510" s="83"/>
      <c r="CP510" s="83"/>
      <c r="CQ510" s="83"/>
      <c r="CR510" s="83"/>
      <c r="CS510" s="83"/>
      <c r="CT510" s="83"/>
      <c r="CU510" s="83"/>
      <c r="CV510" s="83"/>
      <c r="CW510" s="83"/>
      <c r="CX510" s="83"/>
      <c r="CY510" s="83"/>
      <c r="CZ510" s="83"/>
      <c r="DA510" s="83"/>
      <c r="DB510" s="89"/>
      <c r="DC510" s="89"/>
      <c r="DD510" s="89"/>
      <c r="DE510" s="83"/>
      <c r="DF510" s="83"/>
      <c r="DG510" s="83"/>
      <c r="DH510" s="83"/>
      <c r="DI510" s="83"/>
      <c r="DJ510" s="83"/>
      <c r="DK510" s="83"/>
      <c r="DL510" s="83"/>
      <c r="DM510" s="83"/>
      <c r="DN510" s="83"/>
      <c r="DO510" s="83"/>
      <c r="DP510" s="83"/>
      <c r="DQ510" s="83"/>
      <c r="DR510" s="83"/>
      <c r="DS510" s="83"/>
    </row>
    <row r="511" spans="1:123">
      <c r="B511" s="290" t="s">
        <v>779</v>
      </c>
      <c r="C511" s="186"/>
      <c r="D511" s="186"/>
      <c r="E511" s="193" t="s">
        <v>777</v>
      </c>
      <c r="F511" s="188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86"/>
      <c r="AT511" s="186"/>
      <c r="AU511" s="186"/>
      <c r="AV511" s="186"/>
      <c r="AW511" s="186"/>
      <c r="AX511" s="186"/>
      <c r="AY511" s="186"/>
      <c r="AZ511" s="186"/>
      <c r="BA511" s="186"/>
      <c r="BB511" s="186"/>
      <c r="BC511" s="186"/>
      <c r="BD511" s="186"/>
      <c r="BE511" s="186"/>
      <c r="BF511" s="186"/>
      <c r="BG511" s="186"/>
      <c r="BH511" s="186"/>
      <c r="BI511" s="186"/>
      <c r="BJ511" s="186"/>
      <c r="BK511" s="186"/>
      <c r="BL511" s="186"/>
      <c r="BM511" s="186"/>
      <c r="BN511" s="186"/>
      <c r="BO511" s="186"/>
      <c r="BP511" s="186"/>
      <c r="BQ511" s="186"/>
      <c r="BR511" s="186"/>
      <c r="BS511" s="186"/>
      <c r="BT511" s="186"/>
      <c r="BU511" s="186"/>
      <c r="BV511" s="186"/>
      <c r="BW511" s="186"/>
      <c r="BX511" s="186"/>
      <c r="BY511" s="186"/>
      <c r="BZ511" s="186"/>
      <c r="CA511" s="186"/>
      <c r="CB511" s="186"/>
      <c r="CC511" s="186"/>
      <c r="CD511" s="186"/>
      <c r="CE511" s="186"/>
      <c r="CF511" s="186"/>
      <c r="CG511" s="186"/>
      <c r="CH511" s="186"/>
      <c r="CI511" s="186"/>
      <c r="CJ511" s="186"/>
      <c r="CK511" s="186"/>
      <c r="CL511" s="186"/>
      <c r="CM511" s="186"/>
      <c r="CN511" s="186"/>
      <c r="CO511" s="186"/>
      <c r="CP511" s="186"/>
      <c r="CQ511" s="186"/>
      <c r="CR511" s="186"/>
      <c r="CS511" s="186"/>
      <c r="CT511" s="186"/>
      <c r="CU511" s="186"/>
      <c r="CV511" s="186"/>
      <c r="CW511" s="186"/>
      <c r="CX511" s="186"/>
      <c r="CY511" s="186"/>
      <c r="CZ511" s="186"/>
      <c r="DA511" s="186"/>
      <c r="DB511" s="190">
        <f>'LISDES KALTIM'!G50</f>
        <v>74924550.859551772</v>
      </c>
      <c r="DC511" s="190">
        <f>'LISDES KALTIM'!H50</f>
        <v>19621898.632819496</v>
      </c>
      <c r="DD511" s="190">
        <f>'LISDES KALTIM'!I50</f>
        <v>94546449.492371276</v>
      </c>
      <c r="DE511" s="186"/>
      <c r="DF511" s="186"/>
      <c r="DG511" s="186"/>
      <c r="DH511" s="186"/>
      <c r="DI511" s="186"/>
      <c r="DJ511" s="186"/>
      <c r="DK511" s="186"/>
      <c r="DL511" s="186"/>
      <c r="DM511" s="186"/>
      <c r="DN511" s="186"/>
      <c r="DO511" s="186"/>
      <c r="DP511" s="186"/>
      <c r="DQ511" s="186"/>
      <c r="DR511" s="186"/>
      <c r="DS511" s="186"/>
    </row>
    <row r="512" spans="1:123">
      <c r="B512" s="290" t="s">
        <v>780</v>
      </c>
      <c r="C512" s="186"/>
      <c r="D512" s="186"/>
      <c r="E512" s="193" t="s">
        <v>778</v>
      </c>
      <c r="F512" s="188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  <c r="AA512" s="186"/>
      <c r="AB512" s="186"/>
      <c r="AC512" s="186"/>
      <c r="AD512" s="186"/>
      <c r="AE512" s="186"/>
      <c r="AF512" s="186"/>
      <c r="AG512" s="186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86"/>
      <c r="AT512" s="186"/>
      <c r="AU512" s="186"/>
      <c r="AV512" s="186"/>
      <c r="AW512" s="186"/>
      <c r="AX512" s="186"/>
      <c r="AY512" s="186"/>
      <c r="AZ512" s="186"/>
      <c r="BA512" s="186"/>
      <c r="BB512" s="186"/>
      <c r="BC512" s="186"/>
      <c r="BD512" s="186"/>
      <c r="BE512" s="186"/>
      <c r="BF512" s="186"/>
      <c r="BG512" s="186"/>
      <c r="BH512" s="186"/>
      <c r="BI512" s="186"/>
      <c r="BJ512" s="186"/>
      <c r="BK512" s="186"/>
      <c r="BL512" s="186"/>
      <c r="BM512" s="186"/>
      <c r="BN512" s="186"/>
      <c r="BO512" s="186"/>
      <c r="BP512" s="186"/>
      <c r="BQ512" s="186"/>
      <c r="BR512" s="186"/>
      <c r="BS512" s="186"/>
      <c r="BT512" s="186"/>
      <c r="BU512" s="186"/>
      <c r="BV512" s="186"/>
      <c r="BW512" s="186"/>
      <c r="BX512" s="186"/>
      <c r="BY512" s="186"/>
      <c r="BZ512" s="186"/>
      <c r="CA512" s="186"/>
      <c r="CB512" s="186"/>
      <c r="CC512" s="186"/>
      <c r="CD512" s="186"/>
      <c r="CE512" s="186"/>
      <c r="CF512" s="186"/>
      <c r="CG512" s="186"/>
      <c r="CH512" s="186"/>
      <c r="CI512" s="186"/>
      <c r="CJ512" s="186"/>
      <c r="CK512" s="186"/>
      <c r="CL512" s="186"/>
      <c r="CM512" s="186"/>
      <c r="CN512" s="186"/>
      <c r="CO512" s="186"/>
      <c r="CP512" s="186"/>
      <c r="CQ512" s="186"/>
      <c r="CR512" s="186"/>
      <c r="CS512" s="186"/>
      <c r="CT512" s="186"/>
      <c r="CU512" s="186"/>
      <c r="CV512" s="186"/>
      <c r="CW512" s="186"/>
      <c r="CX512" s="186"/>
      <c r="CY512" s="186"/>
      <c r="CZ512" s="186"/>
      <c r="DA512" s="186"/>
      <c r="DB512" s="190">
        <f>'LISDES KALTARA'!F76</f>
        <v>108449155.94645244</v>
      </c>
      <c r="DC512" s="190">
        <f>'LISDES KALTARA'!G76</f>
        <v>89582467.988787994</v>
      </c>
      <c r="DD512" s="190">
        <f>'LISDES KALTARA'!H76</f>
        <v>198031623.93524048</v>
      </c>
      <c r="DE512" s="186"/>
      <c r="DF512" s="186"/>
      <c r="DG512" s="186"/>
      <c r="DH512" s="186"/>
      <c r="DI512" s="186"/>
      <c r="DJ512" s="186"/>
      <c r="DK512" s="186"/>
      <c r="DL512" s="186"/>
      <c r="DM512" s="186"/>
      <c r="DN512" s="186"/>
      <c r="DO512" s="186"/>
      <c r="DP512" s="186"/>
      <c r="DQ512" s="186"/>
      <c r="DR512" s="186"/>
      <c r="DS512" s="186"/>
    </row>
    <row r="513" spans="2:123">
      <c r="B513" s="126"/>
      <c r="C513" s="93"/>
      <c r="D513" s="93"/>
      <c r="E513" s="184"/>
      <c r="F513" s="125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  <c r="AI513" s="93"/>
      <c r="AJ513" s="93"/>
      <c r="AK513" s="93"/>
      <c r="AL513" s="93"/>
      <c r="AM513" s="93"/>
      <c r="AN513" s="93"/>
      <c r="AO513" s="93"/>
      <c r="AP513" s="93"/>
      <c r="AQ513" s="93"/>
      <c r="AR513" s="93"/>
      <c r="AS513" s="93"/>
      <c r="AT513" s="93"/>
      <c r="AU513" s="93"/>
      <c r="AV513" s="93"/>
      <c r="AW513" s="93"/>
      <c r="AX513" s="93"/>
      <c r="AY513" s="93"/>
      <c r="AZ513" s="93"/>
      <c r="BA513" s="93"/>
      <c r="BB513" s="93"/>
      <c r="BC513" s="93"/>
      <c r="BD513" s="93"/>
      <c r="BE513" s="93"/>
      <c r="BF513" s="93"/>
      <c r="BG513" s="93"/>
      <c r="BH513" s="93"/>
      <c r="BI513" s="93"/>
      <c r="BJ513" s="93"/>
      <c r="BK513" s="93"/>
      <c r="BL513" s="93"/>
      <c r="BM513" s="93"/>
      <c r="BN513" s="93"/>
      <c r="BO513" s="93"/>
      <c r="BP513" s="93"/>
      <c r="BQ513" s="93"/>
      <c r="BR513" s="93"/>
      <c r="BS513" s="93"/>
      <c r="BT513" s="93"/>
      <c r="BU513" s="93"/>
      <c r="BV513" s="93"/>
      <c r="BW513" s="93"/>
      <c r="BX513" s="93"/>
      <c r="BY513" s="93"/>
      <c r="BZ513" s="93"/>
      <c r="CA513" s="93"/>
      <c r="CB513" s="93"/>
      <c r="CC513" s="93"/>
      <c r="CD513" s="93"/>
      <c r="CE513" s="93"/>
      <c r="CF513" s="93"/>
      <c r="CG513" s="93"/>
      <c r="CH513" s="93"/>
      <c r="CI513" s="93"/>
      <c r="CJ513" s="93"/>
      <c r="CK513" s="93"/>
      <c r="CL513" s="93"/>
      <c r="CM513" s="93"/>
      <c r="CN513" s="93"/>
      <c r="CO513" s="93"/>
      <c r="CP513" s="93"/>
      <c r="CQ513" s="93"/>
      <c r="CR513" s="93"/>
      <c r="CS513" s="93"/>
      <c r="CT513" s="93"/>
      <c r="CU513" s="93"/>
      <c r="CV513" s="93"/>
      <c r="CW513" s="93"/>
      <c r="CX513" s="93"/>
      <c r="CY513" s="93"/>
      <c r="CZ513" s="93"/>
      <c r="DA513" s="93"/>
      <c r="DB513" s="97"/>
      <c r="DC513" s="97"/>
      <c r="DD513" s="97"/>
      <c r="DE513" s="93"/>
      <c r="DF513" s="93"/>
      <c r="DG513" s="93"/>
      <c r="DH513" s="93"/>
      <c r="DI513" s="93"/>
      <c r="DJ513" s="93"/>
      <c r="DK513" s="93"/>
      <c r="DL513" s="93"/>
      <c r="DM513" s="93"/>
      <c r="DN513" s="93"/>
      <c r="DO513" s="93"/>
      <c r="DP513" s="93"/>
      <c r="DQ513" s="93"/>
      <c r="DR513" s="93"/>
      <c r="DS513" s="93"/>
    </row>
    <row r="515" spans="2:123">
      <c r="F515" s="392"/>
    </row>
    <row r="516" spans="2:123" ht="24.75" customHeight="1">
      <c r="F516" s="393"/>
      <c r="CZ516" s="421" t="s">
        <v>439</v>
      </c>
      <c r="DA516" s="421"/>
      <c r="DB516" s="176" t="s">
        <v>129</v>
      </c>
      <c r="DC516" s="315" t="s">
        <v>132</v>
      </c>
      <c r="DD516" s="313" t="s">
        <v>133</v>
      </c>
      <c r="DE516" s="420" t="s">
        <v>839</v>
      </c>
    </row>
    <row r="517" spans="2:123">
      <c r="F517" s="390"/>
      <c r="CZ517" s="394" t="s">
        <v>135</v>
      </c>
      <c r="DA517" s="394"/>
      <c r="DB517" s="286">
        <f>DB7</f>
        <v>104219250.49646249</v>
      </c>
      <c r="DC517" s="286">
        <f t="shared" ref="DC517:DD517" si="19">DC6</f>
        <v>54713527.452072315</v>
      </c>
      <c r="DD517" s="286">
        <f t="shared" si="19"/>
        <v>158932777.94853473</v>
      </c>
      <c r="DE517" s="20">
        <f>'REKAP WKTKU'!D9</f>
        <v>174775005</v>
      </c>
    </row>
    <row r="518" spans="2:123">
      <c r="F518" s="390"/>
      <c r="CZ518" s="394" t="s">
        <v>136</v>
      </c>
      <c r="DA518" s="394"/>
      <c r="DB518" s="286">
        <f>DB243</f>
        <v>34492634.390343502</v>
      </c>
      <c r="DC518" s="286">
        <f t="shared" ref="DC518:DD518" si="20">DC241</f>
        <v>28031678.485471074</v>
      </c>
      <c r="DD518" s="286">
        <f t="shared" si="20"/>
        <v>62524312.875814572</v>
      </c>
      <c r="DE518" s="20">
        <f>'REKAP WKTKU'!D10</f>
        <v>65979024</v>
      </c>
    </row>
    <row r="519" spans="2:123">
      <c r="F519" s="390"/>
      <c r="CZ519" s="394" t="s">
        <v>233</v>
      </c>
      <c r="DA519" s="394"/>
      <c r="DB519" s="286">
        <f>DB290</f>
        <v>140125893.84066582</v>
      </c>
      <c r="DC519" s="286">
        <f t="shared" ref="DC519:DD519" si="21">DC290</f>
        <v>49321707.836668566</v>
      </c>
      <c r="DD519" s="286">
        <f t="shared" si="21"/>
        <v>189447601.67733431</v>
      </c>
      <c r="DE519" s="20">
        <f>'REKAP WKTKU'!D11</f>
        <v>181214493</v>
      </c>
    </row>
    <row r="520" spans="2:123">
      <c r="F520" s="390"/>
      <c r="CZ520" s="394" t="s">
        <v>234</v>
      </c>
      <c r="DA520" s="394"/>
      <c r="DB520" s="286">
        <f>DB509</f>
        <v>183373706.80600423</v>
      </c>
      <c r="DC520" s="286">
        <f t="shared" ref="DC520:DD520" si="22">DC509</f>
        <v>109204366.62160748</v>
      </c>
      <c r="DD520" s="286">
        <f t="shared" si="22"/>
        <v>292578073.42761177</v>
      </c>
      <c r="DE520" s="20">
        <f>'REKAP WKTKU'!D12</f>
        <v>203343080.00010002</v>
      </c>
    </row>
    <row r="521" spans="2:123">
      <c r="F521" s="391"/>
      <c r="CZ521" s="395" t="s">
        <v>133</v>
      </c>
      <c r="DA521" s="395"/>
      <c r="DB521" s="331">
        <f>SUM(DB517:DB520)</f>
        <v>462211485.53347605</v>
      </c>
      <c r="DC521" s="331">
        <f>SUM(DC517:DC520)</f>
        <v>241271280.39581943</v>
      </c>
      <c r="DD521" s="331">
        <f>SUM(DD517:DD520)</f>
        <v>703482765.9292953</v>
      </c>
      <c r="DE521" s="331">
        <f>SUM(DE517:DE520)</f>
        <v>625311602.00010002</v>
      </c>
    </row>
  </sheetData>
  <mergeCells count="90">
    <mergeCell ref="E482:F482"/>
    <mergeCell ref="E507:F507"/>
    <mergeCell ref="E195:F195"/>
    <mergeCell ref="E509:F509"/>
    <mergeCell ref="E104:F104"/>
    <mergeCell ref="E146:F146"/>
    <mergeCell ref="E214:F214"/>
    <mergeCell ref="E247:F247"/>
    <mergeCell ref="E248:F248"/>
    <mergeCell ref="E249:F249"/>
    <mergeCell ref="E244:F244"/>
    <mergeCell ref="E245:F245"/>
    <mergeCell ref="E246:F246"/>
    <mergeCell ref="E270:F270"/>
    <mergeCell ref="E281:F281"/>
    <mergeCell ref="E283:F283"/>
    <mergeCell ref="E286:F286"/>
    <mergeCell ref="E132:F132"/>
    <mergeCell ref="E241:F241"/>
    <mergeCell ref="E290:F290"/>
    <mergeCell ref="E365:F365"/>
    <mergeCell ref="E193:F193"/>
    <mergeCell ref="E194:F194"/>
    <mergeCell ref="E197:F197"/>
    <mergeCell ref="E204:F204"/>
    <mergeCell ref="E212:F212"/>
    <mergeCell ref="E213:F213"/>
    <mergeCell ref="E224:F224"/>
    <mergeCell ref="E235:F235"/>
    <mergeCell ref="E272:F272"/>
    <mergeCell ref="E397:F397"/>
    <mergeCell ref="E287:F287"/>
    <mergeCell ref="E6:F6"/>
    <mergeCell ref="E5:F5"/>
    <mergeCell ref="DE2:DE4"/>
    <mergeCell ref="BN2:BN4"/>
    <mergeCell ref="BO2:BS3"/>
    <mergeCell ref="BT2:BV3"/>
    <mergeCell ref="BW2:BW3"/>
    <mergeCell ref="BX2:CA3"/>
    <mergeCell ref="CB2:CJ2"/>
    <mergeCell ref="AY2:AY4"/>
    <mergeCell ref="AZ2:AZ3"/>
    <mergeCell ref="BA2:BD3"/>
    <mergeCell ref="BE2:BF3"/>
    <mergeCell ref="BG2:BL3"/>
    <mergeCell ref="DF2:DF4"/>
    <mergeCell ref="DG2:DG4"/>
    <mergeCell ref="CK2:CO2"/>
    <mergeCell ref="CP2:CW3"/>
    <mergeCell ref="CX2:CX4"/>
    <mergeCell ref="CY2:CY4"/>
    <mergeCell ref="CZ2:CZ4"/>
    <mergeCell ref="DB2:DD3"/>
    <mergeCell ref="CT4:CU4"/>
    <mergeCell ref="CV4:CW4"/>
    <mergeCell ref="DH2:DH4"/>
    <mergeCell ref="DI2:DR2"/>
    <mergeCell ref="DS2:DS4"/>
    <mergeCell ref="DI3:DJ3"/>
    <mergeCell ref="DK3:DL3"/>
    <mergeCell ref="DM3:DN3"/>
    <mergeCell ref="DO3:DP3"/>
    <mergeCell ref="BM2:BM4"/>
    <mergeCell ref="AT2:AX3"/>
    <mergeCell ref="AB3:AF3"/>
    <mergeCell ref="AG3:AI3"/>
    <mergeCell ref="O2:P2"/>
    <mergeCell ref="Q2:R2"/>
    <mergeCell ref="S2:S4"/>
    <mergeCell ref="T2:U3"/>
    <mergeCell ref="V2:W3"/>
    <mergeCell ref="X2:X4"/>
    <mergeCell ref="Y2:AA3"/>
    <mergeCell ref="AB2:AI2"/>
    <mergeCell ref="AJ2:AK3"/>
    <mergeCell ref="AL2:AM3"/>
    <mergeCell ref="AN2:AS3"/>
    <mergeCell ref="N2:N4"/>
    <mergeCell ref="B2:B4"/>
    <mergeCell ref="C2:C4"/>
    <mergeCell ref="D2:D4"/>
    <mergeCell ref="E2:F4"/>
    <mergeCell ref="G2:G4"/>
    <mergeCell ref="H2:H4"/>
    <mergeCell ref="I2:I4"/>
    <mergeCell ref="J2:J4"/>
    <mergeCell ref="K2:K4"/>
    <mergeCell ref="L2:L4"/>
    <mergeCell ref="M2:M4"/>
  </mergeCells>
  <pageMargins left="0.7" right="0.7" top="0.75" bottom="0.75" header="0.3" footer="0.3"/>
  <pageSetup paperSize="9" scale="35" orientation="landscape" horizontalDpi="300" verticalDpi="300" r:id="rId1"/>
  <rowBreaks count="1" manualBreakCount="1">
    <brk id="429" min="1" max="121" man="1"/>
  </rowBreaks>
  <colBreaks count="1" manualBreakCount="1">
    <brk id="123" max="427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2:J84"/>
  <sheetViews>
    <sheetView workbookViewId="0">
      <selection activeCell="E25" sqref="E25"/>
    </sheetView>
  </sheetViews>
  <sheetFormatPr defaultRowHeight="15"/>
  <cols>
    <col min="1" max="1" width="11.7109375" customWidth="1"/>
    <col min="4" max="4" width="3" customWidth="1"/>
    <col min="5" max="5" width="55.42578125" customWidth="1"/>
    <col min="6" max="6" width="12.5703125" bestFit="1" customWidth="1"/>
    <col min="7" max="7" width="12.7109375" bestFit="1" customWidth="1"/>
    <col min="8" max="8" width="14.28515625" bestFit="1" customWidth="1"/>
    <col min="9" max="9" width="12.140625" customWidth="1"/>
    <col min="10" max="10" width="12.5703125" bestFit="1" customWidth="1"/>
  </cols>
  <sheetData>
    <row r="2" spans="1:10" ht="15" customHeight="1">
      <c r="A2" s="507" t="s">
        <v>0</v>
      </c>
      <c r="B2" s="508" t="s">
        <v>1</v>
      </c>
      <c r="C2" s="509" t="s">
        <v>2</v>
      </c>
      <c r="D2" s="512" t="s">
        <v>3</v>
      </c>
      <c r="E2" s="507"/>
      <c r="F2" s="486" t="s">
        <v>131</v>
      </c>
      <c r="G2" s="486"/>
      <c r="H2" s="486"/>
    </row>
    <row r="3" spans="1:10">
      <c r="A3" s="507"/>
      <c r="B3" s="508"/>
      <c r="C3" s="510"/>
      <c r="D3" s="512"/>
      <c r="E3" s="507"/>
      <c r="F3" s="486"/>
      <c r="G3" s="486"/>
      <c r="H3" s="486"/>
    </row>
    <row r="4" spans="1:10">
      <c r="A4" s="507"/>
      <c r="B4" s="508"/>
      <c r="C4" s="511"/>
      <c r="D4" s="512"/>
      <c r="E4" s="507"/>
      <c r="F4" s="21" t="s">
        <v>129</v>
      </c>
      <c r="G4" s="21" t="s">
        <v>132</v>
      </c>
      <c r="H4" s="109" t="s">
        <v>133</v>
      </c>
    </row>
    <row r="5" spans="1:10">
      <c r="A5" s="103">
        <v>1</v>
      </c>
      <c r="B5" s="103">
        <v>2</v>
      </c>
      <c r="C5" s="38">
        <v>3</v>
      </c>
      <c r="D5" s="493">
        <v>4</v>
      </c>
      <c r="E5" s="493"/>
      <c r="F5" s="41"/>
      <c r="G5" s="41"/>
      <c r="H5" s="103"/>
    </row>
    <row r="6" spans="1:10">
      <c r="A6" s="182"/>
      <c r="B6" s="182"/>
      <c r="C6" s="182"/>
      <c r="D6" s="241"/>
      <c r="E6" s="242"/>
      <c r="F6" s="182"/>
      <c r="G6" s="182"/>
      <c r="H6" s="182"/>
    </row>
    <row r="7" spans="1:10">
      <c r="A7" s="83"/>
      <c r="B7" s="83"/>
      <c r="C7" s="83" t="s">
        <v>248</v>
      </c>
      <c r="D7" s="112" t="s">
        <v>602</v>
      </c>
      <c r="E7" s="229"/>
      <c r="F7" s="83"/>
      <c r="G7" s="83"/>
      <c r="H7" s="83"/>
    </row>
    <row r="8" spans="1:10">
      <c r="A8" s="83"/>
      <c r="B8" s="83"/>
      <c r="C8" s="83"/>
      <c r="D8" s="111"/>
      <c r="E8" s="246" t="s">
        <v>669</v>
      </c>
      <c r="F8" s="292">
        <v>9339258.5441705007</v>
      </c>
      <c r="G8" s="89">
        <v>1452182.877816</v>
      </c>
      <c r="H8" s="200">
        <f>F8+G8</f>
        <v>10791441.421986502</v>
      </c>
      <c r="I8" t="s">
        <v>737</v>
      </c>
      <c r="J8" t="s">
        <v>678</v>
      </c>
    </row>
    <row r="9" spans="1:10">
      <c r="A9" s="83"/>
      <c r="B9" s="83"/>
      <c r="C9" s="83"/>
      <c r="D9" s="111"/>
      <c r="E9" s="248" t="s">
        <v>666</v>
      </c>
      <c r="F9" s="292">
        <v>8378251.8063013004</v>
      </c>
      <c r="G9" s="89">
        <v>1262311.1678320006</v>
      </c>
      <c r="H9" s="200">
        <f>F9+G9</f>
        <v>9640562.9741333015</v>
      </c>
    </row>
    <row r="10" spans="1:10">
      <c r="A10" s="83"/>
      <c r="B10" s="83"/>
      <c r="C10" s="83"/>
      <c r="D10" s="111"/>
      <c r="E10" s="247" t="s">
        <v>667</v>
      </c>
      <c r="F10" s="292">
        <f>80%*H10</f>
        <v>5845671.2000000002</v>
      </c>
      <c r="G10" s="89">
        <f>H10-F10</f>
        <v>1461417.7999999998</v>
      </c>
      <c r="H10" s="89">
        <v>7307089</v>
      </c>
      <c r="I10" t="s">
        <v>737</v>
      </c>
      <c r="J10" t="s">
        <v>745</v>
      </c>
    </row>
    <row r="11" spans="1:10">
      <c r="A11" s="83"/>
      <c r="B11" s="83"/>
      <c r="C11" s="83"/>
      <c r="D11" s="111"/>
      <c r="E11" s="247" t="s">
        <v>668</v>
      </c>
      <c r="F11" s="292">
        <f>80%*H11</f>
        <v>5479884.8000000007</v>
      </c>
      <c r="G11" s="89">
        <f>H11-F11</f>
        <v>1369971.1999999993</v>
      </c>
      <c r="H11" s="89">
        <v>6849856</v>
      </c>
      <c r="I11" t="s">
        <v>737</v>
      </c>
      <c r="J11" t="s">
        <v>745</v>
      </c>
    </row>
    <row r="12" spans="1:10">
      <c r="A12" s="83"/>
      <c r="B12" s="83"/>
      <c r="C12" s="83" t="s">
        <v>248</v>
      </c>
      <c r="D12" s="112" t="s">
        <v>603</v>
      </c>
      <c r="E12" s="229"/>
      <c r="F12" s="120"/>
      <c r="G12" s="89"/>
      <c r="H12" s="83"/>
    </row>
    <row r="13" spans="1:10">
      <c r="A13" s="83"/>
      <c r="B13" s="83"/>
      <c r="C13" s="83"/>
      <c r="D13" s="111"/>
      <c r="E13" s="248" t="s">
        <v>625</v>
      </c>
      <c r="F13" s="292">
        <v>717228.84854500007</v>
      </c>
      <c r="G13" s="89">
        <v>147009.04657999994</v>
      </c>
      <c r="H13" s="200">
        <f>F13+G13</f>
        <v>864237.89512500004</v>
      </c>
    </row>
    <row r="14" spans="1:10">
      <c r="A14" s="83"/>
      <c r="B14" s="83"/>
      <c r="C14" s="83"/>
      <c r="D14" s="111"/>
      <c r="E14" s="248" t="s">
        <v>626</v>
      </c>
      <c r="F14" s="292">
        <v>553474.69492765993</v>
      </c>
      <c r="G14" s="89">
        <v>248181.77815199996</v>
      </c>
      <c r="H14" s="200">
        <f>F14+G14</f>
        <v>801656.47307965986</v>
      </c>
    </row>
    <row r="15" spans="1:10">
      <c r="A15" s="83"/>
      <c r="B15" s="83"/>
      <c r="C15" s="83"/>
      <c r="D15" s="111"/>
      <c r="E15" s="248" t="s">
        <v>627</v>
      </c>
      <c r="F15" s="292">
        <v>594361.18843750004</v>
      </c>
      <c r="G15" s="89">
        <v>108477.7110999999</v>
      </c>
      <c r="H15" s="200">
        <f t="shared" ref="H15:H29" si="0">F15+G15</f>
        <v>702838.89953749999</v>
      </c>
    </row>
    <row r="16" spans="1:10">
      <c r="A16" s="83"/>
      <c r="B16" s="83"/>
      <c r="C16" s="83"/>
      <c r="D16" s="111"/>
      <c r="E16" s="248" t="s">
        <v>628</v>
      </c>
      <c r="F16" s="292">
        <v>457222.79921999999</v>
      </c>
      <c r="G16" s="89">
        <v>103204.48402000005</v>
      </c>
      <c r="H16" s="200">
        <f t="shared" si="0"/>
        <v>560427.28324000002</v>
      </c>
    </row>
    <row r="17" spans="1:10">
      <c r="A17" s="83"/>
      <c r="B17" s="83"/>
      <c r="C17" s="83"/>
      <c r="D17" s="111"/>
      <c r="E17" s="248" t="s">
        <v>629</v>
      </c>
      <c r="F17" s="292">
        <v>2396586.3049480002</v>
      </c>
      <c r="G17" s="89">
        <v>461730.85147199966</v>
      </c>
      <c r="H17" s="200">
        <f t="shared" si="0"/>
        <v>2858317.1564199999</v>
      </c>
    </row>
    <row r="18" spans="1:10">
      <c r="A18" s="83"/>
      <c r="B18" s="83"/>
      <c r="C18" s="83"/>
      <c r="D18" s="111"/>
      <c r="E18" s="248" t="s">
        <v>630</v>
      </c>
      <c r="F18" s="292">
        <v>2288199.4075655001</v>
      </c>
      <c r="G18" s="89">
        <v>236527.60544049978</v>
      </c>
      <c r="H18" s="200">
        <f t="shared" si="0"/>
        <v>2524727.0130059998</v>
      </c>
    </row>
    <row r="19" spans="1:10">
      <c r="A19" s="83"/>
      <c r="B19" s="83"/>
      <c r="C19" s="83"/>
      <c r="D19" s="111"/>
      <c r="E19" s="248" t="s">
        <v>631</v>
      </c>
      <c r="F19" s="292">
        <v>457682.61676499998</v>
      </c>
      <c r="G19" s="89">
        <v>163357.74694800007</v>
      </c>
      <c r="H19" s="200">
        <f t="shared" si="0"/>
        <v>621040.36371300009</v>
      </c>
    </row>
    <row r="20" spans="1:10">
      <c r="A20" s="83"/>
      <c r="B20" s="83"/>
      <c r="C20" s="83"/>
      <c r="D20" s="111"/>
      <c r="E20" s="248" t="s">
        <v>632</v>
      </c>
      <c r="F20" s="292">
        <v>5456342.8106770003</v>
      </c>
      <c r="G20" s="89">
        <v>773442.58665299986</v>
      </c>
      <c r="H20" s="200">
        <f t="shared" si="0"/>
        <v>6229785.3973300001</v>
      </c>
    </row>
    <row r="21" spans="1:10">
      <c r="A21" s="83"/>
      <c r="B21" s="83"/>
      <c r="C21" s="83"/>
      <c r="D21" s="111"/>
      <c r="E21" s="248" t="s">
        <v>633</v>
      </c>
      <c r="F21" s="292">
        <v>1204290.6980060001</v>
      </c>
      <c r="G21" s="89">
        <v>212381.00252600026</v>
      </c>
      <c r="H21" s="200">
        <f t="shared" si="0"/>
        <v>1416671.7005320005</v>
      </c>
    </row>
    <row r="22" spans="1:10">
      <c r="A22" s="83"/>
      <c r="B22" s="83"/>
      <c r="C22" s="83"/>
      <c r="D22" s="111"/>
      <c r="E22" s="248" t="s">
        <v>634</v>
      </c>
      <c r="F22" s="292">
        <v>486935.90915200004</v>
      </c>
      <c r="G22" s="89">
        <v>101521.88164799994</v>
      </c>
      <c r="H22" s="200">
        <f t="shared" si="0"/>
        <v>588457.79079999996</v>
      </c>
    </row>
    <row r="23" spans="1:10">
      <c r="A23" s="83"/>
      <c r="B23" s="83"/>
      <c r="C23" s="83"/>
      <c r="D23" s="111"/>
      <c r="E23" s="248" t="s">
        <v>635</v>
      </c>
      <c r="F23" s="292">
        <v>1061022.8469994999</v>
      </c>
      <c r="G23" s="89">
        <v>208168.78935599994</v>
      </c>
      <c r="H23" s="200">
        <f t="shared" si="0"/>
        <v>1269191.6363555</v>
      </c>
    </row>
    <row r="24" spans="1:10">
      <c r="A24" s="83"/>
      <c r="B24" s="83"/>
      <c r="C24" s="83"/>
      <c r="D24" s="111"/>
      <c r="E24" s="247" t="s">
        <v>636</v>
      </c>
      <c r="F24" s="292">
        <v>0</v>
      </c>
      <c r="G24" s="89">
        <v>21827399</v>
      </c>
      <c r="H24" s="200">
        <f t="shared" si="0"/>
        <v>21827399</v>
      </c>
      <c r="I24" t="s">
        <v>737</v>
      </c>
      <c r="J24" t="s">
        <v>745</v>
      </c>
    </row>
    <row r="25" spans="1:10">
      <c r="A25" s="83"/>
      <c r="B25" s="83"/>
      <c r="C25" s="83"/>
      <c r="D25" s="111"/>
      <c r="E25" s="247" t="s">
        <v>637</v>
      </c>
      <c r="F25" s="292">
        <v>0</v>
      </c>
      <c r="G25" s="89">
        <v>17294818</v>
      </c>
      <c r="H25" s="200">
        <f t="shared" si="0"/>
        <v>17294818</v>
      </c>
      <c r="I25" t="s">
        <v>737</v>
      </c>
      <c r="J25" t="s">
        <v>745</v>
      </c>
    </row>
    <row r="26" spans="1:10">
      <c r="A26" s="83"/>
      <c r="B26" s="83"/>
      <c r="C26" s="83"/>
      <c r="D26" s="111"/>
      <c r="E26" s="247" t="s">
        <v>638</v>
      </c>
      <c r="F26" s="292">
        <v>0</v>
      </c>
      <c r="G26" s="89">
        <v>650623</v>
      </c>
      <c r="H26" s="200">
        <f t="shared" si="0"/>
        <v>650623</v>
      </c>
      <c r="I26" t="s">
        <v>737</v>
      </c>
      <c r="J26" t="s">
        <v>745</v>
      </c>
    </row>
    <row r="27" spans="1:10">
      <c r="A27" s="83"/>
      <c r="B27" s="83"/>
      <c r="C27" s="83"/>
      <c r="D27" s="111"/>
      <c r="E27" s="247" t="s">
        <v>639</v>
      </c>
      <c r="F27" s="292">
        <v>0</v>
      </c>
      <c r="G27" s="89">
        <v>0</v>
      </c>
      <c r="H27" s="200">
        <f t="shared" si="0"/>
        <v>0</v>
      </c>
      <c r="I27" t="s">
        <v>737</v>
      </c>
      <c r="J27" t="s">
        <v>745</v>
      </c>
    </row>
    <row r="28" spans="1:10">
      <c r="A28" s="83"/>
      <c r="B28" s="83"/>
      <c r="C28" s="83"/>
      <c r="D28" s="111"/>
      <c r="E28" s="247" t="s">
        <v>640</v>
      </c>
      <c r="F28" s="292">
        <v>0</v>
      </c>
      <c r="G28" s="89">
        <v>0</v>
      </c>
      <c r="H28" s="200">
        <f t="shared" si="0"/>
        <v>0</v>
      </c>
      <c r="I28" t="s">
        <v>737</v>
      </c>
      <c r="J28" t="s">
        <v>745</v>
      </c>
    </row>
    <row r="29" spans="1:10">
      <c r="A29" s="83"/>
      <c r="B29" s="83"/>
      <c r="C29" s="83"/>
      <c r="D29" s="111"/>
      <c r="E29" s="247" t="s">
        <v>641</v>
      </c>
      <c r="F29" s="292">
        <v>0</v>
      </c>
      <c r="G29" s="89">
        <v>0</v>
      </c>
      <c r="H29" s="200">
        <f t="shared" si="0"/>
        <v>0</v>
      </c>
      <c r="I29" t="s">
        <v>737</v>
      </c>
      <c r="J29" t="s">
        <v>745</v>
      </c>
    </row>
    <row r="30" spans="1:10">
      <c r="A30" s="83"/>
      <c r="B30" s="83"/>
      <c r="C30" s="83" t="s">
        <v>248</v>
      </c>
      <c r="D30" s="112" t="s">
        <v>604</v>
      </c>
      <c r="E30" s="229"/>
      <c r="F30" s="298"/>
      <c r="G30" s="89"/>
      <c r="H30" s="83"/>
    </row>
    <row r="31" spans="1:10" ht="21" customHeight="1">
      <c r="A31" s="83"/>
      <c r="B31" s="83"/>
      <c r="C31" s="83"/>
      <c r="D31" s="111"/>
      <c r="E31" s="249" t="s">
        <v>642</v>
      </c>
      <c r="F31" s="293">
        <v>3617338.3621649998</v>
      </c>
      <c r="G31" s="89">
        <v>489520.4383080001</v>
      </c>
      <c r="H31" s="200">
        <f>F31+G31</f>
        <v>4106858.8004729999</v>
      </c>
      <c r="I31" s="330" t="s">
        <v>740</v>
      </c>
    </row>
    <row r="32" spans="1:10">
      <c r="A32" s="83"/>
      <c r="B32" s="83"/>
      <c r="C32" s="83"/>
      <c r="D32" s="111"/>
      <c r="E32" s="249" t="s">
        <v>643</v>
      </c>
      <c r="F32" s="293">
        <v>1141400.7353485001</v>
      </c>
      <c r="G32" s="89">
        <v>210240.59874399996</v>
      </c>
      <c r="H32" s="200">
        <f t="shared" ref="H32:H33" si="1">F32+G32</f>
        <v>1351641.3340925002</v>
      </c>
      <c r="I32" s="330" t="s">
        <v>741</v>
      </c>
    </row>
    <row r="33" spans="1:10">
      <c r="A33" s="83"/>
      <c r="B33" s="83"/>
      <c r="C33" s="83"/>
      <c r="D33" s="111"/>
      <c r="E33" s="246" t="s">
        <v>644</v>
      </c>
      <c r="F33" s="295">
        <v>3156692.6260099998</v>
      </c>
      <c r="G33" s="295">
        <v>553798.44440800045</v>
      </c>
      <c r="H33" s="588">
        <f t="shared" si="1"/>
        <v>3710491.0704180002</v>
      </c>
      <c r="I33" t="s">
        <v>737</v>
      </c>
      <c r="J33" t="s">
        <v>678</v>
      </c>
    </row>
    <row r="34" spans="1:10">
      <c r="A34" s="83"/>
      <c r="B34" s="83"/>
      <c r="C34" s="83"/>
      <c r="D34" s="111"/>
      <c r="E34" s="246" t="s">
        <v>645</v>
      </c>
      <c r="F34" s="296">
        <v>0</v>
      </c>
      <c r="G34" s="296">
        <v>0</v>
      </c>
      <c r="H34" s="589"/>
      <c r="I34" t="s">
        <v>737</v>
      </c>
      <c r="J34" t="s">
        <v>678</v>
      </c>
    </row>
    <row r="35" spans="1:10">
      <c r="A35" s="83"/>
      <c r="B35" s="83"/>
      <c r="C35" s="83"/>
      <c r="D35" s="111"/>
      <c r="E35" s="246" t="s">
        <v>646</v>
      </c>
      <c r="F35" s="296">
        <v>0</v>
      </c>
      <c r="G35" s="296">
        <v>0</v>
      </c>
      <c r="H35" s="589"/>
      <c r="I35" t="s">
        <v>737</v>
      </c>
      <c r="J35" t="s">
        <v>678</v>
      </c>
    </row>
    <row r="36" spans="1:10">
      <c r="A36" s="83"/>
      <c r="B36" s="83"/>
      <c r="C36" s="83"/>
      <c r="D36" s="111"/>
      <c r="E36" s="246" t="s">
        <v>647</v>
      </c>
      <c r="F36" s="296">
        <v>0</v>
      </c>
      <c r="G36" s="296">
        <v>0</v>
      </c>
      <c r="H36" s="589"/>
      <c r="I36" t="s">
        <v>737</v>
      </c>
      <c r="J36" t="s">
        <v>678</v>
      </c>
    </row>
    <row r="37" spans="1:10">
      <c r="A37" s="83"/>
      <c r="B37" s="83"/>
      <c r="C37" s="83"/>
      <c r="D37" s="111"/>
      <c r="E37" s="250" t="s">
        <v>648</v>
      </c>
      <c r="F37" s="296">
        <v>0</v>
      </c>
      <c r="G37" s="296">
        <v>0</v>
      </c>
      <c r="H37" s="589"/>
      <c r="I37" t="s">
        <v>737</v>
      </c>
      <c r="J37" t="s">
        <v>678</v>
      </c>
    </row>
    <row r="38" spans="1:10">
      <c r="A38" s="83"/>
      <c r="B38" s="83"/>
      <c r="C38" s="83"/>
      <c r="D38" s="111"/>
      <c r="E38" s="244" t="s">
        <v>649</v>
      </c>
      <c r="F38" s="296">
        <v>0</v>
      </c>
      <c r="G38" s="296">
        <v>0</v>
      </c>
      <c r="H38" s="589"/>
      <c r="I38" t="s">
        <v>737</v>
      </c>
      <c r="J38" t="s">
        <v>678</v>
      </c>
    </row>
    <row r="39" spans="1:10">
      <c r="A39" s="83"/>
      <c r="B39" s="83"/>
      <c r="C39" s="83"/>
      <c r="D39" s="111"/>
      <c r="E39" s="251" t="s">
        <v>650</v>
      </c>
      <c r="F39" s="297">
        <v>0</v>
      </c>
      <c r="G39" s="297">
        <v>0</v>
      </c>
      <c r="H39" s="590"/>
      <c r="I39" t="s">
        <v>737</v>
      </c>
      <c r="J39" t="s">
        <v>678</v>
      </c>
    </row>
    <row r="40" spans="1:10">
      <c r="A40" s="83"/>
      <c r="B40" s="83"/>
      <c r="C40" s="83"/>
      <c r="D40" s="111"/>
      <c r="E40" s="253" t="s">
        <v>651</v>
      </c>
      <c r="F40" s="293">
        <v>14666847.3231005</v>
      </c>
      <c r="G40" s="293">
        <v>1868984.7696959991</v>
      </c>
      <c r="H40" s="200">
        <f>F40+G40</f>
        <v>16535832.092796499</v>
      </c>
      <c r="I40" t="s">
        <v>737</v>
      </c>
      <c r="J40" t="s">
        <v>679</v>
      </c>
    </row>
    <row r="41" spans="1:10" ht="45">
      <c r="A41" s="83"/>
      <c r="B41" s="83"/>
      <c r="C41" s="83"/>
      <c r="D41" s="111"/>
      <c r="E41" s="254" t="s">
        <v>652</v>
      </c>
      <c r="F41" s="294">
        <v>4101705.0382055002</v>
      </c>
      <c r="G41" s="88">
        <v>3546627.48141295</v>
      </c>
      <c r="H41" s="91">
        <f t="shared" ref="H41:H74" si="2">F41+G41</f>
        <v>7648332.5196184497</v>
      </c>
    </row>
    <row r="42" spans="1:10" ht="45">
      <c r="A42" s="83"/>
      <c r="B42" s="83"/>
      <c r="C42" s="83"/>
      <c r="D42" s="111"/>
      <c r="E42" s="254" t="s">
        <v>653</v>
      </c>
      <c r="F42" s="294">
        <v>1600181.77033</v>
      </c>
      <c r="G42" s="88">
        <v>1506620.9919970008</v>
      </c>
      <c r="H42" s="91">
        <f t="shared" si="2"/>
        <v>3106802.7623270005</v>
      </c>
    </row>
    <row r="43" spans="1:10">
      <c r="A43" s="83"/>
      <c r="B43" s="83"/>
      <c r="C43" s="83"/>
      <c r="D43" s="111"/>
      <c r="E43" s="255" t="s">
        <v>654</v>
      </c>
      <c r="F43" s="294">
        <v>0</v>
      </c>
      <c r="G43" s="88">
        <v>23043690</v>
      </c>
      <c r="H43" s="91">
        <f t="shared" si="2"/>
        <v>23043690</v>
      </c>
      <c r="I43" t="s">
        <v>737</v>
      </c>
      <c r="J43" t="s">
        <v>745</v>
      </c>
    </row>
    <row r="44" spans="1:10">
      <c r="A44" s="83"/>
      <c r="B44" s="83"/>
      <c r="C44" s="83" t="s">
        <v>248</v>
      </c>
      <c r="D44" s="112" t="s">
        <v>605</v>
      </c>
      <c r="E44" s="229"/>
      <c r="F44" s="298"/>
      <c r="G44" s="89"/>
      <c r="H44" s="83"/>
    </row>
    <row r="45" spans="1:10">
      <c r="A45" s="83"/>
      <c r="B45" s="83"/>
      <c r="C45" s="83"/>
      <c r="D45" s="111"/>
      <c r="E45" s="252" t="s">
        <v>655</v>
      </c>
      <c r="F45" s="294">
        <v>855937.26691000012</v>
      </c>
      <c r="G45" s="89">
        <v>152782.70563599991</v>
      </c>
      <c r="H45" s="91">
        <f t="shared" si="2"/>
        <v>1008719.972546</v>
      </c>
    </row>
    <row r="46" spans="1:10">
      <c r="A46" s="83"/>
      <c r="B46" s="83"/>
      <c r="C46" s="83"/>
      <c r="D46" s="111"/>
      <c r="E46" s="251" t="s">
        <v>656</v>
      </c>
      <c r="F46" s="294">
        <v>1202870.60861</v>
      </c>
      <c r="G46" s="89">
        <v>192869.67229200006</v>
      </c>
      <c r="H46" s="91">
        <f t="shared" si="2"/>
        <v>1395740.2809020001</v>
      </c>
      <c r="I46" t="s">
        <v>737</v>
      </c>
      <c r="J46" t="s">
        <v>678</v>
      </c>
    </row>
    <row r="47" spans="1:10">
      <c r="A47" s="83"/>
      <c r="B47" s="83"/>
      <c r="C47" s="83"/>
      <c r="D47" s="111"/>
      <c r="E47" s="251" t="s">
        <v>657</v>
      </c>
      <c r="F47" s="294">
        <v>1528305.97227</v>
      </c>
      <c r="G47" s="89">
        <v>229701.47565199996</v>
      </c>
      <c r="H47" s="91">
        <f t="shared" si="2"/>
        <v>1758007.447922</v>
      </c>
      <c r="I47" t="s">
        <v>737</v>
      </c>
      <c r="J47" t="s">
        <v>678</v>
      </c>
    </row>
    <row r="48" spans="1:10">
      <c r="A48" s="83"/>
      <c r="B48" s="83"/>
      <c r="C48" s="83"/>
      <c r="D48" s="111"/>
      <c r="E48" s="256" t="s">
        <v>606</v>
      </c>
      <c r="F48" s="292">
        <f>80%*H48</f>
        <v>6203860.8000000007</v>
      </c>
      <c r="G48" s="89">
        <f>H48-F48</f>
        <v>1550965.1999999993</v>
      </c>
      <c r="H48" s="91">
        <v>7754826</v>
      </c>
      <c r="I48" t="s">
        <v>737</v>
      </c>
      <c r="J48" t="s">
        <v>745</v>
      </c>
    </row>
    <row r="49" spans="1:10">
      <c r="A49" s="83"/>
      <c r="B49" s="83"/>
      <c r="C49" s="83"/>
      <c r="D49" s="111"/>
      <c r="E49" s="256" t="s">
        <v>607</v>
      </c>
      <c r="F49" s="292">
        <f t="shared" ref="F49:F60" si="3">80%*H49</f>
        <v>2164844</v>
      </c>
      <c r="G49" s="89">
        <f t="shared" ref="G49:G60" si="4">H49-F49</f>
        <v>541211</v>
      </c>
      <c r="H49" s="91">
        <v>2706055</v>
      </c>
      <c r="I49" t="s">
        <v>737</v>
      </c>
      <c r="J49" t="s">
        <v>745</v>
      </c>
    </row>
    <row r="50" spans="1:10">
      <c r="A50" s="83"/>
      <c r="B50" s="83"/>
      <c r="C50" s="83"/>
      <c r="D50" s="111"/>
      <c r="E50" s="256" t="s">
        <v>608</v>
      </c>
      <c r="F50" s="292">
        <f t="shared" si="3"/>
        <v>769939.20000000007</v>
      </c>
      <c r="G50" s="89">
        <f t="shared" si="4"/>
        <v>192484.79999999993</v>
      </c>
      <c r="H50" s="91">
        <v>962424</v>
      </c>
      <c r="I50" t="s">
        <v>737</v>
      </c>
      <c r="J50" t="s">
        <v>745</v>
      </c>
    </row>
    <row r="51" spans="1:10">
      <c r="A51" s="83"/>
      <c r="B51" s="83"/>
      <c r="C51" s="83"/>
      <c r="D51" s="111"/>
      <c r="E51" s="256" t="s">
        <v>609</v>
      </c>
      <c r="F51" s="292">
        <f t="shared" si="3"/>
        <v>3617248.8000000003</v>
      </c>
      <c r="G51" s="89">
        <f t="shared" si="4"/>
        <v>904312.19999999972</v>
      </c>
      <c r="H51" s="91">
        <v>4521561</v>
      </c>
      <c r="I51" t="s">
        <v>737</v>
      </c>
      <c r="J51" t="s">
        <v>745</v>
      </c>
    </row>
    <row r="52" spans="1:10">
      <c r="A52" s="83"/>
      <c r="B52" s="83"/>
      <c r="C52" s="83"/>
      <c r="D52" s="111"/>
      <c r="E52" s="256" t="s">
        <v>610</v>
      </c>
      <c r="F52" s="292">
        <f t="shared" si="3"/>
        <v>245724.80000000002</v>
      </c>
      <c r="G52" s="89">
        <f t="shared" si="4"/>
        <v>61431.199999999983</v>
      </c>
      <c r="H52" s="91">
        <v>307156</v>
      </c>
      <c r="I52" t="s">
        <v>737</v>
      </c>
      <c r="J52" t="s">
        <v>745</v>
      </c>
    </row>
    <row r="53" spans="1:10">
      <c r="A53" s="83"/>
      <c r="B53" s="83"/>
      <c r="C53" s="83"/>
      <c r="D53" s="111"/>
      <c r="E53" s="256" t="s">
        <v>611</v>
      </c>
      <c r="F53" s="292">
        <f t="shared" si="3"/>
        <v>1688440</v>
      </c>
      <c r="G53" s="89">
        <f t="shared" si="4"/>
        <v>422110</v>
      </c>
      <c r="H53" s="91">
        <v>2110550</v>
      </c>
      <c r="I53" t="s">
        <v>737</v>
      </c>
      <c r="J53" t="s">
        <v>745</v>
      </c>
    </row>
    <row r="54" spans="1:10">
      <c r="A54" s="83"/>
      <c r="B54" s="83"/>
      <c r="C54" s="83"/>
      <c r="D54" s="111"/>
      <c r="E54" s="256" t="s">
        <v>612</v>
      </c>
      <c r="F54" s="292">
        <f t="shared" si="3"/>
        <v>2488033.6</v>
      </c>
      <c r="G54" s="89">
        <f t="shared" si="4"/>
        <v>622008.39999999991</v>
      </c>
      <c r="H54" s="91">
        <v>3110042</v>
      </c>
      <c r="I54" t="s">
        <v>737</v>
      </c>
      <c r="J54" t="s">
        <v>745</v>
      </c>
    </row>
    <row r="55" spans="1:10">
      <c r="A55" s="83"/>
      <c r="B55" s="83"/>
      <c r="C55" s="83"/>
      <c r="D55" s="111"/>
      <c r="E55" s="256" t="s">
        <v>613</v>
      </c>
      <c r="F55" s="292">
        <f t="shared" si="3"/>
        <v>261891.20000000001</v>
      </c>
      <c r="G55" s="89">
        <f t="shared" si="4"/>
        <v>65472.799999999988</v>
      </c>
      <c r="H55" s="91">
        <v>327364</v>
      </c>
      <c r="I55" t="s">
        <v>737</v>
      </c>
      <c r="J55" t="s">
        <v>745</v>
      </c>
    </row>
    <row r="56" spans="1:10">
      <c r="A56" s="83"/>
      <c r="B56" s="83"/>
      <c r="C56" s="83"/>
      <c r="D56" s="111"/>
      <c r="E56" s="256" t="s">
        <v>614</v>
      </c>
      <c r="F56" s="292">
        <f t="shared" si="3"/>
        <v>1827148</v>
      </c>
      <c r="G56" s="89">
        <f t="shared" si="4"/>
        <v>456787</v>
      </c>
      <c r="H56" s="91">
        <v>2283935</v>
      </c>
      <c r="I56" t="s">
        <v>737</v>
      </c>
      <c r="J56" t="s">
        <v>745</v>
      </c>
    </row>
    <row r="57" spans="1:10">
      <c r="A57" s="83"/>
      <c r="B57" s="83"/>
      <c r="C57" s="83"/>
      <c r="D57" s="111"/>
      <c r="E57" s="256" t="s">
        <v>615</v>
      </c>
      <c r="F57" s="292">
        <f t="shared" si="3"/>
        <v>2429743.2000000002</v>
      </c>
      <c r="G57" s="89">
        <f t="shared" si="4"/>
        <v>607435.79999999981</v>
      </c>
      <c r="H57" s="91">
        <v>3037179</v>
      </c>
      <c r="I57" t="s">
        <v>737</v>
      </c>
      <c r="J57" t="s">
        <v>745</v>
      </c>
    </row>
    <row r="58" spans="1:10">
      <c r="A58" s="83"/>
      <c r="B58" s="83"/>
      <c r="C58" s="83"/>
      <c r="D58" s="111"/>
      <c r="E58" s="256" t="s">
        <v>616</v>
      </c>
      <c r="F58" s="292">
        <f t="shared" si="3"/>
        <v>2779977.6</v>
      </c>
      <c r="G58" s="89">
        <f t="shared" si="4"/>
        <v>694994.39999999991</v>
      </c>
      <c r="H58" s="91">
        <v>3474972</v>
      </c>
      <c r="I58" t="s">
        <v>737</v>
      </c>
      <c r="J58" t="s">
        <v>745</v>
      </c>
    </row>
    <row r="59" spans="1:10">
      <c r="A59" s="83"/>
      <c r="B59" s="83"/>
      <c r="C59" s="83"/>
      <c r="D59" s="111"/>
      <c r="E59" s="256" t="s">
        <v>617</v>
      </c>
      <c r="F59" s="292">
        <f t="shared" si="3"/>
        <v>3374648.8000000003</v>
      </c>
      <c r="G59" s="89">
        <f t="shared" si="4"/>
        <v>843662.19999999972</v>
      </c>
      <c r="H59" s="91">
        <v>4218311</v>
      </c>
      <c r="I59" t="s">
        <v>737</v>
      </c>
      <c r="J59" t="s">
        <v>745</v>
      </c>
    </row>
    <row r="60" spans="1:10">
      <c r="A60" s="83"/>
      <c r="B60" s="83"/>
      <c r="C60" s="83"/>
      <c r="D60" s="111"/>
      <c r="E60" s="256" t="s">
        <v>618</v>
      </c>
      <c r="F60" s="292">
        <f t="shared" si="3"/>
        <v>1769356.8</v>
      </c>
      <c r="G60" s="89">
        <f t="shared" si="4"/>
        <v>442339.19999999995</v>
      </c>
      <c r="H60" s="91">
        <v>2211696</v>
      </c>
      <c r="I60" t="s">
        <v>737</v>
      </c>
      <c r="J60" t="s">
        <v>745</v>
      </c>
    </row>
    <row r="61" spans="1:10">
      <c r="A61" s="83"/>
      <c r="B61" s="83"/>
      <c r="C61" s="83"/>
      <c r="D61" s="111"/>
      <c r="E61" s="257" t="s">
        <v>658</v>
      </c>
      <c r="F61" s="591">
        <v>2240604.9677880001</v>
      </c>
      <c r="G61" s="591">
        <v>2299690.6810985557</v>
      </c>
      <c r="H61" s="591">
        <f>F61+G61</f>
        <v>4540295.6488865558</v>
      </c>
    </row>
    <row r="62" spans="1:10">
      <c r="A62" s="83"/>
      <c r="B62" s="83"/>
      <c r="C62" s="83"/>
      <c r="D62" s="111"/>
      <c r="E62" s="257" t="s">
        <v>659</v>
      </c>
      <c r="F62" s="592"/>
      <c r="G62" s="592">
        <v>0</v>
      </c>
      <c r="H62" s="592">
        <f t="shared" si="2"/>
        <v>0</v>
      </c>
    </row>
    <row r="63" spans="1:10">
      <c r="A63" s="83"/>
      <c r="B63" s="83"/>
      <c r="C63" s="83"/>
      <c r="D63" s="111"/>
      <c r="E63" s="257" t="s">
        <v>619</v>
      </c>
      <c r="F63" s="592"/>
      <c r="G63" s="592">
        <v>0</v>
      </c>
      <c r="H63" s="592">
        <f t="shared" si="2"/>
        <v>0</v>
      </c>
    </row>
    <row r="64" spans="1:10">
      <c r="A64" s="83"/>
      <c r="B64" s="83"/>
      <c r="C64" s="83"/>
      <c r="D64" s="111"/>
      <c r="E64" s="257" t="s">
        <v>620</v>
      </c>
      <c r="F64" s="592"/>
      <c r="G64" s="592">
        <v>0</v>
      </c>
      <c r="H64" s="592">
        <f t="shared" si="2"/>
        <v>0</v>
      </c>
    </row>
    <row r="65" spans="1:10">
      <c r="A65" s="83"/>
      <c r="B65" s="83"/>
      <c r="C65" s="83"/>
      <c r="D65" s="111"/>
      <c r="E65" s="257" t="s">
        <v>621</v>
      </c>
      <c r="F65" s="592"/>
      <c r="G65" s="592">
        <v>0</v>
      </c>
      <c r="H65" s="592">
        <f t="shared" si="2"/>
        <v>0</v>
      </c>
    </row>
    <row r="66" spans="1:10">
      <c r="A66" s="83"/>
      <c r="B66" s="83"/>
      <c r="C66" s="83"/>
      <c r="D66" s="111"/>
      <c r="E66" s="257" t="s">
        <v>622</v>
      </c>
      <c r="F66" s="592"/>
      <c r="G66" s="592">
        <v>0</v>
      </c>
      <c r="H66" s="592">
        <f t="shared" si="2"/>
        <v>0</v>
      </c>
    </row>
    <row r="67" spans="1:10">
      <c r="A67" s="83"/>
      <c r="B67" s="83"/>
      <c r="C67" s="83"/>
      <c r="D67" s="111"/>
      <c r="E67" s="258" t="s">
        <v>660</v>
      </c>
      <c r="F67" s="592"/>
      <c r="G67" s="592">
        <v>0</v>
      </c>
      <c r="H67" s="592">
        <f t="shared" si="2"/>
        <v>0</v>
      </c>
      <c r="I67" t="s">
        <v>737</v>
      </c>
      <c r="J67" t="s">
        <v>678</v>
      </c>
    </row>
    <row r="68" spans="1:10">
      <c r="A68" s="83"/>
      <c r="B68" s="83"/>
      <c r="C68" s="83"/>
      <c r="D68" s="111"/>
      <c r="E68" s="257" t="s">
        <v>623</v>
      </c>
      <c r="F68" s="592"/>
      <c r="G68" s="592">
        <v>0</v>
      </c>
      <c r="H68" s="592">
        <f t="shared" si="2"/>
        <v>0</v>
      </c>
    </row>
    <row r="69" spans="1:10">
      <c r="A69" s="83"/>
      <c r="B69" s="83"/>
      <c r="C69" s="83"/>
      <c r="D69" s="111"/>
      <c r="E69" s="257" t="s">
        <v>661</v>
      </c>
      <c r="F69" s="592"/>
      <c r="G69" s="592">
        <v>0</v>
      </c>
      <c r="H69" s="592">
        <f t="shared" si="2"/>
        <v>0</v>
      </c>
    </row>
    <row r="70" spans="1:10">
      <c r="A70" s="83"/>
      <c r="B70" s="83"/>
      <c r="C70" s="83"/>
      <c r="D70" s="111"/>
      <c r="E70" s="258" t="s">
        <v>624</v>
      </c>
      <c r="F70" s="592"/>
      <c r="G70" s="592">
        <v>0</v>
      </c>
      <c r="H70" s="592">
        <f t="shared" si="2"/>
        <v>0</v>
      </c>
      <c r="I70" t="s">
        <v>737</v>
      </c>
      <c r="J70" t="s">
        <v>678</v>
      </c>
    </row>
    <row r="71" spans="1:10">
      <c r="A71" s="83"/>
      <c r="B71" s="83"/>
      <c r="C71" s="83"/>
      <c r="D71" s="111"/>
      <c r="E71" s="257" t="s">
        <v>662</v>
      </c>
      <c r="F71" s="592"/>
      <c r="G71" s="592">
        <v>0</v>
      </c>
      <c r="H71" s="592">
        <f t="shared" si="2"/>
        <v>0</v>
      </c>
    </row>
    <row r="72" spans="1:10">
      <c r="A72" s="83"/>
      <c r="B72" s="83"/>
      <c r="C72" s="83"/>
      <c r="D72" s="111"/>
      <c r="E72" s="258" t="s">
        <v>663</v>
      </c>
      <c r="F72" s="592"/>
      <c r="G72" s="592">
        <v>0</v>
      </c>
      <c r="H72" s="592">
        <f t="shared" si="2"/>
        <v>0</v>
      </c>
      <c r="I72" t="s">
        <v>737</v>
      </c>
      <c r="J72" t="s">
        <v>678</v>
      </c>
    </row>
    <row r="73" spans="1:10">
      <c r="A73" s="83"/>
      <c r="B73" s="83"/>
      <c r="C73" s="83"/>
      <c r="D73" s="111"/>
      <c r="E73" s="257" t="s">
        <v>664</v>
      </c>
      <c r="F73" s="592"/>
      <c r="G73" s="592">
        <v>0</v>
      </c>
      <c r="H73" s="592">
        <f t="shared" si="2"/>
        <v>0</v>
      </c>
    </row>
    <row r="74" spans="1:10">
      <c r="A74" s="83"/>
      <c r="B74" s="83"/>
      <c r="C74" s="83"/>
      <c r="D74" s="111"/>
      <c r="E74" s="258" t="s">
        <v>665</v>
      </c>
      <c r="F74" s="593"/>
      <c r="G74" s="593">
        <v>0</v>
      </c>
      <c r="H74" s="593">
        <f t="shared" si="2"/>
        <v>0</v>
      </c>
      <c r="I74" t="s">
        <v>737</v>
      </c>
      <c r="J74" t="s">
        <v>678</v>
      </c>
    </row>
    <row r="75" spans="1:10">
      <c r="A75" s="93"/>
      <c r="B75" s="93"/>
      <c r="C75" s="93"/>
      <c r="D75" s="184"/>
      <c r="E75" s="125"/>
      <c r="F75" s="93"/>
      <c r="G75" s="93"/>
      <c r="H75" s="93"/>
    </row>
    <row r="76" spans="1:10">
      <c r="F76" s="319">
        <f>SUM(F8:F74)</f>
        <v>108449155.94645244</v>
      </c>
      <c r="G76" s="319">
        <f t="shared" ref="G76:H76" si="5">SUM(G8:G74)</f>
        <v>89582467.988787994</v>
      </c>
      <c r="H76" s="319">
        <f t="shared" si="5"/>
        <v>198031623.93524048</v>
      </c>
    </row>
    <row r="78" spans="1:10">
      <c r="E78" s="9"/>
      <c r="F78" s="9"/>
      <c r="G78" s="291" t="s">
        <v>682</v>
      </c>
      <c r="J78" s="207"/>
    </row>
    <row r="79" spans="1:10">
      <c r="E79" s="623" t="s">
        <v>677</v>
      </c>
      <c r="F79" s="9" t="s">
        <v>678</v>
      </c>
      <c r="G79" s="340">
        <f>H8+H33+H46+H47+H61</f>
        <v>22195975.870115057</v>
      </c>
    </row>
    <row r="80" spans="1:10">
      <c r="E80" s="624"/>
      <c r="F80" s="9" t="s">
        <v>679</v>
      </c>
      <c r="G80" s="340">
        <f>H40</f>
        <v>16535832.092796499</v>
      </c>
    </row>
    <row r="81" spans="5:7">
      <c r="E81" s="625"/>
      <c r="F81" s="9" t="s">
        <v>745</v>
      </c>
      <c r="G81" s="340">
        <f>H10+H11+H24+H25+H26+H27+H28+H29+H43+H48+H49+H50+H51+H52+H53+H54+H55+H56+H57+H58+H59+H60</f>
        <v>113999546</v>
      </c>
    </row>
    <row r="82" spans="5:7">
      <c r="E82" s="623" t="s">
        <v>680</v>
      </c>
      <c r="F82" s="9" t="s">
        <v>678</v>
      </c>
      <c r="G82" s="340">
        <f>H9+SUM(H13:H23)+H41+H42+H45</f>
        <v>39841769.837763414</v>
      </c>
    </row>
    <row r="83" spans="5:7">
      <c r="E83" s="625"/>
      <c r="F83" s="9" t="s">
        <v>679</v>
      </c>
      <c r="G83" s="340">
        <f>H31+H32</f>
        <v>5458500.1345655005</v>
      </c>
    </row>
    <row r="84" spans="5:7">
      <c r="E84" s="621" t="s">
        <v>133</v>
      </c>
      <c r="F84" s="622"/>
      <c r="G84" s="341">
        <f>SUM(G79:G83)</f>
        <v>198031623.93524048</v>
      </c>
    </row>
  </sheetData>
  <mergeCells count="13">
    <mergeCell ref="E84:F84"/>
    <mergeCell ref="E79:E81"/>
    <mergeCell ref="E82:E83"/>
    <mergeCell ref="F2:H3"/>
    <mergeCell ref="A2:A4"/>
    <mergeCell ref="B2:B4"/>
    <mergeCell ref="C2:C4"/>
    <mergeCell ref="D2:E4"/>
    <mergeCell ref="H33:H39"/>
    <mergeCell ref="F61:F74"/>
    <mergeCell ref="G61:G74"/>
    <mergeCell ref="H61:H74"/>
    <mergeCell ref="D5:E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K62"/>
  <sheetViews>
    <sheetView workbookViewId="0">
      <pane xSplit="6" ySplit="4" topLeftCell="G47" activePane="bottomRight" state="frozen"/>
      <selection pane="topRight" activeCell="F1" sqref="F1"/>
      <selection pane="bottomLeft" activeCell="A5" sqref="A5"/>
      <selection pane="bottomRight" activeCell="G55" sqref="G55"/>
    </sheetView>
  </sheetViews>
  <sheetFormatPr defaultRowHeight="15"/>
  <cols>
    <col min="3" max="3" width="9.140625" style="18"/>
    <col min="4" max="4" width="3" customWidth="1"/>
    <col min="5" max="5" width="32.5703125" customWidth="1"/>
    <col min="6" max="6" width="38" customWidth="1"/>
    <col min="7" max="7" width="16.85546875" bestFit="1" customWidth="1"/>
    <col min="8" max="8" width="13.42578125" bestFit="1" customWidth="1"/>
    <col min="9" max="9" width="14.28515625" bestFit="1" customWidth="1"/>
    <col min="10" max="10" width="11.5703125" bestFit="1" customWidth="1"/>
    <col min="11" max="11" width="11.5703125" customWidth="1"/>
  </cols>
  <sheetData>
    <row r="2" spans="1:10" ht="15" customHeight="1">
      <c r="A2" s="507" t="s">
        <v>0</v>
      </c>
      <c r="B2" s="508" t="s">
        <v>1</v>
      </c>
      <c r="C2" s="509" t="s">
        <v>2</v>
      </c>
      <c r="D2" s="512" t="s">
        <v>3</v>
      </c>
      <c r="E2" s="512"/>
      <c r="F2" s="507"/>
      <c r="G2" s="486" t="s">
        <v>131</v>
      </c>
      <c r="H2" s="486"/>
      <c r="I2" s="486"/>
    </row>
    <row r="3" spans="1:10">
      <c r="A3" s="507"/>
      <c r="B3" s="508"/>
      <c r="C3" s="510"/>
      <c r="D3" s="512"/>
      <c r="E3" s="512"/>
      <c r="F3" s="507"/>
      <c r="G3" s="486"/>
      <c r="H3" s="486"/>
      <c r="I3" s="486"/>
    </row>
    <row r="4" spans="1:10" ht="31.5" customHeight="1">
      <c r="A4" s="507"/>
      <c r="B4" s="508"/>
      <c r="C4" s="511"/>
      <c r="D4" s="512"/>
      <c r="E4" s="512"/>
      <c r="F4" s="507"/>
      <c r="G4" s="21" t="s">
        <v>129</v>
      </c>
      <c r="H4" s="21" t="s">
        <v>132</v>
      </c>
      <c r="I4" s="109" t="s">
        <v>133</v>
      </c>
      <c r="J4" t="s">
        <v>736</v>
      </c>
    </row>
    <row r="5" spans="1:10">
      <c r="A5" s="103">
        <v>1</v>
      </c>
      <c r="B5" s="103">
        <v>2</v>
      </c>
      <c r="C5" s="38">
        <v>3</v>
      </c>
      <c r="D5" s="493">
        <v>4</v>
      </c>
      <c r="E5" s="493"/>
      <c r="F5" s="493"/>
      <c r="G5" s="41"/>
      <c r="H5" s="41"/>
      <c r="I5" s="103"/>
    </row>
    <row r="6" spans="1:10">
      <c r="A6" s="182"/>
      <c r="B6" s="182"/>
      <c r="C6" s="299" t="s">
        <v>249</v>
      </c>
      <c r="D6" s="112" t="s">
        <v>675</v>
      </c>
      <c r="E6" s="320"/>
      <c r="F6" s="242"/>
      <c r="G6" s="182"/>
      <c r="H6" s="182"/>
      <c r="I6" s="182"/>
    </row>
    <row r="7" spans="1:10">
      <c r="A7" s="204"/>
      <c r="B7" s="204"/>
      <c r="C7" s="300"/>
      <c r="D7" s="112"/>
      <c r="E7" s="260" t="s">
        <v>670</v>
      </c>
      <c r="G7" s="262">
        <v>11721714.470180001</v>
      </c>
      <c r="H7" s="264">
        <v>1887294.764666663</v>
      </c>
      <c r="I7" s="265">
        <f>H7+G7</f>
        <v>13609009.234846665</v>
      </c>
    </row>
    <row r="8" spans="1:10">
      <c r="A8" s="204"/>
      <c r="B8" s="204"/>
      <c r="C8" s="300"/>
      <c r="D8" s="112"/>
      <c r="E8" s="260" t="s">
        <v>671</v>
      </c>
      <c r="G8" s="262">
        <v>1499465.4618899995</v>
      </c>
      <c r="H8" s="264">
        <v>186382.6024248529</v>
      </c>
      <c r="I8" s="265">
        <f t="shared" ref="I8:I37" si="0">H8+G8</f>
        <v>1685848.0643148525</v>
      </c>
    </row>
    <row r="9" spans="1:10">
      <c r="A9" s="204"/>
      <c r="B9" s="204"/>
      <c r="C9" s="300"/>
      <c r="D9" s="112"/>
      <c r="E9" s="260" t="s">
        <v>672</v>
      </c>
      <c r="G9" s="263">
        <v>3083202.5047340007</v>
      </c>
      <c r="H9" s="264">
        <v>585512.92189929343</v>
      </c>
      <c r="I9" s="265">
        <f t="shared" si="0"/>
        <v>3668715.4266332942</v>
      </c>
    </row>
    <row r="10" spans="1:10">
      <c r="A10" s="204"/>
      <c r="B10" s="204"/>
      <c r="C10" s="300"/>
      <c r="D10" s="112"/>
      <c r="E10" s="260" t="s">
        <v>673</v>
      </c>
      <c r="G10" s="263">
        <v>1132055.151546</v>
      </c>
      <c r="H10" s="264">
        <v>171814.02264067144</v>
      </c>
      <c r="I10" s="265">
        <f t="shared" si="0"/>
        <v>1303869.1741866714</v>
      </c>
    </row>
    <row r="11" spans="1:10" ht="15.75" customHeight="1">
      <c r="A11" s="204"/>
      <c r="B11" s="204"/>
      <c r="C11" s="300"/>
      <c r="D11" s="112"/>
      <c r="E11" s="260" t="s">
        <v>674</v>
      </c>
      <c r="G11" s="263">
        <v>1617285.675236</v>
      </c>
      <c r="H11" s="264">
        <v>315273.18539926328</v>
      </c>
      <c r="I11" s="265">
        <f t="shared" si="0"/>
        <v>1932558.8606352634</v>
      </c>
    </row>
    <row r="12" spans="1:10" ht="15.75" customHeight="1">
      <c r="A12" s="83"/>
      <c r="B12" s="83"/>
      <c r="C12" s="110"/>
      <c r="D12" s="111"/>
      <c r="E12" s="363" t="s">
        <v>385</v>
      </c>
      <c r="F12" s="363"/>
      <c r="G12" s="262">
        <v>1499646.7734599994</v>
      </c>
      <c r="H12" s="89">
        <v>280910.92799956672</v>
      </c>
      <c r="I12" s="265">
        <f t="shared" si="0"/>
        <v>1780557.7014595661</v>
      </c>
    </row>
    <row r="13" spans="1:10">
      <c r="A13" s="83"/>
      <c r="B13" s="83"/>
      <c r="C13" s="110"/>
      <c r="D13" s="111"/>
      <c r="E13" s="363" t="s">
        <v>386</v>
      </c>
      <c r="F13" s="363"/>
      <c r="G13" s="262">
        <v>1051626.7906760001</v>
      </c>
      <c r="H13" s="89">
        <v>191393.95183480441</v>
      </c>
      <c r="I13" s="265">
        <f t="shared" si="0"/>
        <v>1243020.7425108044</v>
      </c>
    </row>
    <row r="14" spans="1:10">
      <c r="A14" s="83"/>
      <c r="B14" s="83"/>
      <c r="C14" s="110"/>
      <c r="D14" s="111"/>
      <c r="E14" s="351" t="s">
        <v>388</v>
      </c>
      <c r="F14" s="351"/>
      <c r="G14" s="262">
        <v>4554083.1944464995</v>
      </c>
      <c r="H14" s="89">
        <v>774358.14201997675</v>
      </c>
      <c r="I14" s="265">
        <f t="shared" si="0"/>
        <v>5328441.3364664763</v>
      </c>
      <c r="J14" t="s">
        <v>737</v>
      </c>
    </row>
    <row r="15" spans="1:10">
      <c r="A15" s="83"/>
      <c r="B15" s="83"/>
      <c r="C15" s="110"/>
      <c r="D15" s="111"/>
      <c r="E15" s="261" t="s">
        <v>387</v>
      </c>
      <c r="G15" s="262">
        <v>919718.95204200002</v>
      </c>
      <c r="H15" s="89">
        <v>194737.39997425341</v>
      </c>
      <c r="I15" s="265">
        <f t="shared" si="0"/>
        <v>1114456.3520162534</v>
      </c>
    </row>
    <row r="16" spans="1:10" s="25" customFormat="1" ht="19.5" customHeight="1">
      <c r="A16" s="90"/>
      <c r="B16" s="90"/>
      <c r="C16" s="274" t="s">
        <v>248</v>
      </c>
      <c r="D16" s="360" t="s">
        <v>590</v>
      </c>
      <c r="E16" s="361"/>
      <c r="F16" s="243"/>
      <c r="G16" s="90"/>
      <c r="H16" s="90"/>
      <c r="I16" s="90"/>
    </row>
    <row r="17" spans="1:10">
      <c r="A17" s="83"/>
      <c r="B17" s="83"/>
      <c r="C17" s="110"/>
      <c r="D17" s="111"/>
      <c r="E17" s="354" t="s">
        <v>591</v>
      </c>
      <c r="F17" s="352"/>
      <c r="G17" s="89">
        <v>3116917.2464650003</v>
      </c>
      <c r="H17" s="89">
        <v>441156.91008400009</v>
      </c>
      <c r="I17" s="265">
        <f t="shared" si="0"/>
        <v>3558074.1565490002</v>
      </c>
      <c r="J17" s="329" t="s">
        <v>738</v>
      </c>
    </row>
    <row r="18" spans="1:10" ht="20.25" customHeight="1">
      <c r="A18" s="83"/>
      <c r="B18" s="83"/>
      <c r="C18" s="110"/>
      <c r="D18" s="111"/>
      <c r="E18" s="355" t="s">
        <v>592</v>
      </c>
      <c r="F18" s="353"/>
      <c r="G18" s="89">
        <v>3214955.07828</v>
      </c>
      <c r="H18" s="89">
        <v>498521.09737466672</v>
      </c>
      <c r="I18" s="265">
        <f t="shared" si="0"/>
        <v>3713476.1756546665</v>
      </c>
      <c r="J18" s="330" t="s">
        <v>739</v>
      </c>
    </row>
    <row r="19" spans="1:10">
      <c r="A19" s="83"/>
      <c r="B19" s="83"/>
      <c r="C19" s="110"/>
      <c r="D19" s="111"/>
      <c r="E19" s="356" t="s">
        <v>593</v>
      </c>
      <c r="F19" s="351"/>
      <c r="G19" s="89">
        <v>3493816.2236449998</v>
      </c>
      <c r="H19" s="89">
        <v>646294.41527200036</v>
      </c>
      <c r="I19" s="265">
        <f t="shared" si="0"/>
        <v>4140110.638917</v>
      </c>
      <c r="J19" t="s">
        <v>742</v>
      </c>
    </row>
    <row r="20" spans="1:10">
      <c r="A20" s="83"/>
      <c r="B20" s="83"/>
      <c r="C20" s="110"/>
      <c r="D20" s="111"/>
      <c r="E20" s="356" t="s">
        <v>594</v>
      </c>
      <c r="F20" s="351"/>
      <c r="G20" s="89">
        <v>8378251.8063013004</v>
      </c>
      <c r="H20" s="89">
        <v>1156057.0002519989</v>
      </c>
      <c r="I20" s="265">
        <f t="shared" si="0"/>
        <v>9534308.8065532986</v>
      </c>
      <c r="J20" t="s">
        <v>742</v>
      </c>
    </row>
    <row r="21" spans="1:10">
      <c r="A21" s="83"/>
      <c r="B21" s="83"/>
      <c r="C21" s="110"/>
      <c r="D21" s="111"/>
      <c r="E21" s="357" t="s">
        <v>595</v>
      </c>
      <c r="F21" s="245"/>
      <c r="G21" s="89">
        <v>112407.41127000001</v>
      </c>
      <c r="H21" s="89">
        <v>76538.522851999965</v>
      </c>
      <c r="I21" s="265">
        <f t="shared" si="0"/>
        <v>188945.93412199998</v>
      </c>
      <c r="J21" t="s">
        <v>742</v>
      </c>
    </row>
    <row r="22" spans="1:10">
      <c r="A22" s="83"/>
      <c r="B22" s="83"/>
      <c r="C22" s="110"/>
      <c r="D22" s="111"/>
      <c r="E22" s="358" t="s">
        <v>596</v>
      </c>
      <c r="F22" s="246"/>
      <c r="G22" s="89">
        <v>1538814.8839799999</v>
      </c>
      <c r="H22" s="89">
        <v>664975.74602799991</v>
      </c>
      <c r="I22" s="265">
        <f t="shared" si="0"/>
        <v>2203790.6300079999</v>
      </c>
      <c r="J22" t="s">
        <v>742</v>
      </c>
    </row>
    <row r="23" spans="1:10">
      <c r="A23" s="83"/>
      <c r="B23" s="83"/>
      <c r="C23" s="110"/>
      <c r="D23" s="111"/>
      <c r="E23" s="359" t="s">
        <v>597</v>
      </c>
      <c r="F23" s="247"/>
      <c r="G23" s="83"/>
      <c r="H23" s="83"/>
      <c r="I23" s="265">
        <f t="shared" si="0"/>
        <v>0</v>
      </c>
    </row>
    <row r="24" spans="1:10">
      <c r="A24" s="83"/>
      <c r="B24" s="83"/>
      <c r="C24" s="110"/>
      <c r="D24" s="111"/>
      <c r="E24" s="359" t="s">
        <v>598</v>
      </c>
      <c r="F24" s="247"/>
      <c r="G24" s="83"/>
      <c r="H24" s="83"/>
      <c r="I24" s="265">
        <f t="shared" si="0"/>
        <v>0</v>
      </c>
    </row>
    <row r="25" spans="1:10">
      <c r="A25" s="83"/>
      <c r="B25" s="83"/>
      <c r="C25" s="110"/>
      <c r="D25" s="111"/>
      <c r="E25" s="359" t="s">
        <v>599</v>
      </c>
      <c r="F25" s="247"/>
      <c r="G25" s="83"/>
      <c r="H25" s="83"/>
      <c r="I25" s="265">
        <f t="shared" si="0"/>
        <v>0</v>
      </c>
    </row>
    <row r="26" spans="1:10">
      <c r="A26" s="83"/>
      <c r="B26" s="83"/>
      <c r="C26" s="110"/>
      <c r="D26" s="111"/>
      <c r="E26" s="359" t="s">
        <v>600</v>
      </c>
      <c r="F26" s="247"/>
      <c r="G26" s="83"/>
      <c r="H26" s="83"/>
      <c r="I26" s="265">
        <f t="shared" si="0"/>
        <v>0</v>
      </c>
    </row>
    <row r="27" spans="1:10">
      <c r="A27" s="83"/>
      <c r="B27" s="83"/>
      <c r="C27" s="110"/>
      <c r="D27" s="193"/>
      <c r="E27" s="359" t="s">
        <v>601</v>
      </c>
      <c r="F27" s="247"/>
      <c r="G27" s="83"/>
      <c r="H27" s="83"/>
      <c r="I27" s="265">
        <f t="shared" si="0"/>
        <v>0</v>
      </c>
    </row>
    <row r="28" spans="1:10">
      <c r="A28" s="83"/>
      <c r="B28" s="83"/>
      <c r="C28" s="110" t="s">
        <v>247</v>
      </c>
      <c r="D28" s="302" t="s">
        <v>716</v>
      </c>
      <c r="E28" s="322"/>
      <c r="F28" s="303"/>
      <c r="G28" s="89">
        <v>987852.87919999997</v>
      </c>
      <c r="H28" s="89">
        <v>374110.18400000001</v>
      </c>
      <c r="I28" s="264">
        <f t="shared" si="0"/>
        <v>1361963.0632</v>
      </c>
      <c r="J28" t="s">
        <v>737</v>
      </c>
    </row>
    <row r="29" spans="1:10">
      <c r="A29" s="83"/>
      <c r="B29" s="83"/>
      <c r="C29" s="110" t="s">
        <v>247</v>
      </c>
      <c r="D29" s="304" t="s">
        <v>717</v>
      </c>
      <c r="E29" s="323"/>
      <c r="F29" s="305"/>
      <c r="G29" s="89">
        <v>7070523.3863000004</v>
      </c>
      <c r="H29" s="89">
        <v>5040954.3425210891</v>
      </c>
      <c r="I29" s="264">
        <f t="shared" si="0"/>
        <v>12111477.728821089</v>
      </c>
      <c r="J29" t="s">
        <v>737</v>
      </c>
    </row>
    <row r="30" spans="1:10">
      <c r="A30" s="83"/>
      <c r="B30" s="83"/>
      <c r="C30" s="110" t="s">
        <v>247</v>
      </c>
      <c r="D30" s="304" t="s">
        <v>718</v>
      </c>
      <c r="E30" s="323"/>
      <c r="F30" s="305"/>
      <c r="G30" s="89">
        <v>720968.81229999999</v>
      </c>
      <c r="H30" s="89">
        <v>192852.158</v>
      </c>
      <c r="I30" s="264">
        <f t="shared" si="0"/>
        <v>913820.97029999993</v>
      </c>
      <c r="J30" t="s">
        <v>737</v>
      </c>
    </row>
    <row r="31" spans="1:10">
      <c r="A31" s="83"/>
      <c r="B31" s="83"/>
      <c r="C31" s="110" t="s">
        <v>247</v>
      </c>
      <c r="D31" s="306" t="s">
        <v>719</v>
      </c>
      <c r="E31" s="324"/>
      <c r="F31" s="114"/>
      <c r="G31" s="89">
        <v>978232.98430000024</v>
      </c>
      <c r="H31" s="89">
        <v>263748.62900000002</v>
      </c>
      <c r="I31" s="264">
        <f t="shared" si="0"/>
        <v>1241981.6133000003</v>
      </c>
    </row>
    <row r="32" spans="1:10">
      <c r="A32" s="83"/>
      <c r="B32" s="83"/>
      <c r="C32" s="110" t="s">
        <v>247</v>
      </c>
      <c r="D32" s="306" t="s">
        <v>720</v>
      </c>
      <c r="E32" s="324"/>
      <c r="F32" s="114"/>
      <c r="G32" s="89">
        <v>2938402.7013000003</v>
      </c>
      <c r="H32" s="89">
        <v>1055173.128</v>
      </c>
      <c r="I32" s="264">
        <f t="shared" si="0"/>
        <v>3993575.8293000003</v>
      </c>
    </row>
    <row r="33" spans="1:9">
      <c r="A33" s="83"/>
      <c r="B33" s="83"/>
      <c r="C33" s="110" t="s">
        <v>247</v>
      </c>
      <c r="D33" s="306" t="s">
        <v>721</v>
      </c>
      <c r="E33" s="324"/>
      <c r="F33" s="114"/>
      <c r="G33" s="89">
        <v>3455037.8533000001</v>
      </c>
      <c r="H33" s="89">
        <v>1231274.709</v>
      </c>
      <c r="I33" s="264">
        <f t="shared" si="0"/>
        <v>4686312.5623000003</v>
      </c>
    </row>
    <row r="34" spans="1:9">
      <c r="A34" s="83"/>
      <c r="B34" s="83"/>
      <c r="C34" s="110" t="s">
        <v>247</v>
      </c>
      <c r="D34" s="306" t="s">
        <v>722</v>
      </c>
      <c r="E34" s="324"/>
      <c r="F34" s="114"/>
      <c r="G34" s="89">
        <v>1321357.3417</v>
      </c>
      <c r="H34" s="89">
        <v>744517.24699999997</v>
      </c>
      <c r="I34" s="264">
        <f t="shared" si="0"/>
        <v>2065874.5887</v>
      </c>
    </row>
    <row r="35" spans="1:9">
      <c r="A35" s="83"/>
      <c r="B35" s="83"/>
      <c r="C35" s="110" t="s">
        <v>247</v>
      </c>
      <c r="D35" s="306" t="s">
        <v>723</v>
      </c>
      <c r="E35" s="324"/>
      <c r="F35" s="114"/>
      <c r="G35" s="89">
        <v>94090.524000000005</v>
      </c>
      <c r="H35" s="89">
        <v>134152.07800000001</v>
      </c>
      <c r="I35" s="264">
        <f t="shared" si="0"/>
        <v>228242.60200000001</v>
      </c>
    </row>
    <row r="36" spans="1:9">
      <c r="A36" s="83"/>
      <c r="B36" s="83"/>
      <c r="C36" s="110" t="s">
        <v>247</v>
      </c>
      <c r="D36" s="306" t="s">
        <v>724</v>
      </c>
      <c r="E36" s="324"/>
      <c r="F36" s="114"/>
      <c r="G36" s="89">
        <v>24236.850000000002</v>
      </c>
      <c r="H36" s="89">
        <v>199277.59899999999</v>
      </c>
      <c r="I36" s="264">
        <f t="shared" si="0"/>
        <v>223514.44899999999</v>
      </c>
    </row>
    <row r="37" spans="1:9">
      <c r="A37" s="83"/>
      <c r="B37" s="83"/>
      <c r="C37" s="110" t="s">
        <v>247</v>
      </c>
      <c r="D37" s="306" t="s">
        <v>725</v>
      </c>
      <c r="E37" s="324"/>
      <c r="F37" s="114"/>
      <c r="G37" s="89">
        <v>174762.68700000003</v>
      </c>
      <c r="H37" s="89">
        <v>554368.52099999995</v>
      </c>
      <c r="I37" s="264">
        <f t="shared" si="0"/>
        <v>729131.20799999998</v>
      </c>
    </row>
    <row r="38" spans="1:9">
      <c r="A38" s="83"/>
      <c r="B38" s="83"/>
      <c r="C38" s="110"/>
      <c r="D38" s="301"/>
      <c r="E38" s="325"/>
      <c r="F38" s="85"/>
      <c r="G38" s="83"/>
      <c r="H38" s="83"/>
      <c r="I38" s="83"/>
    </row>
    <row r="39" spans="1:9">
      <c r="A39" s="83"/>
      <c r="B39" s="83"/>
      <c r="C39" s="110" t="s">
        <v>134</v>
      </c>
      <c r="D39" s="317" t="s">
        <v>726</v>
      </c>
      <c r="E39" s="321"/>
      <c r="F39" s="85"/>
      <c r="G39" s="83"/>
      <c r="H39" s="83"/>
      <c r="I39" s="83"/>
    </row>
    <row r="40" spans="1:9">
      <c r="A40" s="83"/>
      <c r="B40" s="83"/>
      <c r="C40" s="110"/>
      <c r="D40" s="318" t="s">
        <v>735</v>
      </c>
      <c r="E40" s="326"/>
      <c r="F40" s="85"/>
      <c r="G40" s="89">
        <v>4730440.176</v>
      </c>
      <c r="H40" s="89">
        <v>534242.90904836496</v>
      </c>
      <c r="I40" s="264">
        <f t="shared" ref="I40:I48" si="1">H40+G40</f>
        <v>5264683.0850483645</v>
      </c>
    </row>
    <row r="41" spans="1:9">
      <c r="A41" s="83"/>
      <c r="B41" s="83"/>
      <c r="C41" s="110"/>
      <c r="D41" s="318" t="s">
        <v>727</v>
      </c>
      <c r="E41" s="326"/>
      <c r="F41" s="85"/>
      <c r="G41" s="89">
        <v>686835.38</v>
      </c>
      <c r="H41" s="89">
        <v>153250.68969100498</v>
      </c>
      <c r="I41" s="264">
        <f t="shared" si="1"/>
        <v>840086.06969100493</v>
      </c>
    </row>
    <row r="42" spans="1:9">
      <c r="A42" s="83"/>
      <c r="B42" s="83"/>
      <c r="C42" s="110"/>
      <c r="D42" s="318" t="s">
        <v>728</v>
      </c>
      <c r="E42" s="326"/>
      <c r="F42" s="85"/>
      <c r="G42" s="89">
        <v>686835.38</v>
      </c>
      <c r="H42" s="89">
        <v>153250.68969100498</v>
      </c>
      <c r="I42" s="264">
        <f t="shared" si="1"/>
        <v>840086.06969100493</v>
      </c>
    </row>
    <row r="43" spans="1:9">
      <c r="A43" s="83"/>
      <c r="B43" s="83"/>
      <c r="C43" s="110"/>
      <c r="D43" s="318" t="s">
        <v>729</v>
      </c>
      <c r="E43" s="326"/>
      <c r="F43" s="85"/>
      <c r="G43" s="89">
        <v>686835.38</v>
      </c>
      <c r="H43" s="89">
        <v>153250.68969100498</v>
      </c>
      <c r="I43" s="264">
        <f t="shared" si="1"/>
        <v>840086.06969100493</v>
      </c>
    </row>
    <row r="44" spans="1:9">
      <c r="A44" s="83"/>
      <c r="B44" s="83"/>
      <c r="C44" s="110"/>
      <c r="D44" s="318" t="s">
        <v>730</v>
      </c>
      <c r="E44" s="326"/>
      <c r="F44" s="85"/>
      <c r="G44" s="89">
        <v>686835.38</v>
      </c>
      <c r="H44" s="89">
        <v>153250.68969100498</v>
      </c>
      <c r="I44" s="264">
        <f t="shared" si="1"/>
        <v>840086.06969100493</v>
      </c>
    </row>
    <row r="45" spans="1:9">
      <c r="A45" s="83"/>
      <c r="B45" s="83"/>
      <c r="C45" s="110"/>
      <c r="D45" s="318" t="s">
        <v>731</v>
      </c>
      <c r="E45" s="326"/>
      <c r="F45" s="85"/>
      <c r="G45" s="89">
        <v>686835.38</v>
      </c>
      <c r="H45" s="89">
        <v>153250.68969100498</v>
      </c>
      <c r="I45" s="264">
        <f t="shared" si="1"/>
        <v>840086.06969100493</v>
      </c>
    </row>
    <row r="46" spans="1:9">
      <c r="A46" s="83"/>
      <c r="B46" s="83"/>
      <c r="C46" s="110"/>
      <c r="D46" s="318" t="s">
        <v>732</v>
      </c>
      <c r="E46" s="326"/>
      <c r="F46" s="85"/>
      <c r="G46" s="89">
        <v>686835.38</v>
      </c>
      <c r="H46" s="89">
        <v>153250.68969100498</v>
      </c>
      <c r="I46" s="264">
        <f t="shared" si="1"/>
        <v>840086.06969100493</v>
      </c>
    </row>
    <row r="47" spans="1:9">
      <c r="A47" s="83"/>
      <c r="B47" s="83"/>
      <c r="C47" s="110"/>
      <c r="D47" s="318" t="s">
        <v>733</v>
      </c>
      <c r="E47" s="326"/>
      <c r="F47" s="85"/>
      <c r="G47" s="89">
        <v>686835.38</v>
      </c>
      <c r="H47" s="89">
        <v>153250.68969100498</v>
      </c>
      <c r="I47" s="264">
        <f t="shared" si="1"/>
        <v>840086.06969100493</v>
      </c>
    </row>
    <row r="48" spans="1:9">
      <c r="A48" s="83"/>
      <c r="B48" s="83"/>
      <c r="C48" s="110"/>
      <c r="D48" s="318" t="s">
        <v>734</v>
      </c>
      <c r="E48" s="326"/>
      <c r="F48" s="85"/>
      <c r="G48" s="89">
        <v>686835.38</v>
      </c>
      <c r="H48" s="89">
        <v>153250.68969100498</v>
      </c>
      <c r="I48" s="264">
        <f t="shared" si="1"/>
        <v>840086.06969100493</v>
      </c>
    </row>
    <row r="49" spans="1:11">
      <c r="A49" s="93"/>
      <c r="B49" s="93"/>
      <c r="C49" s="126"/>
      <c r="D49" s="184"/>
      <c r="E49" s="327"/>
      <c r="F49" s="125"/>
      <c r="G49" s="93"/>
      <c r="H49" s="93"/>
      <c r="I49" s="93"/>
    </row>
    <row r="50" spans="1:11">
      <c r="G50" s="207">
        <f>SUM(G7:G48)</f>
        <v>74924550.859551772</v>
      </c>
      <c r="H50" s="207">
        <f t="shared" ref="H50:I50" si="2">SUM(H7:H48)</f>
        <v>19621898.632819496</v>
      </c>
      <c r="I50" s="207">
        <f t="shared" si="2"/>
        <v>94546449.492371276</v>
      </c>
    </row>
    <row r="52" spans="1:11">
      <c r="F52" s="328" t="s">
        <v>249</v>
      </c>
      <c r="G52" s="207">
        <f>SUM(G7:G15)</f>
        <v>27078798.974210504</v>
      </c>
      <c r="H52" s="207">
        <f t="shared" ref="H52:I52" si="3">SUM(H7:H15)</f>
        <v>4587677.9188593449</v>
      </c>
      <c r="I52" s="207">
        <f t="shared" si="3"/>
        <v>31666476.893069848</v>
      </c>
    </row>
    <row r="53" spans="1:11">
      <c r="F53" s="328" t="s">
        <v>247</v>
      </c>
      <c r="G53" s="207">
        <f>SUM(G28:G37)</f>
        <v>17765466.019400001</v>
      </c>
      <c r="H53" s="207">
        <f t="shared" ref="H53:I53" si="4">SUM(H28:H37)</f>
        <v>9790428.5955210887</v>
      </c>
      <c r="I53" s="207">
        <f t="shared" si="4"/>
        <v>27555894.614921097</v>
      </c>
    </row>
    <row r="54" spans="1:11">
      <c r="F54" s="328" t="s">
        <v>248</v>
      </c>
      <c r="G54" s="207">
        <f>SUM(G17:G27)</f>
        <v>19855162.649941299</v>
      </c>
      <c r="H54" s="207">
        <f t="shared" ref="H54:I54" si="5">SUM(H17:H27)</f>
        <v>3483543.6918626656</v>
      </c>
      <c r="I54" s="207">
        <f t="shared" si="5"/>
        <v>23338706.341803968</v>
      </c>
    </row>
    <row r="55" spans="1:11">
      <c r="F55" s="328" t="s">
        <v>134</v>
      </c>
      <c r="G55" s="207">
        <f>SUM(G40:G48)</f>
        <v>10225123.216000002</v>
      </c>
      <c r="H55" s="207">
        <f t="shared" ref="H55:I55" si="6">SUM(H40:H48)</f>
        <v>1760248.4265764053</v>
      </c>
      <c r="I55" s="207">
        <f t="shared" si="6"/>
        <v>11985371.642576402</v>
      </c>
    </row>
    <row r="56" spans="1:11">
      <c r="G56" s="319">
        <f>SUM(G52:G55)</f>
        <v>74924550.859551802</v>
      </c>
      <c r="H56" s="319">
        <f t="shared" ref="H56:I56" si="7">SUM(H52:H55)</f>
        <v>19621898.632819504</v>
      </c>
      <c r="I56" s="319">
        <f t="shared" si="7"/>
        <v>94546449.492371306</v>
      </c>
    </row>
    <row r="57" spans="1:11">
      <c r="E57" s="9"/>
      <c r="F57" s="9"/>
      <c r="G57" s="9" t="s">
        <v>247</v>
      </c>
      <c r="H57" s="9" t="s">
        <v>134</v>
      </c>
      <c r="I57" s="9" t="s">
        <v>248</v>
      </c>
      <c r="J57" s="9" t="s">
        <v>249</v>
      </c>
      <c r="K57" s="332" t="s">
        <v>681</v>
      </c>
    </row>
    <row r="58" spans="1:11">
      <c r="E58" s="9" t="s">
        <v>677</v>
      </c>
      <c r="F58" s="9" t="s">
        <v>678</v>
      </c>
      <c r="G58" s="286">
        <f>I28+I29+I30</f>
        <v>14387261.76232109</v>
      </c>
      <c r="H58" s="334">
        <v>0</v>
      </c>
      <c r="I58" s="286">
        <f>SUM(I19+I20+I21+I22)</f>
        <v>16067156.0096003</v>
      </c>
      <c r="J58" s="286">
        <f>I14</f>
        <v>5328441.3364664763</v>
      </c>
      <c r="K58" s="333">
        <f>SUM(G58:J58)</f>
        <v>35782859.108387865</v>
      </c>
    </row>
    <row r="59" spans="1:11">
      <c r="E59" s="9"/>
      <c r="F59" s="9" t="s">
        <v>679</v>
      </c>
      <c r="G59" s="334">
        <v>0</v>
      </c>
      <c r="H59" s="334">
        <v>0</v>
      </c>
      <c r="I59" s="334">
        <v>0</v>
      </c>
      <c r="J59" s="334">
        <v>0</v>
      </c>
      <c r="K59" s="333">
        <f t="shared" ref="K59:K62" si="8">SUM(G59:J59)</f>
        <v>0</v>
      </c>
    </row>
    <row r="60" spans="1:11">
      <c r="E60" s="9" t="s">
        <v>680</v>
      </c>
      <c r="F60" s="9" t="s">
        <v>678</v>
      </c>
      <c r="G60" s="286">
        <f>I53-G58</f>
        <v>13168632.852600006</v>
      </c>
      <c r="H60" s="286">
        <f>I55</f>
        <v>11985371.642576402</v>
      </c>
      <c r="I60" s="286">
        <f>I17</f>
        <v>3558074.1565490002</v>
      </c>
      <c r="J60" s="286">
        <f>I52-J58</f>
        <v>26338035.556603372</v>
      </c>
      <c r="K60" s="333">
        <f t="shared" si="8"/>
        <v>55050114.208328784</v>
      </c>
    </row>
    <row r="61" spans="1:11">
      <c r="E61" s="9"/>
      <c r="F61" s="9" t="s">
        <v>679</v>
      </c>
      <c r="G61" s="334">
        <v>0</v>
      </c>
      <c r="H61" s="334">
        <v>0</v>
      </c>
      <c r="I61" s="286">
        <f>I18</f>
        <v>3713476.1756546665</v>
      </c>
      <c r="J61" s="334">
        <v>0</v>
      </c>
      <c r="K61" s="333">
        <f t="shared" si="8"/>
        <v>3713476.1756546665</v>
      </c>
    </row>
    <row r="62" spans="1:11">
      <c r="E62" s="621" t="s">
        <v>133</v>
      </c>
      <c r="F62" s="622"/>
      <c r="G62" s="331">
        <f t="shared" ref="G62:I62" si="9">SUM(G58:G61)</f>
        <v>27555894.614921097</v>
      </c>
      <c r="H62" s="331">
        <f t="shared" si="9"/>
        <v>11985371.642576402</v>
      </c>
      <c r="I62" s="331">
        <f t="shared" si="9"/>
        <v>23338706.341803968</v>
      </c>
      <c r="J62" s="331">
        <f>SUM(J58:J61)</f>
        <v>31666476.893069848</v>
      </c>
      <c r="K62" s="335">
        <f t="shared" si="8"/>
        <v>94546449.492371321</v>
      </c>
    </row>
  </sheetData>
  <mergeCells count="7">
    <mergeCell ref="E62:F62"/>
    <mergeCell ref="G2:I3"/>
    <mergeCell ref="D5:F5"/>
    <mergeCell ref="A2:A4"/>
    <mergeCell ref="B2:B4"/>
    <mergeCell ref="C2:C4"/>
    <mergeCell ref="D2:F4"/>
  </mergeCells>
  <pageMargins left="0.7" right="0.7" top="0.75" bottom="0.75" header="0.3" footer="0.3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4" sqref="C14:D14"/>
    </sheetView>
  </sheetViews>
  <sheetFormatPr defaultRowHeight="15"/>
  <cols>
    <col min="3" max="3" width="13.140625" bestFit="1" customWidth="1"/>
  </cols>
  <sheetData>
    <row r="4" spans="2:6">
      <c r="E4" t="s">
        <v>439</v>
      </c>
    </row>
    <row r="5" spans="2:6">
      <c r="B5">
        <v>1</v>
      </c>
      <c r="C5" t="s">
        <v>685</v>
      </c>
      <c r="E5" t="s">
        <v>692</v>
      </c>
      <c r="F5">
        <v>1</v>
      </c>
    </row>
    <row r="6" spans="2:6">
      <c r="B6">
        <f>B5+1</f>
        <v>2</v>
      </c>
      <c r="C6" t="s">
        <v>247</v>
      </c>
      <c r="E6" t="s">
        <v>695</v>
      </c>
      <c r="F6">
        <v>2</v>
      </c>
    </row>
    <row r="7" spans="2:6">
      <c r="B7">
        <f t="shared" ref="B7:B16" si="0">B6+1</f>
        <v>3</v>
      </c>
      <c r="C7" t="s">
        <v>134</v>
      </c>
      <c r="E7" t="s">
        <v>693</v>
      </c>
      <c r="F7">
        <v>3</v>
      </c>
    </row>
    <row r="8" spans="2:6">
      <c r="B8">
        <f t="shared" si="0"/>
        <v>4</v>
      </c>
      <c r="C8" t="s">
        <v>248</v>
      </c>
      <c r="E8" t="s">
        <v>694</v>
      </c>
      <c r="F8">
        <v>4</v>
      </c>
    </row>
    <row r="9" spans="2:6">
      <c r="B9">
        <f t="shared" si="0"/>
        <v>5</v>
      </c>
      <c r="C9" t="s">
        <v>249</v>
      </c>
    </row>
    <row r="10" spans="2:6">
      <c r="B10">
        <f t="shared" si="0"/>
        <v>6</v>
      </c>
      <c r="C10" t="s">
        <v>687</v>
      </c>
    </row>
    <row r="11" spans="2:6">
      <c r="B11">
        <f t="shared" si="0"/>
        <v>7</v>
      </c>
      <c r="C11" t="s">
        <v>686</v>
      </c>
    </row>
    <row r="12" spans="2:6">
      <c r="B12">
        <f t="shared" si="0"/>
        <v>8</v>
      </c>
      <c r="C12" t="s">
        <v>688</v>
      </c>
    </row>
    <row r="13" spans="2:6">
      <c r="B13">
        <f t="shared" si="0"/>
        <v>9</v>
      </c>
      <c r="C13" t="s">
        <v>250</v>
      </c>
    </row>
    <row r="14" spans="2:6">
      <c r="B14">
        <f t="shared" si="0"/>
        <v>10</v>
      </c>
      <c r="C14" t="s">
        <v>689</v>
      </c>
    </row>
    <row r="15" spans="2:6">
      <c r="B15">
        <f t="shared" si="0"/>
        <v>11</v>
      </c>
      <c r="C15" t="s">
        <v>690</v>
      </c>
    </row>
    <row r="16" spans="2:6">
      <c r="B16">
        <f t="shared" si="0"/>
        <v>12</v>
      </c>
      <c r="C16" t="s">
        <v>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V1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3" sqref="G13"/>
    </sheetView>
  </sheetViews>
  <sheetFormatPr defaultRowHeight="15"/>
  <cols>
    <col min="1" max="1" width="13.5703125" bestFit="1" customWidth="1"/>
    <col min="2" max="4" width="13.5703125" customWidth="1"/>
    <col min="5" max="5" width="13.42578125" bestFit="1" customWidth="1"/>
    <col min="6" max="6" width="11.5703125" bestFit="1" customWidth="1"/>
    <col min="7" max="7" width="12.5703125" bestFit="1" customWidth="1"/>
    <col min="8" max="8" width="14.28515625" bestFit="1" customWidth="1"/>
    <col min="9" max="9" width="13.28515625" bestFit="1" customWidth="1"/>
    <col min="10" max="10" width="14.28515625" bestFit="1" customWidth="1"/>
    <col min="11" max="13" width="12.5703125" bestFit="1" customWidth="1"/>
    <col min="14" max="15" width="11.5703125" bestFit="1" customWidth="1"/>
    <col min="16" max="16" width="12.5703125" bestFit="1" customWidth="1"/>
    <col min="17" max="19" width="11.5703125" bestFit="1" customWidth="1"/>
    <col min="20" max="21" width="13.28515625" bestFit="1" customWidth="1"/>
    <col min="22" max="22" width="11.5703125" bestFit="1" customWidth="1"/>
  </cols>
  <sheetData>
    <row r="1" spans="1:22">
      <c r="A1" s="497" t="s">
        <v>439</v>
      </c>
      <c r="B1" s="496" t="s">
        <v>440</v>
      </c>
      <c r="C1" s="496"/>
      <c r="D1" s="496"/>
      <c r="E1" s="495" t="s">
        <v>247</v>
      </c>
      <c r="F1" s="495"/>
      <c r="G1" s="495"/>
      <c r="H1" s="495" t="s">
        <v>134</v>
      </c>
      <c r="I1" s="495"/>
      <c r="J1" s="495"/>
      <c r="K1" s="495" t="s">
        <v>248</v>
      </c>
      <c r="L1" s="495"/>
      <c r="M1" s="495"/>
      <c r="N1" s="495" t="s">
        <v>249</v>
      </c>
      <c r="O1" s="495"/>
      <c r="P1" s="495"/>
      <c r="Q1" s="495" t="s">
        <v>250</v>
      </c>
      <c r="R1" s="495"/>
      <c r="S1" s="495"/>
      <c r="T1" s="495" t="s">
        <v>251</v>
      </c>
      <c r="U1" s="495"/>
      <c r="V1" s="495"/>
    </row>
    <row r="2" spans="1:22">
      <c r="A2" s="498"/>
      <c r="B2" s="373" t="s">
        <v>129</v>
      </c>
      <c r="C2" s="374" t="s">
        <v>130</v>
      </c>
      <c r="D2" s="375" t="s">
        <v>133</v>
      </c>
      <c r="E2" s="132" t="s">
        <v>129</v>
      </c>
      <c r="F2" s="133" t="s">
        <v>130</v>
      </c>
      <c r="G2" s="134" t="s">
        <v>133</v>
      </c>
      <c r="H2" s="132" t="s">
        <v>129</v>
      </c>
      <c r="I2" s="133" t="s">
        <v>130</v>
      </c>
      <c r="J2" s="134" t="s">
        <v>133</v>
      </c>
      <c r="K2" s="132" t="s">
        <v>129</v>
      </c>
      <c r="L2" s="133" t="s">
        <v>130</v>
      </c>
      <c r="M2" s="134" t="s">
        <v>133</v>
      </c>
      <c r="N2" s="132" t="s">
        <v>129</v>
      </c>
      <c r="O2" s="133" t="s">
        <v>130</v>
      </c>
      <c r="P2" s="134" t="s">
        <v>133</v>
      </c>
      <c r="Q2" s="132" t="s">
        <v>129</v>
      </c>
      <c r="R2" s="133" t="s">
        <v>130</v>
      </c>
      <c r="S2" s="134" t="s">
        <v>133</v>
      </c>
      <c r="T2" s="132" t="s">
        <v>129</v>
      </c>
      <c r="U2" s="133" t="s">
        <v>130</v>
      </c>
      <c r="V2" s="134" t="s">
        <v>133</v>
      </c>
    </row>
    <row r="3" spans="1:22">
      <c r="A3" s="131" t="s">
        <v>135</v>
      </c>
      <c r="B3" s="131">
        <f>E3+H3+K3+N3+Q3+T3</f>
        <v>104219250.49646252</v>
      </c>
      <c r="C3" s="131">
        <f>F3+I3+L3+O3+R3+U3</f>
        <v>54713527.452072285</v>
      </c>
      <c r="D3" s="20">
        <f t="shared" ref="D3:D7" si="0">B3+C3</f>
        <v>158932777.94853482</v>
      </c>
      <c r="E3" s="20">
        <f>ASMD!CZ111</f>
        <v>11939903.744340001</v>
      </c>
      <c r="F3" s="20">
        <f>ASMD!DA111</f>
        <v>17825094.577229321</v>
      </c>
      <c r="G3" s="20">
        <f>E3+F3</f>
        <v>29764998.321569324</v>
      </c>
      <c r="H3" s="20">
        <f>ABPP!CZ201</f>
        <v>24671115.052850004</v>
      </c>
      <c r="I3" s="20">
        <f>ABPP!DA201</f>
        <v>14833491.375982653</v>
      </c>
      <c r="J3" s="20">
        <f>ABPP!DB201</f>
        <v>39504606.428832658</v>
      </c>
      <c r="K3" s="20">
        <f>ABRU!CZ187</f>
        <v>22416636.325028002</v>
      </c>
      <c r="L3" s="20">
        <f>ABRU!DA187</f>
        <v>10715349.481717197</v>
      </c>
      <c r="M3" s="20">
        <f>K3+L3</f>
        <v>33131985.806745201</v>
      </c>
      <c r="N3" s="20">
        <f>ABTG!CZ91</f>
        <v>19820567.917656004</v>
      </c>
      <c r="O3" s="20">
        <f>ABTG!DA91</f>
        <v>9523864.5187459886</v>
      </c>
      <c r="P3" s="20">
        <f>N3+O3</f>
        <v>29344432.436401993</v>
      </c>
      <c r="Q3" s="20">
        <f>APD!CZ21</f>
        <v>21274443.263000004</v>
      </c>
      <c r="R3" s="20">
        <f>APD!DA21</f>
        <v>791581.45000000007</v>
      </c>
      <c r="S3" s="20">
        <f>Q3+R3</f>
        <v>22066024.713000003</v>
      </c>
      <c r="T3" s="20">
        <f>TRKN!CZ65</f>
        <v>4096584.1935884906</v>
      </c>
      <c r="U3" s="20">
        <f>TRKN!DA65</f>
        <v>1024146.0483971225</v>
      </c>
      <c r="V3" s="20">
        <f>TRKN!DB65</f>
        <v>5120730.2419856135</v>
      </c>
    </row>
    <row r="4" spans="1:22">
      <c r="A4" s="131" t="s">
        <v>136</v>
      </c>
      <c r="B4" s="131">
        <f t="shared" ref="B4:B6" si="1">E4+H4+K4+N4+Q4+T4</f>
        <v>34492634.390343502</v>
      </c>
      <c r="C4" s="131">
        <f t="shared" ref="C4:C6" si="2">F4+I4+L4+O4+R4+U4</f>
        <v>28031678.485471081</v>
      </c>
      <c r="D4" s="20">
        <f t="shared" si="0"/>
        <v>62524312.875814587</v>
      </c>
      <c r="E4" s="20">
        <f>ASMD!CZ112</f>
        <v>12077566.358000005</v>
      </c>
      <c r="F4" s="20">
        <f>ASMD!DA112</f>
        <v>11231365.822532281</v>
      </c>
      <c r="G4" s="20">
        <f t="shared" ref="G4:G6" si="3">E4+F4</f>
        <v>23308932.180532284</v>
      </c>
      <c r="H4" s="20">
        <f>ABPP!CZ202</f>
        <v>7570552.7700000014</v>
      </c>
      <c r="I4" s="20">
        <f>ABPP!DA202</f>
        <v>4270978.5857053641</v>
      </c>
      <c r="J4" s="20">
        <f>ABPP!DB202</f>
        <v>11841531.355705364</v>
      </c>
      <c r="K4" s="20">
        <f>ABRU!CZ188</f>
        <v>4128672.1558720004</v>
      </c>
      <c r="L4" s="20">
        <f>ABRU!DA188</f>
        <v>9611971.5522631239</v>
      </c>
      <c r="M4" s="20">
        <f t="shared" ref="M4:M6" si="4">K4+L4</f>
        <v>13740643.708135124</v>
      </c>
      <c r="N4" s="20">
        <f>ABTG!CZ92</f>
        <v>6649186.3041065009</v>
      </c>
      <c r="O4" s="20">
        <f>ABTG!DA92</f>
        <v>1900698.3243790623</v>
      </c>
      <c r="P4" s="20">
        <f t="shared" ref="P4:P6" si="5">N4+O4</f>
        <v>8549884.6284855641</v>
      </c>
      <c r="Q4" s="20"/>
      <c r="R4" s="20"/>
      <c r="S4" s="20">
        <f t="shared" ref="S4:S6" si="6">Q4+R4</f>
        <v>0</v>
      </c>
      <c r="T4" s="20">
        <f>TRKN!CZ66</f>
        <v>4066656.8023649924</v>
      </c>
      <c r="U4" s="20">
        <f>TRKN!DA66</f>
        <v>1016664.2005912479</v>
      </c>
      <c r="V4" s="20">
        <f>TRKN!DB66</f>
        <v>5083321.0029562404</v>
      </c>
    </row>
    <row r="5" spans="1:22">
      <c r="A5" s="131" t="s">
        <v>233</v>
      </c>
      <c r="B5" s="131">
        <f t="shared" si="1"/>
        <v>140125893.840666</v>
      </c>
      <c r="C5" s="131">
        <f>F5+I5+L5+O5+R5+U5</f>
        <v>49321707.836668573</v>
      </c>
      <c r="D5" s="404">
        <f>B5+C5</f>
        <v>189447601.67733458</v>
      </c>
      <c r="E5" s="20">
        <f>ASMD!CZ113</f>
        <v>42553006.288400009</v>
      </c>
      <c r="F5" s="20">
        <f>ASMD!DA113</f>
        <v>17301100.427988235</v>
      </c>
      <c r="G5" s="20">
        <f t="shared" si="3"/>
        <v>59854106.71638824</v>
      </c>
      <c r="H5" s="20">
        <f>ABPP!CZ203</f>
        <v>57767160.091850013</v>
      </c>
      <c r="I5" s="20">
        <f>ABPP!DA203</f>
        <v>13457710.490020916</v>
      </c>
      <c r="J5" s="20">
        <f>ABPP!DB203</f>
        <v>71224870.581870839</v>
      </c>
      <c r="K5" s="20">
        <f>ABRU!CZ189</f>
        <v>15307596.532887999</v>
      </c>
      <c r="L5" s="20">
        <f>ABRU!DA189</f>
        <v>10033115.051975418</v>
      </c>
      <c r="M5" s="20">
        <f t="shared" si="4"/>
        <v>25340711.584863417</v>
      </c>
      <c r="N5" s="20">
        <f>ABTG!CZ93</f>
        <v>15652154.349348001</v>
      </c>
      <c r="O5" s="20">
        <f>ABTG!DA93</f>
        <v>5746853.9247562308</v>
      </c>
      <c r="P5" s="20">
        <f t="shared" si="5"/>
        <v>21399008.27410423</v>
      </c>
      <c r="Q5" s="9"/>
      <c r="R5" s="9"/>
      <c r="S5" s="20">
        <f t="shared" si="6"/>
        <v>0</v>
      </c>
      <c r="T5" s="20">
        <f>TRKN!CZ67</f>
        <v>8845976.5781800002</v>
      </c>
      <c r="U5" s="20">
        <f>TRKN!DA67</f>
        <v>2782927.9419277785</v>
      </c>
      <c r="V5" s="20">
        <f>TRKN!DB67</f>
        <v>11628904.52010778</v>
      </c>
    </row>
    <row r="6" spans="1:22">
      <c r="A6" s="131" t="s">
        <v>234</v>
      </c>
      <c r="B6" s="131">
        <f t="shared" si="1"/>
        <v>183373706.80600423</v>
      </c>
      <c r="C6" s="131">
        <f t="shared" si="2"/>
        <v>109204366.62160751</v>
      </c>
      <c r="D6" s="20">
        <f t="shared" si="0"/>
        <v>292578073.42761171</v>
      </c>
      <c r="E6" s="20">
        <f>'LISDES KALTIM'!G53</f>
        <v>17765466.019400001</v>
      </c>
      <c r="F6" s="20">
        <f>'LISDES KALTIM'!H53</f>
        <v>9790428.5955210887</v>
      </c>
      <c r="G6" s="20">
        <f t="shared" si="3"/>
        <v>27555894.614921089</v>
      </c>
      <c r="H6" s="342">
        <f>'LISDES KALTIM'!G55</f>
        <v>10225123.216000002</v>
      </c>
      <c r="I6" s="342">
        <f>'LISDES KALTIM'!H55</f>
        <v>1760248.4265764053</v>
      </c>
      <c r="J6" s="20">
        <f t="shared" ref="J6" si="7">H6+I6</f>
        <v>11985371.642576408</v>
      </c>
      <c r="K6" s="20">
        <f>ABRU!CZ190</f>
        <v>128304318.59639373</v>
      </c>
      <c r="L6" s="20">
        <f>ABRU!DA190</f>
        <v>93066011.680650666</v>
      </c>
      <c r="M6" s="20">
        <f t="shared" si="4"/>
        <v>221370330.27704442</v>
      </c>
      <c r="N6" s="20">
        <f>ABTG!CZ94</f>
        <v>27078798.974210504</v>
      </c>
      <c r="O6" s="20">
        <f>ABTG!DA94</f>
        <v>4587677.9188593449</v>
      </c>
      <c r="P6" s="20">
        <f t="shared" si="5"/>
        <v>31666476.893069848</v>
      </c>
      <c r="Q6" s="9"/>
      <c r="R6" s="9"/>
      <c r="S6" s="20">
        <f t="shared" si="6"/>
        <v>0</v>
      </c>
      <c r="T6" s="20">
        <f>TRKN!CZ68</f>
        <v>0</v>
      </c>
      <c r="U6" s="20">
        <f>TRKN!DA68</f>
        <v>0</v>
      </c>
      <c r="V6" s="20">
        <f t="shared" ref="V6" si="8">T6+U6</f>
        <v>0</v>
      </c>
    </row>
    <row r="7" spans="1:22" s="27" customFormat="1">
      <c r="A7" s="173" t="s">
        <v>133</v>
      </c>
      <c r="B7" s="29">
        <f>SUM(B3:B6)</f>
        <v>462211485.53347623</v>
      </c>
      <c r="C7" s="29">
        <f>SUM(C3:C6)</f>
        <v>241271280.39581946</v>
      </c>
      <c r="D7" s="29">
        <f t="shared" si="0"/>
        <v>703482765.92929566</v>
      </c>
      <c r="E7" s="29">
        <f t="shared" ref="E7:V7" si="9">SUM(E3:E6)</f>
        <v>84335942.410140008</v>
      </c>
      <c r="F7" s="29">
        <f t="shared" si="9"/>
        <v>56147989.423270926</v>
      </c>
      <c r="G7" s="29">
        <f t="shared" si="9"/>
        <v>140483931.83341095</v>
      </c>
      <c r="H7" s="29">
        <f t="shared" si="9"/>
        <v>100233951.13070002</v>
      </c>
      <c r="I7" s="29">
        <f t="shared" si="9"/>
        <v>34322428.878285341</v>
      </c>
      <c r="J7" s="29">
        <f t="shared" si="9"/>
        <v>134556380.00898525</v>
      </c>
      <c r="K7" s="29">
        <f t="shared" si="9"/>
        <v>170157223.61018175</v>
      </c>
      <c r="L7" s="29">
        <f t="shared" si="9"/>
        <v>123426447.76660641</v>
      </c>
      <c r="M7" s="29">
        <f t="shared" si="9"/>
        <v>293583671.37678814</v>
      </c>
      <c r="N7" s="29">
        <f t="shared" si="9"/>
        <v>69200707.545321003</v>
      </c>
      <c r="O7" s="29">
        <f t="shared" si="9"/>
        <v>21759094.686740626</v>
      </c>
      <c r="P7" s="29">
        <f t="shared" si="9"/>
        <v>90959802.232061625</v>
      </c>
      <c r="Q7" s="29">
        <f t="shared" si="9"/>
        <v>21274443.263000004</v>
      </c>
      <c r="R7" s="29">
        <f t="shared" si="9"/>
        <v>791581.45000000007</v>
      </c>
      <c r="S7" s="29">
        <f t="shared" si="9"/>
        <v>22066024.713000003</v>
      </c>
      <c r="T7" s="29">
        <f t="shared" si="9"/>
        <v>17009217.574133486</v>
      </c>
      <c r="U7" s="29">
        <f t="shared" si="9"/>
        <v>4823738.1909161489</v>
      </c>
      <c r="V7" s="29">
        <f t="shared" si="9"/>
        <v>21832955.765049633</v>
      </c>
    </row>
    <row r="9" spans="1:22">
      <c r="B9" t="s">
        <v>475</v>
      </c>
      <c r="C9" s="9" t="s">
        <v>135</v>
      </c>
      <c r="D9" s="20">
        <v>174775005</v>
      </c>
      <c r="E9" s="286">
        <f>D3-D9</f>
        <v>-15842227.051465183</v>
      </c>
      <c r="H9" s="23"/>
      <c r="I9" s="23"/>
      <c r="J9" s="23"/>
    </row>
    <row r="10" spans="1:22">
      <c r="C10" s="9" t="s">
        <v>136</v>
      </c>
      <c r="D10" s="20">
        <v>65979024</v>
      </c>
      <c r="E10" s="286">
        <f t="shared" ref="E10:E12" si="10">D4-D10</f>
        <v>-3454711.1241854131</v>
      </c>
      <c r="G10" s="23"/>
      <c r="H10" s="23"/>
      <c r="I10" s="23"/>
      <c r="J10" s="23"/>
    </row>
    <row r="11" spans="1:22">
      <c r="C11" s="9" t="s">
        <v>233</v>
      </c>
      <c r="D11" s="20">
        <v>181214493</v>
      </c>
      <c r="E11" s="286">
        <f>D5-D11</f>
        <v>8233108.6773345768</v>
      </c>
      <c r="G11" s="23"/>
      <c r="H11" s="23"/>
      <c r="I11" s="23"/>
      <c r="J11" s="23"/>
    </row>
    <row r="12" spans="1:22">
      <c r="C12" s="9" t="s">
        <v>234</v>
      </c>
      <c r="D12" s="20">
        <f>203343080000.1/1000</f>
        <v>203343080.00010002</v>
      </c>
      <c r="E12" s="286">
        <f t="shared" si="10"/>
        <v>89234993.427511692</v>
      </c>
      <c r="G12" s="385"/>
      <c r="H12" s="23"/>
      <c r="I12" s="23"/>
      <c r="J12" s="23"/>
    </row>
    <row r="13" spans="1:22">
      <c r="D13" s="207">
        <f>SUM(D9:D12)</f>
        <v>625311602.00010002</v>
      </c>
      <c r="G13" s="23"/>
      <c r="H13" s="23"/>
      <c r="I13" s="23"/>
      <c r="J13" s="23"/>
    </row>
    <row r="14" spans="1:22">
      <c r="G14" s="23"/>
      <c r="H14" s="23"/>
      <c r="I14" s="23"/>
      <c r="J14" s="23"/>
    </row>
    <row r="15" spans="1:22">
      <c r="H15" s="207"/>
      <c r="I15" s="207"/>
      <c r="J15" s="207"/>
    </row>
  </sheetData>
  <mergeCells count="8">
    <mergeCell ref="T1:V1"/>
    <mergeCell ref="B1:D1"/>
    <mergeCell ref="E1:G1"/>
    <mergeCell ref="A1:A2"/>
    <mergeCell ref="H1:J1"/>
    <mergeCell ref="K1:M1"/>
    <mergeCell ref="N1:P1"/>
    <mergeCell ref="Q1:S1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R115"/>
  <sheetViews>
    <sheetView topLeftCell="C1" workbookViewId="0">
      <pane xSplit="3" ySplit="5" topLeftCell="CT18" activePane="bottomRight" state="frozen"/>
      <selection activeCell="C1" sqref="C1"/>
      <selection pane="topRight" activeCell="F1" sqref="F1"/>
      <selection pane="bottomLeft" activeCell="C6" sqref="C6"/>
      <selection pane="bottomRight" activeCell="CZ10" sqref="CZ10"/>
    </sheetView>
  </sheetViews>
  <sheetFormatPr defaultRowHeight="15"/>
  <cols>
    <col min="1" max="1" width="19.5703125" style="19" customWidth="1"/>
    <col min="4" max="4" width="2.140625" customWidth="1"/>
    <col min="5" max="5" width="60.28515625" customWidth="1"/>
    <col min="6" max="100" width="9.140625" hidden="1" customWidth="1"/>
    <col min="101" max="101" width="8.140625" hidden="1" customWidth="1"/>
    <col min="102" max="102" width="6.42578125" style="49" customWidth="1"/>
    <col min="103" max="103" width="13.5703125" style="72" bestFit="1" customWidth="1"/>
    <col min="104" max="104" width="13.5703125" style="26" bestFit="1" customWidth="1"/>
    <col min="105" max="105" width="11.5703125" style="23" bestFit="1" customWidth="1"/>
    <col min="106" max="106" width="13.42578125" style="25" customWidth="1"/>
    <col min="107" max="107" width="16.140625" customWidth="1"/>
    <col min="108" max="109" width="16.28515625" customWidth="1"/>
    <col min="110" max="110" width="13.42578125" customWidth="1"/>
    <col min="122" max="122" width="10.5703125" customWidth="1"/>
  </cols>
  <sheetData>
    <row r="2" spans="1:122" s="50" customFormat="1">
      <c r="A2" s="507" t="s">
        <v>0</v>
      </c>
      <c r="B2" s="508" t="s">
        <v>1</v>
      </c>
      <c r="C2" s="509" t="s">
        <v>2</v>
      </c>
      <c r="D2" s="512" t="s">
        <v>3</v>
      </c>
      <c r="E2" s="507"/>
      <c r="F2" s="504" t="s">
        <v>4</v>
      </c>
      <c r="G2" s="513" t="s">
        <v>235</v>
      </c>
      <c r="H2" s="516" t="s">
        <v>6</v>
      </c>
      <c r="I2" s="516" t="s">
        <v>7</v>
      </c>
      <c r="J2" s="516" t="s">
        <v>8</v>
      </c>
      <c r="K2" s="516" t="s">
        <v>9</v>
      </c>
      <c r="L2" s="504" t="s">
        <v>10</v>
      </c>
      <c r="M2" s="504" t="s">
        <v>11</v>
      </c>
      <c r="N2" s="520" t="s">
        <v>12</v>
      </c>
      <c r="O2" s="520"/>
      <c r="P2" s="520" t="s">
        <v>13</v>
      </c>
      <c r="Q2" s="520"/>
      <c r="R2" s="504" t="s">
        <v>14</v>
      </c>
      <c r="S2" s="521" t="s">
        <v>15</v>
      </c>
      <c r="T2" s="522"/>
      <c r="U2" s="521" t="s">
        <v>16</v>
      </c>
      <c r="V2" s="522"/>
      <c r="W2" s="504" t="s">
        <v>17</v>
      </c>
      <c r="X2" s="521" t="s">
        <v>18</v>
      </c>
      <c r="Y2" s="525"/>
      <c r="Z2" s="522"/>
      <c r="AA2" s="520" t="s">
        <v>19</v>
      </c>
      <c r="AB2" s="520"/>
      <c r="AC2" s="520"/>
      <c r="AD2" s="520"/>
      <c r="AE2" s="520"/>
      <c r="AF2" s="520"/>
      <c r="AG2" s="520"/>
      <c r="AH2" s="520"/>
      <c r="AI2" s="521" t="s">
        <v>20</v>
      </c>
      <c r="AJ2" s="522"/>
      <c r="AK2" s="521" t="s">
        <v>21</v>
      </c>
      <c r="AL2" s="522"/>
      <c r="AM2" s="537" t="s">
        <v>22</v>
      </c>
      <c r="AN2" s="538"/>
      <c r="AO2" s="538"/>
      <c r="AP2" s="538"/>
      <c r="AQ2" s="538"/>
      <c r="AR2" s="539"/>
      <c r="AS2" s="537" t="s">
        <v>23</v>
      </c>
      <c r="AT2" s="538"/>
      <c r="AU2" s="538"/>
      <c r="AV2" s="538"/>
      <c r="AW2" s="539"/>
      <c r="AX2" s="504" t="s">
        <v>24</v>
      </c>
      <c r="AY2" s="504" t="s">
        <v>25</v>
      </c>
      <c r="AZ2" s="537" t="s">
        <v>26</v>
      </c>
      <c r="BA2" s="538"/>
      <c r="BB2" s="538"/>
      <c r="BC2" s="539"/>
      <c r="BD2" s="521" t="s">
        <v>27</v>
      </c>
      <c r="BE2" s="522"/>
      <c r="BF2" s="537" t="s">
        <v>28</v>
      </c>
      <c r="BG2" s="538"/>
      <c r="BH2" s="538"/>
      <c r="BI2" s="538"/>
      <c r="BJ2" s="538"/>
      <c r="BK2" s="539"/>
      <c r="BL2" s="504" t="s">
        <v>29</v>
      </c>
      <c r="BM2" s="504" t="s">
        <v>30</v>
      </c>
      <c r="BN2" s="521" t="s">
        <v>31</v>
      </c>
      <c r="BO2" s="525"/>
      <c r="BP2" s="525"/>
      <c r="BQ2" s="525"/>
      <c r="BR2" s="522"/>
      <c r="BS2" s="521" t="s">
        <v>32</v>
      </c>
      <c r="BT2" s="525"/>
      <c r="BU2" s="522"/>
      <c r="BV2" s="548" t="s">
        <v>33</v>
      </c>
      <c r="BW2" s="537" t="s">
        <v>34</v>
      </c>
      <c r="BX2" s="538"/>
      <c r="BY2" s="538"/>
      <c r="BZ2" s="539"/>
      <c r="CA2" s="537" t="s">
        <v>35</v>
      </c>
      <c r="CB2" s="538"/>
      <c r="CC2" s="538"/>
      <c r="CD2" s="538"/>
      <c r="CE2" s="538"/>
      <c r="CF2" s="538"/>
      <c r="CG2" s="538"/>
      <c r="CH2" s="538"/>
      <c r="CI2" s="539"/>
      <c r="CJ2" s="516" t="s">
        <v>36</v>
      </c>
      <c r="CK2" s="516"/>
      <c r="CL2" s="516"/>
      <c r="CM2" s="516"/>
      <c r="CN2" s="516"/>
      <c r="CO2" s="537" t="s">
        <v>37</v>
      </c>
      <c r="CP2" s="538"/>
      <c r="CQ2" s="538"/>
      <c r="CR2" s="538"/>
      <c r="CS2" s="538"/>
      <c r="CT2" s="538"/>
      <c r="CU2" s="538"/>
      <c r="CV2" s="539"/>
      <c r="CW2" s="543" t="s">
        <v>822</v>
      </c>
      <c r="CX2" s="480" t="s">
        <v>144</v>
      </c>
      <c r="CY2" s="483" t="s">
        <v>140</v>
      </c>
      <c r="CZ2" s="486" t="s">
        <v>131</v>
      </c>
      <c r="DA2" s="486"/>
      <c r="DB2" s="486"/>
      <c r="DC2" s="527" t="s">
        <v>39</v>
      </c>
      <c r="DD2" s="527" t="s">
        <v>40</v>
      </c>
      <c r="DE2" s="527" t="s">
        <v>41</v>
      </c>
      <c r="DF2" s="533" t="s">
        <v>42</v>
      </c>
      <c r="DG2" s="531" t="s">
        <v>43</v>
      </c>
      <c r="DH2" s="536"/>
      <c r="DI2" s="536"/>
      <c r="DJ2" s="536"/>
      <c r="DK2" s="536"/>
      <c r="DL2" s="536"/>
      <c r="DM2" s="536"/>
      <c r="DN2" s="536"/>
      <c r="DO2" s="536"/>
      <c r="DP2" s="536"/>
      <c r="DQ2" s="532"/>
      <c r="DR2" s="527" t="s">
        <v>44</v>
      </c>
    </row>
    <row r="3" spans="1:122" s="50" customFormat="1" ht="24" customHeight="1">
      <c r="A3" s="507"/>
      <c r="B3" s="508"/>
      <c r="C3" s="510"/>
      <c r="D3" s="512"/>
      <c r="E3" s="507"/>
      <c r="F3" s="505"/>
      <c r="G3" s="514"/>
      <c r="H3" s="516"/>
      <c r="I3" s="516"/>
      <c r="J3" s="516"/>
      <c r="K3" s="516"/>
      <c r="L3" s="505"/>
      <c r="M3" s="505"/>
      <c r="N3" s="405" t="s">
        <v>45</v>
      </c>
      <c r="O3" s="405" t="s">
        <v>46</v>
      </c>
      <c r="P3" s="405" t="s">
        <v>45</v>
      </c>
      <c r="Q3" s="405" t="s">
        <v>46</v>
      </c>
      <c r="R3" s="505"/>
      <c r="S3" s="523"/>
      <c r="T3" s="524"/>
      <c r="U3" s="523"/>
      <c r="V3" s="524"/>
      <c r="W3" s="505"/>
      <c r="X3" s="523"/>
      <c r="Y3" s="526"/>
      <c r="Z3" s="524"/>
      <c r="AA3" s="506" t="s">
        <v>47</v>
      </c>
      <c r="AB3" s="506"/>
      <c r="AC3" s="506"/>
      <c r="AD3" s="506"/>
      <c r="AE3" s="506"/>
      <c r="AF3" s="517" t="s">
        <v>48</v>
      </c>
      <c r="AG3" s="518"/>
      <c r="AH3" s="519"/>
      <c r="AI3" s="523"/>
      <c r="AJ3" s="524"/>
      <c r="AK3" s="523"/>
      <c r="AL3" s="524"/>
      <c r="AM3" s="540"/>
      <c r="AN3" s="541"/>
      <c r="AO3" s="541"/>
      <c r="AP3" s="541"/>
      <c r="AQ3" s="541"/>
      <c r="AR3" s="542"/>
      <c r="AS3" s="540"/>
      <c r="AT3" s="541"/>
      <c r="AU3" s="541"/>
      <c r="AV3" s="541"/>
      <c r="AW3" s="542"/>
      <c r="AX3" s="505"/>
      <c r="AY3" s="506"/>
      <c r="AZ3" s="540"/>
      <c r="BA3" s="541"/>
      <c r="BB3" s="541"/>
      <c r="BC3" s="542"/>
      <c r="BD3" s="523"/>
      <c r="BE3" s="524"/>
      <c r="BF3" s="540"/>
      <c r="BG3" s="541"/>
      <c r="BH3" s="541"/>
      <c r="BI3" s="541"/>
      <c r="BJ3" s="541"/>
      <c r="BK3" s="542"/>
      <c r="BL3" s="505"/>
      <c r="BM3" s="505"/>
      <c r="BN3" s="523"/>
      <c r="BO3" s="526"/>
      <c r="BP3" s="526"/>
      <c r="BQ3" s="526"/>
      <c r="BR3" s="524"/>
      <c r="BS3" s="523"/>
      <c r="BT3" s="526"/>
      <c r="BU3" s="524"/>
      <c r="BV3" s="545"/>
      <c r="BW3" s="540"/>
      <c r="BX3" s="541"/>
      <c r="BY3" s="541"/>
      <c r="BZ3" s="542"/>
      <c r="CA3" s="406">
        <v>450</v>
      </c>
      <c r="CB3" s="407">
        <v>900</v>
      </c>
      <c r="CC3" s="407">
        <v>1300</v>
      </c>
      <c r="CD3" s="407">
        <v>2200</v>
      </c>
      <c r="CE3" s="407">
        <v>3500</v>
      </c>
      <c r="CF3" s="407">
        <v>4400</v>
      </c>
      <c r="CG3" s="407">
        <v>5500</v>
      </c>
      <c r="CH3" s="407">
        <v>7500</v>
      </c>
      <c r="CI3" s="407">
        <v>11000</v>
      </c>
      <c r="CJ3" s="407">
        <v>6600</v>
      </c>
      <c r="CK3" s="407">
        <v>10600</v>
      </c>
      <c r="CL3" s="407">
        <v>13200</v>
      </c>
      <c r="CM3" s="407">
        <v>16500</v>
      </c>
      <c r="CN3" s="407">
        <v>23000</v>
      </c>
      <c r="CO3" s="540"/>
      <c r="CP3" s="541"/>
      <c r="CQ3" s="541"/>
      <c r="CR3" s="541"/>
      <c r="CS3" s="541"/>
      <c r="CT3" s="541"/>
      <c r="CU3" s="541"/>
      <c r="CV3" s="542"/>
      <c r="CW3" s="544"/>
      <c r="CX3" s="481"/>
      <c r="CY3" s="484"/>
      <c r="CZ3" s="486"/>
      <c r="DA3" s="486"/>
      <c r="DB3" s="486"/>
      <c r="DC3" s="528"/>
      <c r="DD3" s="528"/>
      <c r="DE3" s="528"/>
      <c r="DF3" s="534"/>
      <c r="DG3" s="530" t="s">
        <v>49</v>
      </c>
      <c r="DH3" s="477"/>
      <c r="DI3" s="31"/>
      <c r="DJ3" s="531" t="s">
        <v>50</v>
      </c>
      <c r="DK3" s="532"/>
      <c r="DL3" s="530" t="s">
        <v>51</v>
      </c>
      <c r="DM3" s="477"/>
      <c r="DN3" s="530" t="s">
        <v>52</v>
      </c>
      <c r="DO3" s="477"/>
      <c r="DP3" s="32" t="s">
        <v>53</v>
      </c>
      <c r="DQ3" s="32"/>
      <c r="DR3" s="528"/>
    </row>
    <row r="4" spans="1:122" s="50" customFormat="1" ht="53.25" customHeight="1">
      <c r="A4" s="507"/>
      <c r="B4" s="508"/>
      <c r="C4" s="511"/>
      <c r="D4" s="512"/>
      <c r="E4" s="507"/>
      <c r="F4" s="506"/>
      <c r="G4" s="515"/>
      <c r="H4" s="516"/>
      <c r="I4" s="516"/>
      <c r="J4" s="516"/>
      <c r="K4" s="516"/>
      <c r="L4" s="506"/>
      <c r="M4" s="506"/>
      <c r="N4" s="405"/>
      <c r="O4" s="405" t="s">
        <v>54</v>
      </c>
      <c r="P4" s="408"/>
      <c r="Q4" s="408"/>
      <c r="R4" s="506"/>
      <c r="S4" s="408" t="s">
        <v>55</v>
      </c>
      <c r="T4" s="408" t="s">
        <v>56</v>
      </c>
      <c r="U4" s="408" t="s">
        <v>57</v>
      </c>
      <c r="V4" s="408" t="s">
        <v>58</v>
      </c>
      <c r="W4" s="506"/>
      <c r="X4" s="405" t="s">
        <v>59</v>
      </c>
      <c r="Y4" s="405" t="s">
        <v>60</v>
      </c>
      <c r="Z4" s="405" t="s">
        <v>61</v>
      </c>
      <c r="AA4" s="405" t="s">
        <v>62</v>
      </c>
      <c r="AB4" s="405" t="s">
        <v>63</v>
      </c>
      <c r="AC4" s="405" t="s">
        <v>64</v>
      </c>
      <c r="AD4" s="405" t="s">
        <v>65</v>
      </c>
      <c r="AE4" s="405" t="s">
        <v>66</v>
      </c>
      <c r="AF4" s="405" t="s">
        <v>64</v>
      </c>
      <c r="AG4" s="405" t="s">
        <v>65</v>
      </c>
      <c r="AH4" s="405" t="s">
        <v>67</v>
      </c>
      <c r="AI4" s="405" t="s">
        <v>68</v>
      </c>
      <c r="AJ4" s="405" t="s">
        <v>236</v>
      </c>
      <c r="AK4" s="405" t="s">
        <v>68</v>
      </c>
      <c r="AL4" s="405" t="s">
        <v>236</v>
      </c>
      <c r="AM4" s="405" t="s">
        <v>70</v>
      </c>
      <c r="AN4" s="405" t="s">
        <v>237</v>
      </c>
      <c r="AO4" s="405" t="s">
        <v>238</v>
      </c>
      <c r="AP4" s="405" t="s">
        <v>239</v>
      </c>
      <c r="AQ4" s="405" t="s">
        <v>240</v>
      </c>
      <c r="AR4" s="405" t="s">
        <v>241</v>
      </c>
      <c r="AS4" s="405" t="s">
        <v>76</v>
      </c>
      <c r="AT4" s="405" t="s">
        <v>77</v>
      </c>
      <c r="AU4" s="405" t="s">
        <v>78</v>
      </c>
      <c r="AV4" s="405" t="s">
        <v>79</v>
      </c>
      <c r="AW4" s="405" t="s">
        <v>80</v>
      </c>
      <c r="AX4" s="506"/>
      <c r="AY4" s="405">
        <v>95</v>
      </c>
      <c r="AZ4" s="405" t="s">
        <v>242</v>
      </c>
      <c r="BA4" s="405" t="s">
        <v>243</v>
      </c>
      <c r="BB4" s="405" t="s">
        <v>244</v>
      </c>
      <c r="BC4" s="405" t="s">
        <v>245</v>
      </c>
      <c r="BD4" s="405" t="s">
        <v>85</v>
      </c>
      <c r="BE4" s="405" t="s">
        <v>86</v>
      </c>
      <c r="BF4" s="405" t="s">
        <v>87</v>
      </c>
      <c r="BG4" s="405" t="s">
        <v>88</v>
      </c>
      <c r="BH4" s="405" t="s">
        <v>89</v>
      </c>
      <c r="BI4" s="405" t="s">
        <v>90</v>
      </c>
      <c r="BJ4" s="405" t="s">
        <v>91</v>
      </c>
      <c r="BK4" s="405" t="s">
        <v>92</v>
      </c>
      <c r="BL4" s="506"/>
      <c r="BM4" s="506"/>
      <c r="BN4" s="405" t="s">
        <v>93</v>
      </c>
      <c r="BO4" s="405" t="s">
        <v>94</v>
      </c>
      <c r="BP4" s="405" t="s">
        <v>95</v>
      </c>
      <c r="BQ4" s="405" t="s">
        <v>96</v>
      </c>
      <c r="BR4" s="405" t="s">
        <v>97</v>
      </c>
      <c r="BS4" s="405" t="s">
        <v>98</v>
      </c>
      <c r="BT4" s="405" t="s">
        <v>99</v>
      </c>
      <c r="BU4" s="405" t="s">
        <v>100</v>
      </c>
      <c r="BV4" s="405" t="s">
        <v>246</v>
      </c>
      <c r="BW4" s="408" t="s">
        <v>102</v>
      </c>
      <c r="BX4" s="408" t="s">
        <v>103</v>
      </c>
      <c r="BY4" s="409" t="s">
        <v>104</v>
      </c>
      <c r="BZ4" s="408" t="s">
        <v>105</v>
      </c>
      <c r="CA4" s="408" t="s">
        <v>106</v>
      </c>
      <c r="CB4" s="408" t="s">
        <v>107</v>
      </c>
      <c r="CC4" s="408" t="s">
        <v>108</v>
      </c>
      <c r="CD4" s="408" t="s">
        <v>109</v>
      </c>
      <c r="CE4" s="408" t="s">
        <v>110</v>
      </c>
      <c r="CF4" s="408" t="s">
        <v>111</v>
      </c>
      <c r="CG4" s="408" t="s">
        <v>112</v>
      </c>
      <c r="CH4" s="408" t="s">
        <v>113</v>
      </c>
      <c r="CI4" s="408" t="s">
        <v>114</v>
      </c>
      <c r="CJ4" s="408" t="s">
        <v>109</v>
      </c>
      <c r="CK4" s="408" t="s">
        <v>110</v>
      </c>
      <c r="CL4" s="408" t="s">
        <v>111</v>
      </c>
      <c r="CM4" s="408" t="s">
        <v>112</v>
      </c>
      <c r="CN4" s="408" t="s">
        <v>113</v>
      </c>
      <c r="CO4" s="407" t="s">
        <v>20</v>
      </c>
      <c r="CP4" s="407" t="s">
        <v>21</v>
      </c>
      <c r="CQ4" s="407" t="s">
        <v>115</v>
      </c>
      <c r="CR4" s="407" t="s">
        <v>116</v>
      </c>
      <c r="CS4" s="546" t="s">
        <v>117</v>
      </c>
      <c r="CT4" s="547"/>
      <c r="CU4" s="516" t="s">
        <v>118</v>
      </c>
      <c r="CV4" s="516"/>
      <c r="CW4" s="545"/>
      <c r="CX4" s="482"/>
      <c r="CY4" s="485"/>
      <c r="CZ4" s="21" t="s">
        <v>129</v>
      </c>
      <c r="DA4" s="44" t="s">
        <v>132</v>
      </c>
      <c r="DB4" s="16" t="s">
        <v>133</v>
      </c>
      <c r="DC4" s="529"/>
      <c r="DD4" s="529"/>
      <c r="DE4" s="529"/>
      <c r="DF4" s="535"/>
      <c r="DG4" s="34" t="s">
        <v>119</v>
      </c>
      <c r="DH4" s="34" t="s">
        <v>120</v>
      </c>
      <c r="DI4" s="35"/>
      <c r="DJ4" s="34" t="s">
        <v>119</v>
      </c>
      <c r="DK4" s="34" t="s">
        <v>120</v>
      </c>
      <c r="DL4" s="34" t="s">
        <v>119</v>
      </c>
      <c r="DM4" s="34" t="s">
        <v>120</v>
      </c>
      <c r="DN4" s="34" t="s">
        <v>119</v>
      </c>
      <c r="DO4" s="34" t="s">
        <v>120</v>
      </c>
      <c r="DP4" s="34" t="s">
        <v>119</v>
      </c>
      <c r="DQ4" s="34" t="s">
        <v>120</v>
      </c>
      <c r="DR4" s="529"/>
    </row>
    <row r="5" spans="1:122" ht="12.75" customHeight="1">
      <c r="A5" s="37">
        <v>1</v>
      </c>
      <c r="B5" s="37">
        <v>2</v>
      </c>
      <c r="C5" s="38">
        <v>3</v>
      </c>
      <c r="D5" s="493">
        <v>4</v>
      </c>
      <c r="E5" s="493"/>
      <c r="F5" s="410" t="s">
        <v>121</v>
      </c>
      <c r="G5" s="410" t="s">
        <v>121</v>
      </c>
      <c r="H5" s="410" t="s">
        <v>121</v>
      </c>
      <c r="I5" s="410" t="s">
        <v>121</v>
      </c>
      <c r="J5" s="410" t="s">
        <v>121</v>
      </c>
      <c r="K5" s="410" t="s">
        <v>121</v>
      </c>
      <c r="L5" s="410" t="s">
        <v>121</v>
      </c>
      <c r="M5" s="410" t="s">
        <v>122</v>
      </c>
      <c r="N5" s="410" t="s">
        <v>121</v>
      </c>
      <c r="O5" s="410" t="s">
        <v>121</v>
      </c>
      <c r="P5" s="410" t="s">
        <v>121</v>
      </c>
      <c r="Q5" s="410" t="s">
        <v>121</v>
      </c>
      <c r="R5" s="410" t="s">
        <v>121</v>
      </c>
      <c r="S5" s="410" t="s">
        <v>121</v>
      </c>
      <c r="T5" s="410" t="s">
        <v>121</v>
      </c>
      <c r="U5" s="410" t="s">
        <v>121</v>
      </c>
      <c r="V5" s="410" t="s">
        <v>121</v>
      </c>
      <c r="W5" s="410" t="s">
        <v>121</v>
      </c>
      <c r="X5" s="410" t="s">
        <v>121</v>
      </c>
      <c r="Y5" s="410" t="s">
        <v>121</v>
      </c>
      <c r="Z5" s="410" t="s">
        <v>121</v>
      </c>
      <c r="AA5" s="410" t="s">
        <v>121</v>
      </c>
      <c r="AB5" s="410" t="s">
        <v>121</v>
      </c>
      <c r="AC5" s="410" t="s">
        <v>121</v>
      </c>
      <c r="AD5" s="410" t="s">
        <v>121</v>
      </c>
      <c r="AE5" s="410" t="s">
        <v>121</v>
      </c>
      <c r="AF5" s="410" t="s">
        <v>121</v>
      </c>
      <c r="AG5" s="410" t="s">
        <v>121</v>
      </c>
      <c r="AH5" s="410" t="s">
        <v>121</v>
      </c>
      <c r="AI5" s="410" t="s">
        <v>122</v>
      </c>
      <c r="AJ5" s="410" t="s">
        <v>122</v>
      </c>
      <c r="AK5" s="410" t="s">
        <v>122</v>
      </c>
      <c r="AL5" s="410" t="s">
        <v>122</v>
      </c>
      <c r="AM5" s="410" t="s">
        <v>122</v>
      </c>
      <c r="AN5" s="410" t="s">
        <v>122</v>
      </c>
      <c r="AO5" s="410" t="s">
        <v>122</v>
      </c>
      <c r="AP5" s="410" t="s">
        <v>122</v>
      </c>
      <c r="AQ5" s="410" t="s">
        <v>122</v>
      </c>
      <c r="AR5" s="410" t="s">
        <v>122</v>
      </c>
      <c r="AS5" s="410" t="s">
        <v>121</v>
      </c>
      <c r="AT5" s="410" t="s">
        <v>121</v>
      </c>
      <c r="AU5" s="410" t="s">
        <v>121</v>
      </c>
      <c r="AV5" s="410" t="s">
        <v>121</v>
      </c>
      <c r="AW5" s="410" t="s">
        <v>121</v>
      </c>
      <c r="AX5" s="410" t="s">
        <v>121</v>
      </c>
      <c r="AY5" s="410" t="s">
        <v>122</v>
      </c>
      <c r="AZ5" s="410" t="s">
        <v>122</v>
      </c>
      <c r="BA5" s="410" t="s">
        <v>122</v>
      </c>
      <c r="BB5" s="410" t="s">
        <v>122</v>
      </c>
      <c r="BC5" s="410" t="s">
        <v>122</v>
      </c>
      <c r="BD5" s="410" t="s">
        <v>121</v>
      </c>
      <c r="BE5" s="410" t="s">
        <v>121</v>
      </c>
      <c r="BF5" s="410" t="s">
        <v>121</v>
      </c>
      <c r="BG5" s="410" t="s">
        <v>121</v>
      </c>
      <c r="BH5" s="410" t="s">
        <v>121</v>
      </c>
      <c r="BI5" s="410" t="s">
        <v>121</v>
      </c>
      <c r="BJ5" s="410" t="s">
        <v>121</v>
      </c>
      <c r="BK5" s="410" t="s">
        <v>121</v>
      </c>
      <c r="BL5" s="410" t="s">
        <v>123</v>
      </c>
      <c r="BM5" s="410" t="s">
        <v>123</v>
      </c>
      <c r="BN5" s="410" t="s">
        <v>122</v>
      </c>
      <c r="BO5" s="410" t="s">
        <v>122</v>
      </c>
      <c r="BP5" s="410" t="s">
        <v>122</v>
      </c>
      <c r="BQ5" s="410" t="s">
        <v>122</v>
      </c>
      <c r="BR5" s="410" t="s">
        <v>122</v>
      </c>
      <c r="BS5" s="410" t="s">
        <v>122</v>
      </c>
      <c r="BT5" s="410" t="s">
        <v>122</v>
      </c>
      <c r="BU5" s="410" t="s">
        <v>122</v>
      </c>
      <c r="BV5" s="410" t="s">
        <v>122</v>
      </c>
      <c r="BW5" s="410" t="s">
        <v>123</v>
      </c>
      <c r="BX5" s="410" t="s">
        <v>123</v>
      </c>
      <c r="BY5" s="410" t="s">
        <v>123</v>
      </c>
      <c r="BZ5" s="410" t="s">
        <v>123</v>
      </c>
      <c r="CA5" s="410" t="s">
        <v>121</v>
      </c>
      <c r="CB5" s="410" t="s">
        <v>121</v>
      </c>
      <c r="CC5" s="410" t="s">
        <v>121</v>
      </c>
      <c r="CD5" s="410" t="s">
        <v>121</v>
      </c>
      <c r="CE5" s="410" t="s">
        <v>121</v>
      </c>
      <c r="CF5" s="410" t="s">
        <v>121</v>
      </c>
      <c r="CG5" s="410" t="s">
        <v>121</v>
      </c>
      <c r="CH5" s="410" t="s">
        <v>121</v>
      </c>
      <c r="CI5" s="410" t="s">
        <v>121</v>
      </c>
      <c r="CJ5" s="410" t="s">
        <v>121</v>
      </c>
      <c r="CK5" s="410" t="s">
        <v>121</v>
      </c>
      <c r="CL5" s="410" t="s">
        <v>121</v>
      </c>
      <c r="CM5" s="410" t="s">
        <v>121</v>
      </c>
      <c r="CN5" s="410" t="s">
        <v>121</v>
      </c>
      <c r="CO5" s="410" t="s">
        <v>124</v>
      </c>
      <c r="CP5" s="410" t="s">
        <v>124</v>
      </c>
      <c r="CQ5" s="410" t="s">
        <v>124</v>
      </c>
      <c r="CR5" s="410" t="s">
        <v>124</v>
      </c>
      <c r="CS5" s="410" t="s">
        <v>121</v>
      </c>
      <c r="CT5" s="410" t="s">
        <v>125</v>
      </c>
      <c r="CU5" s="410" t="s">
        <v>126</v>
      </c>
      <c r="CV5" s="410" t="s">
        <v>125</v>
      </c>
      <c r="CW5" s="418"/>
      <c r="CX5" s="66"/>
      <c r="CY5" s="67"/>
      <c r="CZ5" s="41"/>
      <c r="DA5" s="41"/>
      <c r="DB5" s="37"/>
      <c r="DC5" s="37">
        <v>5</v>
      </c>
      <c r="DD5" s="42">
        <v>6</v>
      </c>
      <c r="DE5" s="37">
        <v>7</v>
      </c>
      <c r="DF5" s="37" t="s">
        <v>128</v>
      </c>
      <c r="DG5" s="37">
        <v>9</v>
      </c>
      <c r="DH5" s="37">
        <v>10</v>
      </c>
      <c r="DI5" s="37"/>
      <c r="DJ5" s="37">
        <v>31</v>
      </c>
      <c r="DK5" s="37">
        <v>32</v>
      </c>
      <c r="DL5" s="37">
        <v>33</v>
      </c>
      <c r="DM5" s="37">
        <v>34</v>
      </c>
      <c r="DN5" s="37">
        <v>35</v>
      </c>
      <c r="DO5" s="37">
        <v>36</v>
      </c>
      <c r="DP5" s="37">
        <v>37</v>
      </c>
      <c r="DQ5" s="37">
        <v>38</v>
      </c>
      <c r="DR5" s="38">
        <v>39</v>
      </c>
    </row>
    <row r="6" spans="1:122" ht="21.75" customHeight="1">
      <c r="A6" s="3"/>
      <c r="B6" s="4"/>
      <c r="C6" s="5"/>
      <c r="D6" s="491" t="s">
        <v>135</v>
      </c>
      <c r="E6" s="492"/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  <c r="X6" s="411"/>
      <c r="Y6" s="411"/>
      <c r="Z6" s="411"/>
      <c r="AA6" s="411"/>
      <c r="AB6" s="411"/>
      <c r="AC6" s="411"/>
      <c r="AD6" s="411"/>
      <c r="AE6" s="68"/>
      <c r="AF6" s="411"/>
      <c r="AG6" s="411"/>
      <c r="AH6" s="411"/>
      <c r="AI6" s="412"/>
      <c r="AJ6" s="412"/>
      <c r="AK6" s="412"/>
      <c r="AL6" s="412"/>
      <c r="AM6" s="412"/>
      <c r="AN6" s="412"/>
      <c r="AO6" s="412"/>
      <c r="AP6" s="412"/>
      <c r="AQ6" s="412"/>
      <c r="AR6" s="412"/>
      <c r="AS6" s="411"/>
      <c r="AT6" s="411"/>
      <c r="AU6" s="411"/>
      <c r="AV6" s="411"/>
      <c r="AW6" s="411"/>
      <c r="AX6" s="412"/>
      <c r="AY6" s="412"/>
      <c r="AZ6" s="412"/>
      <c r="BA6" s="412"/>
      <c r="BB6" s="412"/>
      <c r="BC6" s="412"/>
      <c r="BD6" s="412"/>
      <c r="BE6" s="412"/>
      <c r="BF6" s="411"/>
      <c r="BG6" s="411"/>
      <c r="BH6" s="411"/>
      <c r="BI6" s="411"/>
      <c r="BJ6" s="411"/>
      <c r="BK6" s="411"/>
      <c r="BL6" s="411"/>
      <c r="BM6" s="411"/>
      <c r="BN6" s="412"/>
      <c r="BO6" s="412"/>
      <c r="BP6" s="412"/>
      <c r="BQ6" s="412"/>
      <c r="BR6" s="411"/>
      <c r="BS6" s="411"/>
      <c r="BT6" s="411"/>
      <c r="BU6" s="411"/>
      <c r="BV6" s="411"/>
      <c r="BW6" s="412"/>
      <c r="BX6" s="412"/>
      <c r="BY6" s="412"/>
      <c r="BZ6" s="412"/>
      <c r="CA6" s="412"/>
      <c r="CB6" s="412"/>
      <c r="CC6" s="412"/>
      <c r="CD6" s="412"/>
      <c r="CE6" s="412"/>
      <c r="CF6" s="412"/>
      <c r="CG6" s="412"/>
      <c r="CH6" s="412"/>
      <c r="CI6" s="412"/>
      <c r="CJ6" s="412"/>
      <c r="CK6" s="412"/>
      <c r="CL6" s="412"/>
      <c r="CM6" s="412"/>
      <c r="CN6" s="412"/>
      <c r="CO6" s="411"/>
      <c r="CP6" s="411"/>
      <c r="CQ6" s="411"/>
      <c r="CR6" s="411"/>
      <c r="CS6" s="413"/>
      <c r="CT6" s="411"/>
      <c r="CU6" s="411"/>
      <c r="CV6" s="411"/>
      <c r="CW6" s="411"/>
      <c r="CX6" s="68"/>
      <c r="CY6" s="69"/>
      <c r="CZ6" s="22"/>
      <c r="DA6" s="22"/>
      <c r="DB6" s="3"/>
      <c r="DC6" s="3"/>
      <c r="DD6" s="7"/>
      <c r="DE6" s="3"/>
      <c r="DF6" s="3"/>
      <c r="DG6" s="3"/>
      <c r="DH6" s="3"/>
      <c r="DI6" s="3"/>
      <c r="DJ6" s="3"/>
      <c r="DK6" s="3"/>
      <c r="DL6" s="3"/>
      <c r="DM6" s="3"/>
      <c r="DN6" s="4"/>
      <c r="DO6" s="4"/>
      <c r="DP6" s="3"/>
      <c r="DQ6" s="3"/>
      <c r="DR6" s="74"/>
    </row>
    <row r="7" spans="1:122" ht="23.25" customHeight="1">
      <c r="A7" s="60" t="s">
        <v>219</v>
      </c>
      <c r="B7" s="60"/>
      <c r="C7" s="61"/>
      <c r="D7" s="554" t="s">
        <v>574</v>
      </c>
      <c r="E7" s="555"/>
      <c r="F7" s="7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70">
        <v>3</v>
      </c>
      <c r="U7" s="160"/>
      <c r="V7" s="70">
        <v>3</v>
      </c>
      <c r="W7" s="160"/>
      <c r="X7" s="70">
        <v>192</v>
      </c>
      <c r="Y7" s="160"/>
      <c r="Z7" s="70">
        <v>78</v>
      </c>
      <c r="AA7" s="160"/>
      <c r="AB7" s="160"/>
      <c r="AC7" s="163">
        <v>43</v>
      </c>
      <c r="AD7" s="71"/>
      <c r="AE7" s="414"/>
      <c r="AF7" s="160"/>
      <c r="AG7" s="160"/>
      <c r="AH7" s="160"/>
      <c r="AI7" s="163"/>
      <c r="AJ7" s="160"/>
      <c r="AK7" s="160"/>
      <c r="AL7" s="163"/>
      <c r="AM7" s="163">
        <v>6269</v>
      </c>
      <c r="AN7" s="163"/>
      <c r="AO7" s="163"/>
      <c r="AP7" s="160"/>
      <c r="AQ7" s="160"/>
      <c r="AR7" s="160"/>
      <c r="AS7" s="160"/>
      <c r="AT7" s="160"/>
      <c r="AU7" s="160"/>
      <c r="AV7" s="160"/>
      <c r="AW7" s="70"/>
      <c r="AX7" s="160"/>
      <c r="AY7" s="160"/>
      <c r="AZ7" s="71"/>
      <c r="BA7" s="160"/>
      <c r="BB7" s="160"/>
      <c r="BC7" s="160"/>
      <c r="BD7" s="70"/>
      <c r="BE7" s="70"/>
      <c r="BF7" s="160"/>
      <c r="BG7" s="160"/>
      <c r="BH7" s="160"/>
      <c r="BI7" s="160"/>
      <c r="BJ7" s="160"/>
      <c r="BK7" s="160"/>
      <c r="BL7" s="160"/>
      <c r="BM7" s="160"/>
      <c r="BN7" s="163"/>
      <c r="BO7" s="160"/>
      <c r="BP7" s="163"/>
      <c r="BQ7" s="163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70" t="s">
        <v>124</v>
      </c>
      <c r="CY7" s="75">
        <v>2.1</v>
      </c>
      <c r="CZ7" s="63">
        <v>807299.35330000008</v>
      </c>
      <c r="DA7" s="63">
        <v>238565.06299999999</v>
      </c>
      <c r="DB7" s="64">
        <f>CZ7+DA7</f>
        <v>1045864.4163</v>
      </c>
      <c r="DC7" s="60"/>
      <c r="DD7" s="65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1"/>
    </row>
    <row r="8" spans="1:122" ht="24" customHeight="1">
      <c r="A8" s="60" t="s">
        <v>220</v>
      </c>
      <c r="B8" s="60"/>
      <c r="C8" s="61"/>
      <c r="D8" s="501" t="s">
        <v>575</v>
      </c>
      <c r="E8" s="502"/>
      <c r="F8" s="7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70"/>
      <c r="U8" s="160"/>
      <c r="V8" s="70">
        <v>12</v>
      </c>
      <c r="W8" s="160"/>
      <c r="X8" s="70">
        <v>24</v>
      </c>
      <c r="Y8" s="160"/>
      <c r="Z8" s="70">
        <v>48</v>
      </c>
      <c r="AA8" s="160"/>
      <c r="AB8" s="160"/>
      <c r="AC8" s="163">
        <v>14</v>
      </c>
      <c r="AD8" s="71"/>
      <c r="AE8" s="414"/>
      <c r="AF8" s="160"/>
      <c r="AG8" s="160"/>
      <c r="AH8" s="160"/>
      <c r="AI8" s="163">
        <v>1000</v>
      </c>
      <c r="AJ8" s="160"/>
      <c r="AK8" s="160"/>
      <c r="AL8" s="163"/>
      <c r="AM8" s="163"/>
      <c r="AN8" s="163">
        <v>60</v>
      </c>
      <c r="AO8" s="163"/>
      <c r="AP8" s="160"/>
      <c r="AQ8" s="160"/>
      <c r="AR8" s="160"/>
      <c r="AS8" s="160"/>
      <c r="AT8" s="160"/>
      <c r="AU8" s="160"/>
      <c r="AV8" s="160"/>
      <c r="AW8" s="70"/>
      <c r="AX8" s="160"/>
      <c r="AY8" s="160"/>
      <c r="AZ8" s="71"/>
      <c r="BA8" s="160"/>
      <c r="BB8" s="160"/>
      <c r="BC8" s="160"/>
      <c r="BD8" s="70"/>
      <c r="BE8" s="70"/>
      <c r="BF8" s="160"/>
      <c r="BG8" s="160"/>
      <c r="BH8" s="160"/>
      <c r="BI8" s="160"/>
      <c r="BJ8" s="160"/>
      <c r="BK8" s="160"/>
      <c r="BL8" s="160"/>
      <c r="BM8" s="160"/>
      <c r="BN8" s="163"/>
      <c r="BO8" s="160"/>
      <c r="BP8" s="163"/>
      <c r="BQ8" s="163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  <c r="CG8" s="160"/>
      <c r="CH8" s="160"/>
      <c r="CI8" s="160"/>
      <c r="CJ8" s="160"/>
      <c r="CK8" s="160"/>
      <c r="CL8" s="160"/>
      <c r="CM8" s="160"/>
      <c r="CN8" s="160"/>
      <c r="CO8" s="160"/>
      <c r="CP8" s="160"/>
      <c r="CQ8" s="160"/>
      <c r="CR8" s="160"/>
      <c r="CS8" s="160"/>
      <c r="CT8" s="160"/>
      <c r="CU8" s="160"/>
      <c r="CV8" s="160"/>
      <c r="CW8" s="160"/>
      <c r="CX8" s="70"/>
      <c r="CY8" s="71"/>
      <c r="CZ8" s="63">
        <v>717274.55799999996</v>
      </c>
      <c r="DA8" s="63">
        <v>667811.89599999995</v>
      </c>
      <c r="DB8" s="64">
        <f t="shared" ref="DB8:DB39" si="0">CZ8+DA8</f>
        <v>1385086.4539999999</v>
      </c>
      <c r="DC8" s="60"/>
      <c r="DD8" s="65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1"/>
    </row>
    <row r="9" spans="1:122" ht="24" customHeight="1">
      <c r="A9" s="60" t="s">
        <v>221</v>
      </c>
      <c r="B9" s="60"/>
      <c r="C9" s="61"/>
      <c r="D9" s="501" t="s">
        <v>577</v>
      </c>
      <c r="E9" s="502"/>
      <c r="F9" s="7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70"/>
      <c r="U9" s="160"/>
      <c r="V9" s="70"/>
      <c r="W9" s="160"/>
      <c r="X9" s="70"/>
      <c r="Y9" s="160"/>
      <c r="Z9" s="70"/>
      <c r="AA9" s="160"/>
      <c r="AB9" s="160"/>
      <c r="AC9" s="163"/>
      <c r="AD9" s="71"/>
      <c r="AE9" s="414"/>
      <c r="AF9" s="160"/>
      <c r="AG9" s="160"/>
      <c r="AH9" s="160"/>
      <c r="AI9" s="163"/>
      <c r="AJ9" s="160"/>
      <c r="AK9" s="160"/>
      <c r="AL9" s="163"/>
      <c r="AM9" s="163"/>
      <c r="AN9" s="163"/>
      <c r="AO9" s="163"/>
      <c r="AP9" s="160"/>
      <c r="AQ9" s="160"/>
      <c r="AR9" s="160"/>
      <c r="AS9" s="160"/>
      <c r="AT9" s="160"/>
      <c r="AU9" s="160"/>
      <c r="AV9" s="160"/>
      <c r="AW9" s="70"/>
      <c r="AX9" s="160"/>
      <c r="AY9" s="160"/>
      <c r="AZ9" s="71"/>
      <c r="BA9" s="160"/>
      <c r="BB9" s="160"/>
      <c r="BC9" s="160"/>
      <c r="BD9" s="70"/>
      <c r="BE9" s="70"/>
      <c r="BF9" s="160"/>
      <c r="BG9" s="160"/>
      <c r="BH9" s="160"/>
      <c r="BI9" s="160"/>
      <c r="BJ9" s="160"/>
      <c r="BK9" s="160"/>
      <c r="BL9" s="160"/>
      <c r="BM9" s="160"/>
      <c r="BN9" s="163"/>
      <c r="BO9" s="160"/>
      <c r="BP9" s="163"/>
      <c r="BQ9" s="163"/>
      <c r="BR9" s="160"/>
      <c r="BS9" s="160"/>
      <c r="BT9" s="160"/>
      <c r="BU9" s="160"/>
      <c r="BV9" s="160"/>
      <c r="BW9" s="160"/>
      <c r="BX9" s="160"/>
      <c r="BY9" s="160"/>
      <c r="BZ9" s="160"/>
      <c r="CA9" s="160"/>
      <c r="CB9" s="160"/>
      <c r="CC9" s="160"/>
      <c r="CD9" s="160"/>
      <c r="CE9" s="160"/>
      <c r="CF9" s="160"/>
      <c r="CG9" s="160"/>
      <c r="CH9" s="160"/>
      <c r="CI9" s="160"/>
      <c r="CJ9" s="160"/>
      <c r="CK9" s="160"/>
      <c r="CL9" s="160"/>
      <c r="CM9" s="160"/>
      <c r="CN9" s="160"/>
      <c r="CO9" s="160"/>
      <c r="CP9" s="160"/>
      <c r="CQ9" s="160"/>
      <c r="CR9" s="160"/>
      <c r="CS9" s="160"/>
      <c r="CT9" s="160"/>
      <c r="CU9" s="160"/>
      <c r="CV9" s="160"/>
      <c r="CW9" s="160"/>
      <c r="CX9" s="70"/>
      <c r="CY9" s="71"/>
      <c r="CZ9" s="63"/>
      <c r="DA9" s="63"/>
      <c r="DB9" s="64">
        <f t="shared" si="0"/>
        <v>0</v>
      </c>
      <c r="DC9" s="60"/>
      <c r="DD9" s="65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1"/>
    </row>
    <row r="10" spans="1:122" ht="15" customHeight="1">
      <c r="A10" s="60"/>
      <c r="B10" s="60"/>
      <c r="C10" s="61"/>
      <c r="D10" s="501" t="s">
        <v>578</v>
      </c>
      <c r="E10" s="502"/>
      <c r="F10" s="7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70">
        <v>6</v>
      </c>
      <c r="U10" s="160"/>
      <c r="V10" s="70">
        <v>6</v>
      </c>
      <c r="W10" s="160"/>
      <c r="X10" s="70">
        <v>240</v>
      </c>
      <c r="Y10" s="160"/>
      <c r="Z10" s="70">
        <v>30</v>
      </c>
      <c r="AA10" s="160"/>
      <c r="AB10" s="160"/>
      <c r="AC10" s="163">
        <v>90</v>
      </c>
      <c r="AD10" s="71"/>
      <c r="AE10" s="71">
        <v>1</v>
      </c>
      <c r="AF10" s="160"/>
      <c r="AG10" s="160"/>
      <c r="AH10" s="160"/>
      <c r="AI10" s="163"/>
      <c r="AJ10" s="160"/>
      <c r="AK10" s="160"/>
      <c r="AL10" s="163"/>
      <c r="AM10" s="163"/>
      <c r="AN10" s="163"/>
      <c r="AO10" s="163">
        <v>10818</v>
      </c>
      <c r="AP10" s="160"/>
      <c r="AQ10" s="160"/>
      <c r="AR10" s="160"/>
      <c r="AS10" s="160"/>
      <c r="AT10" s="160"/>
      <c r="AU10" s="160"/>
      <c r="AV10" s="160"/>
      <c r="AW10" s="70"/>
      <c r="AX10" s="160"/>
      <c r="AY10" s="160"/>
      <c r="AZ10" s="71">
        <v>2000</v>
      </c>
      <c r="BA10" s="160"/>
      <c r="BB10" s="160"/>
      <c r="BC10" s="160"/>
      <c r="BD10" s="70">
        <v>1</v>
      </c>
      <c r="BE10" s="70">
        <v>1</v>
      </c>
      <c r="BF10" s="160"/>
      <c r="BG10" s="160"/>
      <c r="BH10" s="160"/>
      <c r="BI10" s="160"/>
      <c r="BJ10" s="160"/>
      <c r="BK10" s="160"/>
      <c r="BL10" s="160"/>
      <c r="BM10" s="160"/>
      <c r="BN10" s="163">
        <v>40</v>
      </c>
      <c r="BO10" s="160"/>
      <c r="BP10" s="163">
        <v>112</v>
      </c>
      <c r="BQ10" s="163">
        <v>64</v>
      </c>
      <c r="BR10" s="160"/>
      <c r="BS10" s="160"/>
      <c r="BT10" s="160"/>
      <c r="BU10" s="160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  <c r="CG10" s="160"/>
      <c r="CH10" s="160"/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60"/>
      <c r="CT10" s="160"/>
      <c r="CU10" s="160"/>
      <c r="CV10" s="160"/>
      <c r="CW10" s="160"/>
      <c r="CX10" s="70"/>
      <c r="CY10" s="71"/>
      <c r="CZ10" s="63">
        <v>1332355.9061999999</v>
      </c>
      <c r="DA10" s="63">
        <v>880022.42</v>
      </c>
      <c r="DB10" s="64">
        <f t="shared" si="0"/>
        <v>2212378.3262</v>
      </c>
      <c r="DC10" s="60"/>
      <c r="DD10" s="65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1"/>
    </row>
    <row r="11" spans="1:122" ht="15" customHeight="1">
      <c r="A11" s="60"/>
      <c r="B11" s="60"/>
      <c r="C11" s="61"/>
      <c r="D11" s="501" t="s">
        <v>579</v>
      </c>
      <c r="E11" s="502"/>
      <c r="F11" s="7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70"/>
      <c r="U11" s="160"/>
      <c r="V11" s="70"/>
      <c r="W11" s="160"/>
      <c r="X11" s="70">
        <v>276</v>
      </c>
      <c r="Y11" s="160"/>
      <c r="Z11" s="70">
        <v>54</v>
      </c>
      <c r="AA11" s="160"/>
      <c r="AB11" s="160"/>
      <c r="AC11" s="163">
        <v>94</v>
      </c>
      <c r="AD11" s="71">
        <v>0</v>
      </c>
      <c r="AE11" s="414"/>
      <c r="AF11" s="160"/>
      <c r="AG11" s="160"/>
      <c r="AH11" s="160"/>
      <c r="AI11" s="163"/>
      <c r="AJ11" s="160"/>
      <c r="AK11" s="160"/>
      <c r="AL11" s="163"/>
      <c r="AM11" s="163"/>
      <c r="AN11" s="163">
        <v>14805</v>
      </c>
      <c r="AO11" s="163"/>
      <c r="AP11" s="160"/>
      <c r="AQ11" s="160"/>
      <c r="AR11" s="160"/>
      <c r="AS11" s="160"/>
      <c r="AT11" s="160"/>
      <c r="AU11" s="160"/>
      <c r="AV11" s="160"/>
      <c r="AW11" s="70"/>
      <c r="AX11" s="160"/>
      <c r="AY11" s="160"/>
      <c r="AZ11" s="71"/>
      <c r="BA11" s="160"/>
      <c r="BB11" s="160"/>
      <c r="BC11" s="160"/>
      <c r="BD11" s="70"/>
      <c r="BE11" s="70"/>
      <c r="BF11" s="160"/>
      <c r="BG11" s="160"/>
      <c r="BH11" s="160"/>
      <c r="BI11" s="160"/>
      <c r="BJ11" s="160"/>
      <c r="BK11" s="160"/>
      <c r="BL11" s="160"/>
      <c r="BM11" s="160"/>
      <c r="BN11" s="163"/>
      <c r="BO11" s="160"/>
      <c r="BP11" s="163"/>
      <c r="BQ11" s="163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0"/>
      <c r="CU11" s="160"/>
      <c r="CV11" s="160"/>
      <c r="CW11" s="160"/>
      <c r="CX11" s="70"/>
      <c r="CY11" s="71"/>
      <c r="CZ11" s="63">
        <v>1482659.7434</v>
      </c>
      <c r="DA11" s="63">
        <v>330582.38900000002</v>
      </c>
      <c r="DB11" s="64">
        <f t="shared" si="0"/>
        <v>1813242.1324</v>
      </c>
      <c r="DC11" s="60"/>
      <c r="DD11" s="65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1"/>
    </row>
    <row r="12" spans="1:122" ht="35.25" customHeight="1">
      <c r="A12" s="60" t="s">
        <v>222</v>
      </c>
      <c r="B12" s="60"/>
      <c r="C12" s="61"/>
      <c r="D12" s="501" t="s">
        <v>576</v>
      </c>
      <c r="E12" s="502"/>
      <c r="F12" s="7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70"/>
      <c r="U12" s="160"/>
      <c r="V12" s="70"/>
      <c r="W12" s="160"/>
      <c r="X12" s="70"/>
      <c r="Y12" s="160"/>
      <c r="Z12" s="70"/>
      <c r="AA12" s="160"/>
      <c r="AB12" s="160"/>
      <c r="AC12" s="163"/>
      <c r="AD12" s="71"/>
      <c r="AE12" s="414"/>
      <c r="AF12" s="160"/>
      <c r="AG12" s="160"/>
      <c r="AH12" s="160"/>
      <c r="AI12" s="163"/>
      <c r="AJ12" s="160"/>
      <c r="AK12" s="160"/>
      <c r="AL12" s="163"/>
      <c r="AM12" s="163"/>
      <c r="AN12" s="163"/>
      <c r="AO12" s="163"/>
      <c r="AP12" s="160"/>
      <c r="AQ12" s="160"/>
      <c r="AR12" s="160"/>
      <c r="AS12" s="160"/>
      <c r="AT12" s="160"/>
      <c r="AU12" s="160"/>
      <c r="AV12" s="160"/>
      <c r="AW12" s="70"/>
      <c r="AX12" s="160"/>
      <c r="AY12" s="160"/>
      <c r="AZ12" s="71"/>
      <c r="BA12" s="160"/>
      <c r="BB12" s="160"/>
      <c r="BC12" s="160"/>
      <c r="BD12" s="70"/>
      <c r="BE12" s="70"/>
      <c r="BF12" s="160"/>
      <c r="BG12" s="160"/>
      <c r="BH12" s="160"/>
      <c r="BI12" s="160"/>
      <c r="BJ12" s="160"/>
      <c r="BK12" s="160"/>
      <c r="BL12" s="160"/>
      <c r="BM12" s="160"/>
      <c r="BN12" s="163"/>
      <c r="BO12" s="160"/>
      <c r="BP12" s="163"/>
      <c r="BQ12" s="163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0"/>
      <c r="CG12" s="160"/>
      <c r="CH12" s="160"/>
      <c r="CI12" s="160"/>
      <c r="CJ12" s="160"/>
      <c r="CK12" s="160"/>
      <c r="CL12" s="160"/>
      <c r="CM12" s="160"/>
      <c r="CN12" s="160"/>
      <c r="CO12" s="160"/>
      <c r="CP12" s="160"/>
      <c r="CQ12" s="160"/>
      <c r="CR12" s="160"/>
      <c r="CS12" s="160"/>
      <c r="CT12" s="160"/>
      <c r="CU12" s="160"/>
      <c r="CV12" s="160"/>
      <c r="CW12" s="160"/>
      <c r="CX12" s="70"/>
      <c r="CY12" s="71"/>
      <c r="CZ12" s="63"/>
      <c r="DA12" s="63"/>
      <c r="DB12" s="64">
        <f t="shared" si="0"/>
        <v>0</v>
      </c>
      <c r="DC12" s="60"/>
      <c r="DD12" s="65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1"/>
    </row>
    <row r="13" spans="1:122" ht="15" customHeight="1">
      <c r="A13" s="60"/>
      <c r="B13" s="60"/>
      <c r="C13" s="61"/>
      <c r="D13" s="376"/>
      <c r="E13" s="378" t="s">
        <v>580</v>
      </c>
      <c r="F13" s="7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70"/>
      <c r="U13" s="160"/>
      <c r="V13" s="70"/>
      <c r="W13" s="160"/>
      <c r="X13" s="70">
        <v>90</v>
      </c>
      <c r="Y13" s="160"/>
      <c r="Z13" s="70">
        <v>27</v>
      </c>
      <c r="AA13" s="160"/>
      <c r="AB13" s="160"/>
      <c r="AC13" s="163">
        <v>21</v>
      </c>
      <c r="AD13" s="71"/>
      <c r="AE13" s="414"/>
      <c r="AF13" s="160"/>
      <c r="AG13" s="160"/>
      <c r="AH13" s="160"/>
      <c r="AI13" s="163"/>
      <c r="AJ13" s="160"/>
      <c r="AK13" s="160"/>
      <c r="AL13" s="163"/>
      <c r="AM13" s="163"/>
      <c r="AN13" s="163">
        <v>1418</v>
      </c>
      <c r="AO13" s="163"/>
      <c r="AP13" s="160"/>
      <c r="AQ13" s="160"/>
      <c r="AR13" s="160"/>
      <c r="AS13" s="160"/>
      <c r="AT13" s="160"/>
      <c r="AU13" s="160"/>
      <c r="AV13" s="160"/>
      <c r="AW13" s="70"/>
      <c r="AX13" s="160"/>
      <c r="AY13" s="160"/>
      <c r="AZ13" s="71"/>
      <c r="BA13" s="160"/>
      <c r="BB13" s="160"/>
      <c r="BC13" s="160"/>
      <c r="BD13" s="70"/>
      <c r="BE13" s="70"/>
      <c r="BF13" s="160"/>
      <c r="BG13" s="160"/>
      <c r="BH13" s="160"/>
      <c r="BI13" s="160"/>
      <c r="BJ13" s="160"/>
      <c r="BK13" s="160"/>
      <c r="BL13" s="160"/>
      <c r="BM13" s="160"/>
      <c r="BN13" s="163"/>
      <c r="BO13" s="160"/>
      <c r="BP13" s="163"/>
      <c r="BQ13" s="163"/>
      <c r="BR13" s="160"/>
      <c r="BS13" s="160"/>
      <c r="BT13" s="160"/>
      <c r="BU13" s="160"/>
      <c r="BV13" s="160"/>
      <c r="BW13" s="160"/>
      <c r="BX13" s="160"/>
      <c r="BY13" s="160"/>
      <c r="BZ13" s="160"/>
      <c r="CA13" s="160"/>
      <c r="CB13" s="160"/>
      <c r="CC13" s="160"/>
      <c r="CD13" s="160"/>
      <c r="CE13" s="160"/>
      <c r="CF13" s="160"/>
      <c r="CG13" s="160"/>
      <c r="CH13" s="160"/>
      <c r="CI13" s="160"/>
      <c r="CJ13" s="160"/>
      <c r="CK13" s="160"/>
      <c r="CL13" s="160"/>
      <c r="CM13" s="160"/>
      <c r="CN13" s="160"/>
      <c r="CO13" s="160"/>
      <c r="CP13" s="160"/>
      <c r="CQ13" s="160"/>
      <c r="CR13" s="160"/>
      <c r="CS13" s="160"/>
      <c r="CT13" s="160"/>
      <c r="CU13" s="160"/>
      <c r="CV13" s="160"/>
      <c r="CW13" s="160"/>
      <c r="CX13" s="70"/>
      <c r="CY13" s="71"/>
      <c r="CZ13" s="63">
        <v>288473.12560000003</v>
      </c>
      <c r="DA13" s="63">
        <v>146617.209</v>
      </c>
      <c r="DB13" s="64">
        <f t="shared" si="0"/>
        <v>435090.33460000006</v>
      </c>
      <c r="DC13" s="60"/>
      <c r="DD13" s="65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1"/>
    </row>
    <row r="14" spans="1:122" ht="15" customHeight="1">
      <c r="A14" s="60"/>
      <c r="B14" s="60"/>
      <c r="C14" s="61"/>
      <c r="D14" s="377"/>
      <c r="E14" s="379" t="s">
        <v>473</v>
      </c>
      <c r="F14" s="7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70"/>
      <c r="U14" s="160"/>
      <c r="V14" s="70"/>
      <c r="W14" s="160"/>
      <c r="X14" s="70">
        <v>75</v>
      </c>
      <c r="Y14" s="160"/>
      <c r="Z14" s="70"/>
      <c r="AA14" s="160"/>
      <c r="AB14" s="160"/>
      <c r="AC14" s="163"/>
      <c r="AD14" s="71"/>
      <c r="AE14" s="414"/>
      <c r="AF14" s="160"/>
      <c r="AG14" s="160"/>
      <c r="AH14" s="160"/>
      <c r="AI14" s="163"/>
      <c r="AJ14" s="160"/>
      <c r="AK14" s="160"/>
      <c r="AL14" s="163"/>
      <c r="AM14" s="163"/>
      <c r="AN14" s="163"/>
      <c r="AO14" s="163"/>
      <c r="AP14" s="160"/>
      <c r="AQ14" s="160"/>
      <c r="AR14" s="160"/>
      <c r="AS14" s="160"/>
      <c r="AT14" s="160"/>
      <c r="AU14" s="160"/>
      <c r="AV14" s="160"/>
      <c r="AW14" s="70"/>
      <c r="AX14" s="160"/>
      <c r="AY14" s="160"/>
      <c r="AZ14" s="71"/>
      <c r="BA14" s="160"/>
      <c r="BB14" s="160"/>
      <c r="BC14" s="160"/>
      <c r="BD14" s="70"/>
      <c r="BE14" s="70"/>
      <c r="BF14" s="160"/>
      <c r="BG14" s="160"/>
      <c r="BH14" s="160"/>
      <c r="BI14" s="160"/>
      <c r="BJ14" s="160"/>
      <c r="BK14" s="160"/>
      <c r="BL14" s="160"/>
      <c r="BM14" s="160"/>
      <c r="BN14" s="163"/>
      <c r="BO14" s="160"/>
      <c r="BP14" s="163"/>
      <c r="BQ14" s="163"/>
      <c r="BR14" s="160"/>
      <c r="BS14" s="160"/>
      <c r="BT14" s="160"/>
      <c r="BU14" s="160"/>
      <c r="BV14" s="160"/>
      <c r="BW14" s="160"/>
      <c r="BX14" s="160"/>
      <c r="BY14" s="160"/>
      <c r="BZ14" s="160"/>
      <c r="CA14" s="160"/>
      <c r="CB14" s="160"/>
      <c r="CC14" s="160"/>
      <c r="CD14" s="160"/>
      <c r="CE14" s="160"/>
      <c r="CF14" s="160"/>
      <c r="CG14" s="160"/>
      <c r="CH14" s="160"/>
      <c r="CI14" s="160"/>
      <c r="CJ14" s="160"/>
      <c r="CK14" s="160"/>
      <c r="CL14" s="160"/>
      <c r="CM14" s="160"/>
      <c r="CN14" s="160"/>
      <c r="CO14" s="160"/>
      <c r="CP14" s="160"/>
      <c r="CQ14" s="160"/>
      <c r="CR14" s="160"/>
      <c r="CS14" s="160"/>
      <c r="CT14" s="160"/>
      <c r="CU14" s="160"/>
      <c r="CV14" s="160"/>
      <c r="CW14" s="160"/>
      <c r="CX14" s="70"/>
      <c r="CY14" s="71"/>
      <c r="CZ14" s="63">
        <v>19093.634999999998</v>
      </c>
      <c r="DA14" s="63">
        <v>318997.83399999997</v>
      </c>
      <c r="DB14" s="64">
        <f t="shared" si="0"/>
        <v>338091.46899999998</v>
      </c>
      <c r="DC14" s="60"/>
      <c r="DD14" s="65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1"/>
    </row>
    <row r="15" spans="1:122" ht="15" customHeight="1">
      <c r="A15" s="60"/>
      <c r="B15" s="60"/>
      <c r="C15" s="61"/>
      <c r="D15" s="377"/>
      <c r="E15" s="379" t="s">
        <v>581</v>
      </c>
      <c r="F15" s="7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70">
        <v>3</v>
      </c>
      <c r="U15" s="160"/>
      <c r="V15" s="70">
        <v>3</v>
      </c>
      <c r="W15" s="160"/>
      <c r="X15" s="70">
        <v>468</v>
      </c>
      <c r="Y15" s="160"/>
      <c r="Z15" s="70">
        <v>216</v>
      </c>
      <c r="AA15" s="160"/>
      <c r="AB15" s="160"/>
      <c r="AC15" s="163"/>
      <c r="AD15" s="71"/>
      <c r="AE15" s="414"/>
      <c r="AF15" s="160"/>
      <c r="AG15" s="160"/>
      <c r="AH15" s="160"/>
      <c r="AI15" s="163"/>
      <c r="AJ15" s="160"/>
      <c r="AK15" s="160"/>
      <c r="AL15" s="163"/>
      <c r="AM15" s="163"/>
      <c r="AN15" s="163"/>
      <c r="AO15" s="163">
        <v>9</v>
      </c>
      <c r="AP15" s="160"/>
      <c r="AQ15" s="160"/>
      <c r="AR15" s="160"/>
      <c r="AS15" s="160"/>
      <c r="AT15" s="160"/>
      <c r="AU15" s="160"/>
      <c r="AV15" s="160"/>
      <c r="AW15" s="70"/>
      <c r="AX15" s="160"/>
      <c r="AY15" s="160"/>
      <c r="AZ15" s="71"/>
      <c r="BA15" s="160"/>
      <c r="BB15" s="160"/>
      <c r="BC15" s="160"/>
      <c r="BD15" s="70"/>
      <c r="BE15" s="70">
        <v>1</v>
      </c>
      <c r="BF15" s="160"/>
      <c r="BG15" s="160"/>
      <c r="BH15" s="160"/>
      <c r="BI15" s="160"/>
      <c r="BJ15" s="160"/>
      <c r="BK15" s="160"/>
      <c r="BL15" s="160"/>
      <c r="BM15" s="160"/>
      <c r="BN15" s="163"/>
      <c r="BO15" s="160"/>
      <c r="BP15" s="163">
        <v>40</v>
      </c>
      <c r="BQ15" s="163">
        <v>64</v>
      </c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0"/>
      <c r="CK15" s="160"/>
      <c r="CL15" s="160"/>
      <c r="CM15" s="160"/>
      <c r="CN15" s="160"/>
      <c r="CO15" s="160"/>
      <c r="CP15" s="160"/>
      <c r="CQ15" s="160"/>
      <c r="CR15" s="160"/>
      <c r="CS15" s="160"/>
      <c r="CT15" s="160"/>
      <c r="CU15" s="160"/>
      <c r="CV15" s="160"/>
      <c r="CW15" s="160"/>
      <c r="CX15" s="70"/>
      <c r="CY15" s="71"/>
      <c r="CZ15" s="63">
        <v>241891.93050000002</v>
      </c>
      <c r="DA15" s="63">
        <v>2073126.7290000001</v>
      </c>
      <c r="DB15" s="64">
        <f t="shared" si="0"/>
        <v>2315018.6595000001</v>
      </c>
      <c r="DC15" s="60"/>
      <c r="DD15" s="65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1"/>
    </row>
    <row r="16" spans="1:122" ht="15" customHeight="1">
      <c r="A16" s="60"/>
      <c r="B16" s="60"/>
      <c r="C16" s="61"/>
      <c r="D16" s="377"/>
      <c r="E16" s="379" t="s">
        <v>474</v>
      </c>
      <c r="F16" s="7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70">
        <v>2</v>
      </c>
      <c r="U16" s="160"/>
      <c r="V16" s="70">
        <v>6</v>
      </c>
      <c r="W16" s="160"/>
      <c r="X16" s="70">
        <v>2</v>
      </c>
      <c r="Y16" s="160"/>
      <c r="Z16" s="70">
        <v>6</v>
      </c>
      <c r="AA16" s="160"/>
      <c r="AB16" s="160"/>
      <c r="AC16" s="163"/>
      <c r="AD16" s="71"/>
      <c r="AE16" s="414"/>
      <c r="AF16" s="160"/>
      <c r="AG16" s="160"/>
      <c r="AH16" s="160"/>
      <c r="AI16" s="163"/>
      <c r="AJ16" s="160"/>
      <c r="AK16" s="160"/>
      <c r="AL16" s="163"/>
      <c r="AM16" s="163"/>
      <c r="AN16" s="163"/>
      <c r="AO16" s="163"/>
      <c r="AP16" s="160"/>
      <c r="AQ16" s="160"/>
      <c r="AR16" s="160"/>
      <c r="AS16" s="160"/>
      <c r="AT16" s="160"/>
      <c r="AU16" s="160"/>
      <c r="AV16" s="160"/>
      <c r="AW16" s="70"/>
      <c r="AX16" s="160"/>
      <c r="AY16" s="160"/>
      <c r="AZ16" s="71"/>
      <c r="BA16" s="160"/>
      <c r="BB16" s="160"/>
      <c r="BC16" s="160"/>
      <c r="BD16" s="70"/>
      <c r="BE16" s="70"/>
      <c r="BF16" s="160"/>
      <c r="BG16" s="160"/>
      <c r="BH16" s="160"/>
      <c r="BI16" s="160"/>
      <c r="BJ16" s="160"/>
      <c r="BK16" s="160"/>
      <c r="BL16" s="160"/>
      <c r="BM16" s="160"/>
      <c r="BN16" s="163"/>
      <c r="BO16" s="160"/>
      <c r="BP16" s="163"/>
      <c r="BQ16" s="163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60"/>
      <c r="CT16" s="160"/>
      <c r="CU16" s="160"/>
      <c r="CV16" s="160"/>
      <c r="CW16" s="160"/>
      <c r="CX16" s="70"/>
      <c r="CY16" s="71"/>
      <c r="CZ16" s="63">
        <v>10250.3676</v>
      </c>
      <c r="DA16" s="63">
        <v>211108.61900000001</v>
      </c>
      <c r="DB16" s="64">
        <f t="shared" si="0"/>
        <v>221358.9866</v>
      </c>
      <c r="DC16" s="60"/>
      <c r="DD16" s="65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1"/>
    </row>
    <row r="17" spans="1:122" ht="15" customHeight="1">
      <c r="A17" s="60"/>
      <c r="B17" s="60"/>
      <c r="C17" s="61"/>
      <c r="D17" s="377"/>
      <c r="E17" s="379" t="s">
        <v>582</v>
      </c>
      <c r="F17" s="7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70"/>
      <c r="U17" s="160"/>
      <c r="V17" s="70"/>
      <c r="W17" s="160"/>
      <c r="X17" s="70">
        <v>45</v>
      </c>
      <c r="Y17" s="160"/>
      <c r="Z17" s="70">
        <v>12</v>
      </c>
      <c r="AA17" s="160"/>
      <c r="AB17" s="160"/>
      <c r="AC17" s="163">
        <v>15</v>
      </c>
      <c r="AD17" s="71"/>
      <c r="AE17" s="414"/>
      <c r="AF17" s="160"/>
      <c r="AG17" s="160"/>
      <c r="AH17" s="160"/>
      <c r="AI17" s="163"/>
      <c r="AJ17" s="160"/>
      <c r="AK17" s="160"/>
      <c r="AL17" s="163"/>
      <c r="AM17" s="163"/>
      <c r="AN17" s="163">
        <v>2867</v>
      </c>
      <c r="AO17" s="163"/>
      <c r="AP17" s="160"/>
      <c r="AQ17" s="160"/>
      <c r="AR17" s="160"/>
      <c r="AS17" s="160"/>
      <c r="AT17" s="160"/>
      <c r="AU17" s="160"/>
      <c r="AV17" s="160"/>
      <c r="AW17" s="70"/>
      <c r="AX17" s="160"/>
      <c r="AY17" s="160"/>
      <c r="AZ17" s="71"/>
      <c r="BA17" s="160"/>
      <c r="BB17" s="160"/>
      <c r="BC17" s="160"/>
      <c r="BD17" s="70"/>
      <c r="BE17" s="70"/>
      <c r="BF17" s="160"/>
      <c r="BG17" s="160"/>
      <c r="BH17" s="160"/>
      <c r="BI17" s="160"/>
      <c r="BJ17" s="160"/>
      <c r="BK17" s="160"/>
      <c r="BL17" s="160"/>
      <c r="BM17" s="160"/>
      <c r="BN17" s="163"/>
      <c r="BO17" s="160"/>
      <c r="BP17" s="163"/>
      <c r="BQ17" s="163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60"/>
      <c r="CT17" s="160"/>
      <c r="CU17" s="160"/>
      <c r="CV17" s="160"/>
      <c r="CW17" s="160"/>
      <c r="CX17" s="70"/>
      <c r="CY17" s="71"/>
      <c r="CZ17" s="63">
        <v>253383.85600000006</v>
      </c>
      <c r="DA17" s="63">
        <v>162117.48300000001</v>
      </c>
      <c r="DB17" s="64">
        <f t="shared" si="0"/>
        <v>415501.33900000004</v>
      </c>
      <c r="DC17" s="60"/>
      <c r="DD17" s="65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1"/>
    </row>
    <row r="18" spans="1:122" ht="15" customHeight="1">
      <c r="A18" s="60"/>
      <c r="B18" s="60"/>
      <c r="C18" s="61"/>
      <c r="D18" s="377"/>
      <c r="E18" s="379" t="s">
        <v>583</v>
      </c>
      <c r="F18" s="7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70">
        <v>12</v>
      </c>
      <c r="U18" s="160"/>
      <c r="V18" s="70">
        <v>12</v>
      </c>
      <c r="W18" s="160"/>
      <c r="X18" s="70">
        <v>54</v>
      </c>
      <c r="Y18" s="160"/>
      <c r="Z18" s="70">
        <v>33</v>
      </c>
      <c r="AA18" s="160"/>
      <c r="AB18" s="160"/>
      <c r="AC18" s="163">
        <v>24</v>
      </c>
      <c r="AD18" s="71">
        <v>1</v>
      </c>
      <c r="AE18" s="414"/>
      <c r="AF18" s="160"/>
      <c r="AG18" s="160"/>
      <c r="AH18" s="160"/>
      <c r="AI18" s="163"/>
      <c r="AJ18" s="160"/>
      <c r="AK18" s="160"/>
      <c r="AL18" s="163"/>
      <c r="AM18" s="163"/>
      <c r="AN18" s="163"/>
      <c r="AO18" s="163">
        <v>3708</v>
      </c>
      <c r="AP18" s="160"/>
      <c r="AQ18" s="160"/>
      <c r="AR18" s="160"/>
      <c r="AS18" s="160"/>
      <c r="AT18" s="160"/>
      <c r="AU18" s="160"/>
      <c r="AV18" s="160"/>
      <c r="AW18" s="70"/>
      <c r="AX18" s="160"/>
      <c r="AY18" s="160"/>
      <c r="AZ18" s="71"/>
      <c r="BA18" s="160"/>
      <c r="BB18" s="160"/>
      <c r="BC18" s="160"/>
      <c r="BD18" s="70">
        <v>2</v>
      </c>
      <c r="BE18" s="70"/>
      <c r="BF18" s="160"/>
      <c r="BG18" s="160"/>
      <c r="BH18" s="160"/>
      <c r="BI18" s="160"/>
      <c r="BJ18" s="160"/>
      <c r="BK18" s="160"/>
      <c r="BL18" s="160"/>
      <c r="BM18" s="160"/>
      <c r="BN18" s="163"/>
      <c r="BO18" s="160"/>
      <c r="BP18" s="163"/>
      <c r="BQ18" s="163"/>
      <c r="BR18" s="160"/>
      <c r="BS18" s="160"/>
      <c r="BT18" s="160"/>
      <c r="BU18" s="160"/>
      <c r="BV18" s="160"/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0"/>
      <c r="CR18" s="160"/>
      <c r="CS18" s="160"/>
      <c r="CT18" s="160"/>
      <c r="CU18" s="160"/>
      <c r="CV18" s="160"/>
      <c r="CW18" s="160"/>
      <c r="CX18" s="70"/>
      <c r="CY18" s="71"/>
      <c r="CZ18" s="63">
        <v>395828.36920000002</v>
      </c>
      <c r="DA18" s="63">
        <v>276360.08199999999</v>
      </c>
      <c r="DB18" s="64">
        <f t="shared" si="0"/>
        <v>672188.45120000001</v>
      </c>
      <c r="DC18" s="60"/>
      <c r="DD18" s="65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1"/>
    </row>
    <row r="19" spans="1:122" ht="15" customHeight="1">
      <c r="A19" s="60"/>
      <c r="B19" s="60"/>
      <c r="C19" s="61"/>
      <c r="D19" s="377"/>
      <c r="E19" s="379" t="s">
        <v>584</v>
      </c>
      <c r="F19" s="7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70">
        <v>11</v>
      </c>
      <c r="U19" s="160"/>
      <c r="V19" s="70">
        <v>15</v>
      </c>
      <c r="W19" s="160"/>
      <c r="X19" s="70">
        <v>135</v>
      </c>
      <c r="Y19" s="160"/>
      <c r="Z19" s="70">
        <v>54</v>
      </c>
      <c r="AA19" s="160"/>
      <c r="AB19" s="160"/>
      <c r="AC19" s="163">
        <v>28</v>
      </c>
      <c r="AD19" s="71">
        <v>7</v>
      </c>
      <c r="AE19" s="414"/>
      <c r="AF19" s="160"/>
      <c r="AG19" s="160"/>
      <c r="AH19" s="160"/>
      <c r="AI19" s="163"/>
      <c r="AJ19" s="160"/>
      <c r="AK19" s="160"/>
      <c r="AL19" s="163">
        <v>225</v>
      </c>
      <c r="AM19" s="163"/>
      <c r="AN19" s="163">
        <v>3654</v>
      </c>
      <c r="AO19" s="163">
        <v>27</v>
      </c>
      <c r="AP19" s="160"/>
      <c r="AQ19" s="160"/>
      <c r="AR19" s="160"/>
      <c r="AS19" s="160"/>
      <c r="AT19" s="160"/>
      <c r="AU19" s="160"/>
      <c r="AV19" s="160"/>
      <c r="AW19" s="70"/>
      <c r="AX19" s="160"/>
      <c r="AY19" s="160"/>
      <c r="AZ19" s="71">
        <v>900</v>
      </c>
      <c r="BA19" s="160"/>
      <c r="BB19" s="160"/>
      <c r="BC19" s="160"/>
      <c r="BD19" s="70">
        <v>2</v>
      </c>
      <c r="BE19" s="70">
        <v>1</v>
      </c>
      <c r="BF19" s="160"/>
      <c r="BG19" s="160"/>
      <c r="BH19" s="160"/>
      <c r="BI19" s="160"/>
      <c r="BJ19" s="160"/>
      <c r="BK19" s="160"/>
      <c r="BL19" s="160"/>
      <c r="BM19" s="160"/>
      <c r="BN19" s="163">
        <v>80</v>
      </c>
      <c r="BO19" s="160"/>
      <c r="BP19" s="163">
        <v>184</v>
      </c>
      <c r="BQ19" s="163">
        <v>64</v>
      </c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B19" s="160"/>
      <c r="CC19" s="160"/>
      <c r="CD19" s="160"/>
      <c r="CE19" s="160"/>
      <c r="CF19" s="160"/>
      <c r="CG19" s="160"/>
      <c r="CH19" s="160"/>
      <c r="CI19" s="160"/>
      <c r="CJ19" s="160"/>
      <c r="CK19" s="160"/>
      <c r="CL19" s="160"/>
      <c r="CM19" s="160"/>
      <c r="CN19" s="160"/>
      <c r="CO19" s="160"/>
      <c r="CP19" s="160"/>
      <c r="CQ19" s="160"/>
      <c r="CR19" s="160"/>
      <c r="CS19" s="160"/>
      <c r="CT19" s="160"/>
      <c r="CU19" s="160"/>
      <c r="CV19" s="160"/>
      <c r="CW19" s="160"/>
      <c r="CX19" s="70"/>
      <c r="CY19" s="71"/>
      <c r="CZ19" s="63">
        <v>729076.65600000019</v>
      </c>
      <c r="DA19" s="63">
        <v>537087.19999999995</v>
      </c>
      <c r="DB19" s="64">
        <f t="shared" si="0"/>
        <v>1266163.8560000001</v>
      </c>
      <c r="DC19" s="60"/>
      <c r="DD19" s="65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1"/>
    </row>
    <row r="20" spans="1:122" ht="15" customHeight="1">
      <c r="A20" s="60"/>
      <c r="B20" s="60"/>
      <c r="C20" s="61"/>
      <c r="D20" s="377"/>
      <c r="E20" s="379" t="s">
        <v>585</v>
      </c>
      <c r="F20" s="7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70">
        <v>6</v>
      </c>
      <c r="U20" s="160"/>
      <c r="V20" s="70">
        <v>9</v>
      </c>
      <c r="W20" s="160"/>
      <c r="X20" s="70">
        <v>165</v>
      </c>
      <c r="Y20" s="160"/>
      <c r="Z20" s="70">
        <v>42</v>
      </c>
      <c r="AA20" s="160"/>
      <c r="AB20" s="160"/>
      <c r="AC20" s="163">
        <v>50</v>
      </c>
      <c r="AD20" s="71"/>
      <c r="AE20" s="414"/>
      <c r="AF20" s="160"/>
      <c r="AG20" s="160"/>
      <c r="AH20" s="160"/>
      <c r="AI20" s="163"/>
      <c r="AJ20" s="160"/>
      <c r="AK20" s="160"/>
      <c r="AL20" s="163"/>
      <c r="AM20" s="163"/>
      <c r="AN20" s="163"/>
      <c r="AO20" s="163">
        <v>7106</v>
      </c>
      <c r="AP20" s="160"/>
      <c r="AQ20" s="160"/>
      <c r="AR20" s="160"/>
      <c r="AS20" s="160"/>
      <c r="AT20" s="160"/>
      <c r="AU20" s="160"/>
      <c r="AV20" s="160"/>
      <c r="AW20" s="70"/>
      <c r="AX20" s="160"/>
      <c r="AY20" s="160"/>
      <c r="AZ20" s="71">
        <v>2000</v>
      </c>
      <c r="BA20" s="160"/>
      <c r="BB20" s="160"/>
      <c r="BC20" s="160"/>
      <c r="BD20" s="70"/>
      <c r="BE20" s="70">
        <v>2</v>
      </c>
      <c r="BF20" s="160"/>
      <c r="BG20" s="160"/>
      <c r="BH20" s="160"/>
      <c r="BI20" s="160"/>
      <c r="BJ20" s="160"/>
      <c r="BK20" s="160"/>
      <c r="BL20" s="160"/>
      <c r="BM20" s="160"/>
      <c r="BN20" s="163"/>
      <c r="BO20" s="160"/>
      <c r="BP20" s="163">
        <v>80</v>
      </c>
      <c r="BQ20" s="163">
        <v>128</v>
      </c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70"/>
      <c r="CY20" s="71"/>
      <c r="CZ20" s="63">
        <v>840477.54119999998</v>
      </c>
      <c r="DA20" s="63">
        <v>440467.67200000002</v>
      </c>
      <c r="DB20" s="64">
        <f t="shared" si="0"/>
        <v>1280945.2132000001</v>
      </c>
      <c r="DC20" s="60"/>
      <c r="DD20" s="65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1"/>
    </row>
    <row r="21" spans="1:122" ht="15" customHeight="1">
      <c r="A21" s="60"/>
      <c r="B21" s="60"/>
      <c r="C21" s="61"/>
      <c r="D21" s="377"/>
      <c r="E21" s="379" t="s">
        <v>476</v>
      </c>
      <c r="F21" s="7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70">
        <v>15</v>
      </c>
      <c r="U21" s="160"/>
      <c r="V21" s="70">
        <v>15</v>
      </c>
      <c r="W21" s="160"/>
      <c r="X21" s="70">
        <v>123</v>
      </c>
      <c r="Y21" s="160"/>
      <c r="Z21" s="70">
        <v>54</v>
      </c>
      <c r="AA21" s="160"/>
      <c r="AB21" s="160"/>
      <c r="AC21" s="163"/>
      <c r="AD21" s="71"/>
      <c r="AE21" s="414"/>
      <c r="AF21" s="160"/>
      <c r="AG21" s="160"/>
      <c r="AH21" s="160"/>
      <c r="AI21" s="163"/>
      <c r="AJ21" s="160"/>
      <c r="AK21" s="160"/>
      <c r="AL21" s="163"/>
      <c r="AM21" s="163"/>
      <c r="AN21" s="163"/>
      <c r="AO21" s="163">
        <v>6030</v>
      </c>
      <c r="AP21" s="160"/>
      <c r="AQ21" s="160"/>
      <c r="AR21" s="160"/>
      <c r="AS21" s="160"/>
      <c r="AT21" s="160"/>
      <c r="AU21" s="160"/>
      <c r="AV21" s="160"/>
      <c r="AW21" s="70"/>
      <c r="AX21" s="160"/>
      <c r="AY21" s="160"/>
      <c r="AZ21" s="71">
        <v>1300</v>
      </c>
      <c r="BA21" s="160"/>
      <c r="BB21" s="160"/>
      <c r="BC21" s="160"/>
      <c r="BD21" s="70"/>
      <c r="BE21" s="70">
        <v>5</v>
      </c>
      <c r="BF21" s="160"/>
      <c r="BG21" s="160"/>
      <c r="BH21" s="160"/>
      <c r="BI21" s="160"/>
      <c r="BJ21" s="160"/>
      <c r="BK21" s="160"/>
      <c r="BL21" s="160"/>
      <c r="BM21" s="160"/>
      <c r="BN21" s="163"/>
      <c r="BO21" s="160"/>
      <c r="BP21" s="163">
        <v>200</v>
      </c>
      <c r="BQ21" s="163">
        <v>320</v>
      </c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  <c r="CU21" s="160"/>
      <c r="CV21" s="160"/>
      <c r="CW21" s="160"/>
      <c r="CX21" s="70"/>
      <c r="CY21" s="71"/>
      <c r="CZ21" s="63">
        <v>363173.28300000005</v>
      </c>
      <c r="DA21" s="63">
        <v>1530986.334</v>
      </c>
      <c r="DB21" s="64">
        <f t="shared" si="0"/>
        <v>1894159.6170000001</v>
      </c>
      <c r="DC21" s="60"/>
      <c r="DD21" s="65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1"/>
    </row>
    <row r="22" spans="1:122" ht="15" customHeight="1">
      <c r="A22" s="60"/>
      <c r="B22" s="60"/>
      <c r="C22" s="61"/>
      <c r="D22" s="377"/>
      <c r="E22" s="379" t="s">
        <v>477</v>
      </c>
      <c r="F22" s="7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70">
        <v>3</v>
      </c>
      <c r="U22" s="160"/>
      <c r="V22" s="70">
        <v>9</v>
      </c>
      <c r="W22" s="160"/>
      <c r="X22" s="70">
        <v>25</v>
      </c>
      <c r="Y22" s="160"/>
      <c r="Z22" s="70">
        <v>18</v>
      </c>
      <c r="AA22" s="160"/>
      <c r="AB22" s="160"/>
      <c r="AC22" s="163"/>
      <c r="AD22" s="71"/>
      <c r="AE22" s="414"/>
      <c r="AF22" s="160"/>
      <c r="AG22" s="160"/>
      <c r="AH22" s="160"/>
      <c r="AI22" s="163"/>
      <c r="AJ22" s="160"/>
      <c r="AK22" s="160"/>
      <c r="AL22" s="163"/>
      <c r="AM22" s="163"/>
      <c r="AN22" s="163"/>
      <c r="AO22" s="163">
        <v>1112</v>
      </c>
      <c r="AP22" s="160"/>
      <c r="AQ22" s="160"/>
      <c r="AR22" s="160"/>
      <c r="AS22" s="160"/>
      <c r="AT22" s="160"/>
      <c r="AU22" s="160"/>
      <c r="AV22" s="160"/>
      <c r="AW22" s="70">
        <v>1</v>
      </c>
      <c r="AX22" s="160"/>
      <c r="AY22" s="160"/>
      <c r="AZ22" s="71">
        <v>1695</v>
      </c>
      <c r="BA22" s="160"/>
      <c r="BB22" s="160"/>
      <c r="BC22" s="160"/>
      <c r="BD22" s="70">
        <v>1</v>
      </c>
      <c r="BE22" s="70">
        <v>2</v>
      </c>
      <c r="BF22" s="160"/>
      <c r="BG22" s="160"/>
      <c r="BH22" s="160"/>
      <c r="BI22" s="160"/>
      <c r="BJ22" s="160"/>
      <c r="BK22" s="160"/>
      <c r="BL22" s="160"/>
      <c r="BM22" s="160"/>
      <c r="BN22" s="163"/>
      <c r="BO22" s="160"/>
      <c r="BP22" s="163">
        <v>40</v>
      </c>
      <c r="BQ22" s="163">
        <v>64</v>
      </c>
      <c r="BR22" s="160"/>
      <c r="BS22" s="160"/>
      <c r="BT22" s="160"/>
      <c r="BU22" s="160"/>
      <c r="BV22" s="160"/>
      <c r="BW22" s="160"/>
      <c r="BX22" s="160"/>
      <c r="BY22" s="160"/>
      <c r="BZ22" s="160"/>
      <c r="CA22" s="160"/>
      <c r="CB22" s="160"/>
      <c r="CC22" s="160"/>
      <c r="CD22" s="160"/>
      <c r="CE22" s="160"/>
      <c r="CF22" s="160"/>
      <c r="CG22" s="160"/>
      <c r="CH22" s="160"/>
      <c r="CI22" s="160"/>
      <c r="CJ22" s="160"/>
      <c r="CK22" s="160"/>
      <c r="CL22" s="160"/>
      <c r="CM22" s="160"/>
      <c r="CN22" s="160"/>
      <c r="CO22" s="160"/>
      <c r="CP22" s="160"/>
      <c r="CQ22" s="160"/>
      <c r="CR22" s="160"/>
      <c r="CS22" s="160"/>
      <c r="CT22" s="160"/>
      <c r="CU22" s="160"/>
      <c r="CV22" s="160"/>
      <c r="CW22" s="160"/>
      <c r="CX22" s="70"/>
      <c r="CY22" s="71"/>
      <c r="CZ22" s="63">
        <v>214967.59790000005</v>
      </c>
      <c r="DA22" s="63">
        <v>1435807.9210000001</v>
      </c>
      <c r="DB22" s="64">
        <f t="shared" si="0"/>
        <v>1650775.5189</v>
      </c>
      <c r="DC22" s="60"/>
      <c r="DD22" s="65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1"/>
    </row>
    <row r="23" spans="1:122" ht="15" customHeight="1">
      <c r="A23" s="60"/>
      <c r="B23" s="60"/>
      <c r="C23" s="61"/>
      <c r="D23" s="377"/>
      <c r="E23" s="379" t="s">
        <v>478</v>
      </c>
      <c r="F23" s="7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70"/>
      <c r="U23" s="160"/>
      <c r="V23" s="70"/>
      <c r="W23" s="160"/>
      <c r="X23" s="70"/>
      <c r="Y23" s="160"/>
      <c r="Z23" s="70"/>
      <c r="AA23" s="160"/>
      <c r="AB23" s="160"/>
      <c r="AC23" s="163"/>
      <c r="AD23" s="71"/>
      <c r="AE23" s="414"/>
      <c r="AF23" s="160"/>
      <c r="AG23" s="160"/>
      <c r="AH23" s="160"/>
      <c r="AI23" s="163"/>
      <c r="AJ23" s="160"/>
      <c r="AK23" s="160"/>
      <c r="AL23" s="163"/>
      <c r="AM23" s="163"/>
      <c r="AN23" s="163"/>
      <c r="AO23" s="163"/>
      <c r="AP23" s="160"/>
      <c r="AQ23" s="160"/>
      <c r="AR23" s="160"/>
      <c r="AS23" s="160"/>
      <c r="AT23" s="160"/>
      <c r="AU23" s="160"/>
      <c r="AV23" s="160"/>
      <c r="AW23" s="70"/>
      <c r="AX23" s="160"/>
      <c r="AY23" s="160"/>
      <c r="AZ23" s="71"/>
      <c r="BA23" s="160"/>
      <c r="BB23" s="160"/>
      <c r="BC23" s="160"/>
      <c r="BD23" s="70"/>
      <c r="BE23" s="70"/>
      <c r="BF23" s="160"/>
      <c r="BG23" s="160"/>
      <c r="BH23" s="160"/>
      <c r="BI23" s="160"/>
      <c r="BJ23" s="160"/>
      <c r="BK23" s="160"/>
      <c r="BL23" s="160"/>
      <c r="BM23" s="160"/>
      <c r="BN23" s="163"/>
      <c r="BO23" s="160"/>
      <c r="BP23" s="163"/>
      <c r="BQ23" s="163"/>
      <c r="BR23" s="160"/>
      <c r="BS23" s="160"/>
      <c r="BT23" s="160"/>
      <c r="BU23" s="160"/>
      <c r="BV23" s="160"/>
      <c r="BW23" s="160"/>
      <c r="BX23" s="160"/>
      <c r="BY23" s="160"/>
      <c r="BZ23" s="160"/>
      <c r="CA23" s="160"/>
      <c r="CB23" s="160"/>
      <c r="CC23" s="160"/>
      <c r="CD23" s="160"/>
      <c r="CE23" s="160"/>
      <c r="CF23" s="160"/>
      <c r="CG23" s="160"/>
      <c r="CH23" s="160"/>
      <c r="CI23" s="160"/>
      <c r="CJ23" s="160"/>
      <c r="CK23" s="160"/>
      <c r="CL23" s="160"/>
      <c r="CM23" s="160"/>
      <c r="CN23" s="160"/>
      <c r="CO23" s="160"/>
      <c r="CP23" s="160"/>
      <c r="CQ23" s="160"/>
      <c r="CR23" s="160"/>
      <c r="CS23" s="160"/>
      <c r="CT23" s="160"/>
      <c r="CU23" s="160"/>
      <c r="CV23" s="160"/>
      <c r="CW23" s="160"/>
      <c r="CX23" s="70"/>
      <c r="CY23" s="71"/>
      <c r="CZ23" s="63">
        <v>0</v>
      </c>
      <c r="DA23" s="63">
        <v>286588.11200000002</v>
      </c>
      <c r="DB23" s="64">
        <f t="shared" si="0"/>
        <v>286588.11200000002</v>
      </c>
      <c r="DC23" s="60"/>
      <c r="DD23" s="65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1"/>
    </row>
    <row r="24" spans="1:122" ht="19.5" customHeight="1">
      <c r="A24" s="60" t="s">
        <v>223</v>
      </c>
      <c r="B24" s="60"/>
      <c r="C24" s="61"/>
      <c r="D24" s="501" t="s">
        <v>569</v>
      </c>
      <c r="E24" s="502"/>
      <c r="F24" s="7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70"/>
      <c r="U24" s="160"/>
      <c r="V24" s="70"/>
      <c r="W24" s="160"/>
      <c r="X24" s="70"/>
      <c r="Y24" s="160"/>
      <c r="Z24" s="70"/>
      <c r="AA24" s="160"/>
      <c r="AB24" s="160"/>
      <c r="AC24" s="163"/>
      <c r="AD24" s="71"/>
      <c r="AE24" s="414"/>
      <c r="AF24" s="160"/>
      <c r="AG24" s="160"/>
      <c r="AH24" s="160"/>
      <c r="AI24" s="163"/>
      <c r="AJ24" s="160"/>
      <c r="AK24" s="160"/>
      <c r="AL24" s="163"/>
      <c r="AM24" s="163"/>
      <c r="AN24" s="163"/>
      <c r="AO24" s="163"/>
      <c r="AP24" s="160"/>
      <c r="AQ24" s="160"/>
      <c r="AR24" s="160"/>
      <c r="AS24" s="160"/>
      <c r="AT24" s="160"/>
      <c r="AU24" s="160"/>
      <c r="AV24" s="160"/>
      <c r="AW24" s="70"/>
      <c r="AX24" s="160"/>
      <c r="AY24" s="160"/>
      <c r="AZ24" s="71"/>
      <c r="BA24" s="160"/>
      <c r="BB24" s="160"/>
      <c r="BC24" s="160"/>
      <c r="BD24" s="70"/>
      <c r="BE24" s="70"/>
      <c r="BF24" s="160"/>
      <c r="BG24" s="160"/>
      <c r="BH24" s="160"/>
      <c r="BI24" s="160"/>
      <c r="BJ24" s="160"/>
      <c r="BK24" s="160"/>
      <c r="BL24" s="160"/>
      <c r="BM24" s="160"/>
      <c r="BN24" s="163"/>
      <c r="BO24" s="160"/>
      <c r="BP24" s="163"/>
      <c r="BQ24" s="163"/>
      <c r="BR24" s="160"/>
      <c r="BS24" s="160"/>
      <c r="BT24" s="160"/>
      <c r="BU24" s="160"/>
      <c r="BV24" s="160"/>
      <c r="BW24" s="160"/>
      <c r="BX24" s="160"/>
      <c r="BY24" s="160"/>
      <c r="BZ24" s="160"/>
      <c r="CA24" s="160"/>
      <c r="CB24" s="160"/>
      <c r="CC24" s="160"/>
      <c r="CD24" s="160"/>
      <c r="CE24" s="160"/>
      <c r="CF24" s="160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160"/>
      <c r="CR24" s="160"/>
      <c r="CS24" s="160"/>
      <c r="CT24" s="160"/>
      <c r="CU24" s="160"/>
      <c r="CV24" s="160"/>
      <c r="CW24" s="160"/>
      <c r="CX24" s="70"/>
      <c r="CY24" s="71"/>
      <c r="CZ24" s="63"/>
      <c r="DA24" s="63"/>
      <c r="DB24" s="64">
        <f t="shared" si="0"/>
        <v>0</v>
      </c>
      <c r="DC24" s="60"/>
      <c r="DD24" s="65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1"/>
    </row>
    <row r="25" spans="1:122" ht="15" customHeight="1">
      <c r="A25" s="60"/>
      <c r="B25" s="60"/>
      <c r="C25" s="232"/>
      <c r="E25" s="233" t="s">
        <v>586</v>
      </c>
      <c r="F25" s="7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70"/>
      <c r="U25" s="160"/>
      <c r="V25" s="70"/>
      <c r="W25" s="160"/>
      <c r="X25" s="70"/>
      <c r="Y25" s="160"/>
      <c r="Z25" s="70">
        <v>18</v>
      </c>
      <c r="AA25" s="160"/>
      <c r="AB25" s="160"/>
      <c r="AC25" s="163"/>
      <c r="AD25" s="71">
        <v>52</v>
      </c>
      <c r="AE25" s="414"/>
      <c r="AF25" s="160"/>
      <c r="AG25" s="160"/>
      <c r="AH25" s="160"/>
      <c r="AI25" s="163"/>
      <c r="AJ25" s="160"/>
      <c r="AK25" s="160"/>
      <c r="AL25" s="163">
        <v>2600</v>
      </c>
      <c r="AM25" s="163"/>
      <c r="AN25" s="163"/>
      <c r="AO25" s="163"/>
      <c r="AP25" s="160"/>
      <c r="AQ25" s="160"/>
      <c r="AR25" s="160"/>
      <c r="AS25" s="160"/>
      <c r="AT25" s="160"/>
      <c r="AU25" s="160"/>
      <c r="AV25" s="160"/>
      <c r="AW25" s="70"/>
      <c r="AX25" s="160"/>
      <c r="AY25" s="160"/>
      <c r="AZ25" s="71"/>
      <c r="BA25" s="160"/>
      <c r="BB25" s="160"/>
      <c r="BC25" s="160"/>
      <c r="BD25" s="70"/>
      <c r="BE25" s="70"/>
      <c r="BF25" s="160"/>
      <c r="BG25" s="160"/>
      <c r="BH25" s="160"/>
      <c r="BI25" s="160"/>
      <c r="BJ25" s="160"/>
      <c r="BK25" s="160"/>
      <c r="BL25" s="160"/>
      <c r="BM25" s="160"/>
      <c r="BN25" s="163"/>
      <c r="BO25" s="160"/>
      <c r="BP25" s="163"/>
      <c r="BQ25" s="163"/>
      <c r="BR25" s="160"/>
      <c r="BS25" s="160"/>
      <c r="BT25" s="160"/>
      <c r="BU25" s="160"/>
      <c r="BV25" s="160"/>
      <c r="BW25" s="160"/>
      <c r="BX25" s="160"/>
      <c r="BY25" s="160"/>
      <c r="BZ25" s="160"/>
      <c r="CA25" s="160"/>
      <c r="CB25" s="160"/>
      <c r="CC25" s="160"/>
      <c r="CD25" s="160"/>
      <c r="CE25" s="160"/>
      <c r="CF25" s="160"/>
      <c r="CG25" s="160"/>
      <c r="CH25" s="160"/>
      <c r="CI25" s="160"/>
      <c r="CJ25" s="160"/>
      <c r="CK25" s="160"/>
      <c r="CL25" s="160"/>
      <c r="CM25" s="160"/>
      <c r="CN25" s="160"/>
      <c r="CO25" s="160"/>
      <c r="CP25" s="160"/>
      <c r="CQ25" s="160"/>
      <c r="CR25" s="160"/>
      <c r="CS25" s="160"/>
      <c r="CT25" s="160"/>
      <c r="CU25" s="160"/>
      <c r="CV25" s="160"/>
      <c r="CW25" s="160"/>
      <c r="CX25" s="70"/>
      <c r="CY25" s="71"/>
      <c r="CZ25" s="63">
        <v>1212721.0744000003</v>
      </c>
      <c r="DA25" s="63">
        <v>464647.72100000002</v>
      </c>
      <c r="DB25" s="64">
        <f t="shared" si="0"/>
        <v>1677368.7954000002</v>
      </c>
      <c r="DC25" s="60"/>
      <c r="DD25" s="65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1"/>
    </row>
    <row r="26" spans="1:122" ht="15" customHeight="1">
      <c r="A26" s="60"/>
      <c r="B26" s="60"/>
      <c r="C26" s="232"/>
      <c r="E26" s="233" t="s">
        <v>570</v>
      </c>
      <c r="F26" s="7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70">
        <v>3</v>
      </c>
      <c r="U26" s="160"/>
      <c r="V26" s="70">
        <v>3</v>
      </c>
      <c r="W26" s="160"/>
      <c r="X26" s="70">
        <v>21</v>
      </c>
      <c r="Y26" s="160"/>
      <c r="Z26" s="70">
        <v>69</v>
      </c>
      <c r="AA26" s="160"/>
      <c r="AB26" s="160"/>
      <c r="AC26" s="163">
        <v>6</v>
      </c>
      <c r="AD26" s="71">
        <v>34</v>
      </c>
      <c r="AE26" s="414"/>
      <c r="AF26" s="160"/>
      <c r="AG26" s="160"/>
      <c r="AH26" s="160"/>
      <c r="AI26" s="163"/>
      <c r="AJ26" s="160"/>
      <c r="AK26" s="160"/>
      <c r="AL26" s="163">
        <v>1500</v>
      </c>
      <c r="AM26" s="163"/>
      <c r="AN26" s="163">
        <v>250</v>
      </c>
      <c r="AO26" s="163">
        <v>509</v>
      </c>
      <c r="AP26" s="160"/>
      <c r="AQ26" s="160"/>
      <c r="AR26" s="160"/>
      <c r="AS26" s="160"/>
      <c r="AT26" s="160"/>
      <c r="AU26" s="160"/>
      <c r="AV26" s="160"/>
      <c r="AW26" s="70"/>
      <c r="AX26" s="160"/>
      <c r="AY26" s="160"/>
      <c r="AZ26" s="71"/>
      <c r="BA26" s="160"/>
      <c r="BB26" s="160"/>
      <c r="BC26" s="160"/>
      <c r="BD26" s="70"/>
      <c r="BE26" s="70">
        <v>1</v>
      </c>
      <c r="BF26" s="160"/>
      <c r="BG26" s="160"/>
      <c r="BH26" s="160"/>
      <c r="BI26" s="160"/>
      <c r="BJ26" s="160"/>
      <c r="BK26" s="160"/>
      <c r="BL26" s="160"/>
      <c r="BM26" s="160"/>
      <c r="BN26" s="163"/>
      <c r="BO26" s="160"/>
      <c r="BP26" s="163">
        <v>40</v>
      </c>
      <c r="BQ26" s="163">
        <v>64</v>
      </c>
      <c r="BR26" s="160"/>
      <c r="BS26" s="160"/>
      <c r="BT26" s="160"/>
      <c r="BU26" s="160"/>
      <c r="BV26" s="160"/>
      <c r="BW26" s="160"/>
      <c r="BX26" s="160"/>
      <c r="BY26" s="160"/>
      <c r="BZ26" s="160"/>
      <c r="CA26" s="160"/>
      <c r="CB26" s="160"/>
      <c r="CC26" s="160"/>
      <c r="CD26" s="160"/>
      <c r="CE26" s="160"/>
      <c r="CF26" s="160"/>
      <c r="CG26" s="160"/>
      <c r="CH26" s="160"/>
      <c r="CI26" s="160"/>
      <c r="CJ26" s="160"/>
      <c r="CK26" s="160"/>
      <c r="CL26" s="160"/>
      <c r="CM26" s="160"/>
      <c r="CN26" s="160"/>
      <c r="CO26" s="160"/>
      <c r="CP26" s="160"/>
      <c r="CQ26" s="160"/>
      <c r="CR26" s="160"/>
      <c r="CS26" s="160"/>
      <c r="CT26" s="160"/>
      <c r="CU26" s="160"/>
      <c r="CV26" s="160"/>
      <c r="CW26" s="160"/>
      <c r="CX26" s="70"/>
      <c r="CY26" s="71"/>
      <c r="CZ26" s="63">
        <v>862971.31910000008</v>
      </c>
      <c r="DA26" s="63">
        <v>554044.91799999995</v>
      </c>
      <c r="DB26" s="64">
        <f t="shared" si="0"/>
        <v>1417016.2371</v>
      </c>
      <c r="DC26" s="60"/>
      <c r="DD26" s="65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1"/>
    </row>
    <row r="27" spans="1:122" ht="15" customHeight="1">
      <c r="A27" s="60"/>
      <c r="B27" s="60"/>
      <c r="C27" s="232"/>
      <c r="E27" s="233" t="s">
        <v>571</v>
      </c>
      <c r="F27" s="7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70">
        <v>3</v>
      </c>
      <c r="U27" s="160"/>
      <c r="V27" s="70">
        <v>3</v>
      </c>
      <c r="W27" s="160"/>
      <c r="X27" s="70">
        <v>17</v>
      </c>
      <c r="Y27" s="160"/>
      <c r="Z27" s="70">
        <v>36</v>
      </c>
      <c r="AA27" s="160"/>
      <c r="AB27" s="160"/>
      <c r="AC27" s="163">
        <v>6</v>
      </c>
      <c r="AD27" s="71">
        <v>23</v>
      </c>
      <c r="AE27" s="414">
        <v>0</v>
      </c>
      <c r="AF27" s="160"/>
      <c r="AG27" s="160"/>
      <c r="AH27" s="160"/>
      <c r="AI27" s="163"/>
      <c r="AJ27" s="160"/>
      <c r="AK27" s="160"/>
      <c r="AL27" s="163">
        <v>1053</v>
      </c>
      <c r="AM27" s="163"/>
      <c r="AN27" s="163"/>
      <c r="AO27" s="163">
        <v>9</v>
      </c>
      <c r="AP27" s="160"/>
      <c r="AQ27" s="160"/>
      <c r="AR27" s="160"/>
      <c r="AS27" s="160"/>
      <c r="AT27" s="160"/>
      <c r="AU27" s="160"/>
      <c r="AV27" s="160"/>
      <c r="AW27" s="70"/>
      <c r="AX27" s="160"/>
      <c r="AY27" s="160"/>
      <c r="AZ27" s="71"/>
      <c r="BA27" s="160"/>
      <c r="BB27" s="160"/>
      <c r="BC27" s="160"/>
      <c r="BD27" s="70">
        <v>1</v>
      </c>
      <c r="BE27" s="70"/>
      <c r="BF27" s="160"/>
      <c r="BG27" s="160"/>
      <c r="BH27" s="160"/>
      <c r="BI27" s="160"/>
      <c r="BJ27" s="160"/>
      <c r="BK27" s="160"/>
      <c r="BL27" s="160"/>
      <c r="BM27" s="160"/>
      <c r="BN27" s="163">
        <v>40</v>
      </c>
      <c r="BO27" s="160"/>
      <c r="BP27" s="163">
        <v>72</v>
      </c>
      <c r="BQ27" s="163"/>
      <c r="BR27" s="160"/>
      <c r="BS27" s="160"/>
      <c r="BT27" s="160"/>
      <c r="BU27" s="160"/>
      <c r="BV27" s="160"/>
      <c r="BW27" s="160"/>
      <c r="BX27" s="160"/>
      <c r="BY27" s="160"/>
      <c r="BZ27" s="160"/>
      <c r="CA27" s="160"/>
      <c r="CB27" s="160"/>
      <c r="CC27" s="160"/>
      <c r="CD27" s="160"/>
      <c r="CE27" s="160"/>
      <c r="CF27" s="160"/>
      <c r="CG27" s="160"/>
      <c r="CH27" s="160"/>
      <c r="CI27" s="160"/>
      <c r="CJ27" s="160"/>
      <c r="CK27" s="160"/>
      <c r="CL27" s="160"/>
      <c r="CM27" s="160"/>
      <c r="CN27" s="160"/>
      <c r="CO27" s="160"/>
      <c r="CP27" s="160"/>
      <c r="CQ27" s="160"/>
      <c r="CR27" s="160"/>
      <c r="CS27" s="160"/>
      <c r="CT27" s="160"/>
      <c r="CU27" s="160"/>
      <c r="CV27" s="160"/>
      <c r="CW27" s="160"/>
      <c r="CX27" s="70"/>
      <c r="CY27" s="71"/>
      <c r="CZ27" s="63">
        <v>621164.16269600019</v>
      </c>
      <c r="DA27" s="63">
        <v>323695.17800000001</v>
      </c>
      <c r="DB27" s="64">
        <f t="shared" si="0"/>
        <v>944859.34069600026</v>
      </c>
      <c r="DC27" s="60"/>
      <c r="DD27" s="65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1"/>
    </row>
    <row r="28" spans="1:122" ht="15" customHeight="1">
      <c r="A28" s="60"/>
      <c r="B28" s="60"/>
      <c r="C28" s="232"/>
      <c r="E28" s="233" t="s">
        <v>572</v>
      </c>
      <c r="F28" s="7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70"/>
      <c r="U28" s="160"/>
      <c r="V28" s="70"/>
      <c r="W28" s="160"/>
      <c r="X28" s="70">
        <v>11</v>
      </c>
      <c r="Y28" s="160"/>
      <c r="Z28" s="70">
        <v>42</v>
      </c>
      <c r="AA28" s="160"/>
      <c r="AB28" s="160"/>
      <c r="AC28" s="163">
        <v>4</v>
      </c>
      <c r="AD28" s="71">
        <v>12</v>
      </c>
      <c r="AE28" s="414"/>
      <c r="AF28" s="160"/>
      <c r="AG28" s="160"/>
      <c r="AH28" s="160"/>
      <c r="AI28" s="163"/>
      <c r="AJ28" s="160"/>
      <c r="AK28" s="160"/>
      <c r="AL28" s="163">
        <v>542</v>
      </c>
      <c r="AM28" s="163"/>
      <c r="AN28" s="163"/>
      <c r="AO28" s="163">
        <v>1905</v>
      </c>
      <c r="AP28" s="160"/>
      <c r="AQ28" s="160"/>
      <c r="AR28" s="160"/>
      <c r="AS28" s="160"/>
      <c r="AT28" s="160"/>
      <c r="AU28" s="160"/>
      <c r="AV28" s="160"/>
      <c r="AW28" s="70"/>
      <c r="AX28" s="160"/>
      <c r="AY28" s="160"/>
      <c r="AZ28" s="71"/>
      <c r="BA28" s="160"/>
      <c r="BB28" s="160"/>
      <c r="BC28" s="160"/>
      <c r="BD28" s="70"/>
      <c r="BE28" s="70"/>
      <c r="BF28" s="160"/>
      <c r="BG28" s="160"/>
      <c r="BH28" s="160"/>
      <c r="BI28" s="160"/>
      <c r="BJ28" s="160"/>
      <c r="BK28" s="160"/>
      <c r="BL28" s="160"/>
      <c r="BM28" s="160"/>
      <c r="BN28" s="163"/>
      <c r="BO28" s="160"/>
      <c r="BP28" s="163"/>
      <c r="BQ28" s="163"/>
      <c r="BR28" s="160"/>
      <c r="BS28" s="160"/>
      <c r="BT28" s="160"/>
      <c r="BU28" s="160"/>
      <c r="BV28" s="160"/>
      <c r="BW28" s="160"/>
      <c r="BX28" s="160"/>
      <c r="BY28" s="160"/>
      <c r="BZ28" s="160"/>
      <c r="CA28" s="160"/>
      <c r="CB28" s="160"/>
      <c r="CC28" s="160"/>
      <c r="CD28" s="160"/>
      <c r="CE28" s="160"/>
      <c r="CF28" s="160"/>
      <c r="CG28" s="160"/>
      <c r="CH28" s="160"/>
      <c r="CI28" s="160"/>
      <c r="CJ28" s="160"/>
      <c r="CK28" s="160"/>
      <c r="CL28" s="160"/>
      <c r="CM28" s="160"/>
      <c r="CN28" s="160"/>
      <c r="CO28" s="160"/>
      <c r="CP28" s="160"/>
      <c r="CQ28" s="160"/>
      <c r="CR28" s="160"/>
      <c r="CS28" s="160"/>
      <c r="CT28" s="160"/>
      <c r="CU28" s="160"/>
      <c r="CV28" s="160"/>
      <c r="CW28" s="160"/>
      <c r="CX28" s="70"/>
      <c r="CY28" s="71"/>
      <c r="CZ28" s="63">
        <v>352511.76844400004</v>
      </c>
      <c r="DA28" s="63">
        <v>181696.41500000001</v>
      </c>
      <c r="DB28" s="64">
        <f t="shared" si="0"/>
        <v>534208.18344400008</v>
      </c>
      <c r="DC28" s="60"/>
      <c r="DD28" s="65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1"/>
    </row>
    <row r="29" spans="1:122" ht="15" customHeight="1">
      <c r="A29" s="60"/>
      <c r="B29" s="60"/>
      <c r="C29" s="232"/>
      <c r="E29" s="233" t="s">
        <v>573</v>
      </c>
      <c r="F29" s="7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70"/>
      <c r="U29" s="160"/>
      <c r="V29" s="70"/>
      <c r="W29" s="160"/>
      <c r="X29" s="70"/>
      <c r="Y29" s="160"/>
      <c r="Z29" s="70">
        <v>6</v>
      </c>
      <c r="AA29" s="160"/>
      <c r="AB29" s="160"/>
      <c r="AC29" s="163"/>
      <c r="AD29" s="71">
        <v>1</v>
      </c>
      <c r="AE29" s="414"/>
      <c r="AF29" s="160"/>
      <c r="AG29" s="160"/>
      <c r="AH29" s="160"/>
      <c r="AI29" s="163"/>
      <c r="AJ29" s="160"/>
      <c r="AK29" s="160"/>
      <c r="AL29" s="163"/>
      <c r="AM29" s="163"/>
      <c r="AN29" s="163"/>
      <c r="AO29" s="163"/>
      <c r="AP29" s="160"/>
      <c r="AQ29" s="160"/>
      <c r="AR29" s="160"/>
      <c r="AS29" s="160"/>
      <c r="AT29" s="160"/>
      <c r="AU29" s="160"/>
      <c r="AV29" s="160"/>
      <c r="AW29" s="70"/>
      <c r="AX29" s="160"/>
      <c r="AY29" s="160"/>
      <c r="AZ29" s="71"/>
      <c r="BA29" s="160"/>
      <c r="BB29" s="160"/>
      <c r="BC29" s="160"/>
      <c r="BD29" s="70"/>
      <c r="BE29" s="70"/>
      <c r="BF29" s="160"/>
      <c r="BG29" s="160"/>
      <c r="BH29" s="160"/>
      <c r="BI29" s="160"/>
      <c r="BJ29" s="160"/>
      <c r="BK29" s="160"/>
      <c r="BL29" s="160"/>
      <c r="BM29" s="160"/>
      <c r="BN29" s="163"/>
      <c r="BO29" s="160"/>
      <c r="BP29" s="163"/>
      <c r="BQ29" s="163"/>
      <c r="BR29" s="160"/>
      <c r="BS29" s="160"/>
      <c r="BT29" s="160"/>
      <c r="BU29" s="160"/>
      <c r="BV29" s="160"/>
      <c r="BW29" s="160"/>
      <c r="BX29" s="160"/>
      <c r="BY29" s="160"/>
      <c r="BZ29" s="160"/>
      <c r="CA29" s="160"/>
      <c r="CB29" s="160"/>
      <c r="CC29" s="160"/>
      <c r="CD29" s="160"/>
      <c r="CE29" s="160"/>
      <c r="CF29" s="160"/>
      <c r="CG29" s="160"/>
      <c r="CH29" s="160"/>
      <c r="CI29" s="160"/>
      <c r="CJ29" s="160"/>
      <c r="CK29" s="160"/>
      <c r="CL29" s="160"/>
      <c r="CM29" s="160"/>
      <c r="CN29" s="160"/>
      <c r="CO29" s="160"/>
      <c r="CP29" s="160"/>
      <c r="CQ29" s="160"/>
      <c r="CR29" s="160"/>
      <c r="CS29" s="160"/>
      <c r="CT29" s="160"/>
      <c r="CU29" s="160"/>
      <c r="CV29" s="160"/>
      <c r="CW29" s="160"/>
      <c r="CX29" s="70"/>
      <c r="CY29" s="71"/>
      <c r="CZ29" s="63">
        <v>9429.9304000000011</v>
      </c>
      <c r="DA29" s="63">
        <v>59878.199000000001</v>
      </c>
      <c r="DB29" s="64">
        <f t="shared" si="0"/>
        <v>69308.129400000005</v>
      </c>
      <c r="DC29" s="60"/>
      <c r="DD29" s="65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1"/>
    </row>
    <row r="30" spans="1:122" ht="28.5" customHeight="1">
      <c r="A30" s="60" t="s">
        <v>224</v>
      </c>
      <c r="B30" s="60"/>
      <c r="C30" s="232"/>
      <c r="D30" s="501" t="s">
        <v>587</v>
      </c>
      <c r="E30" s="502"/>
      <c r="F30" s="7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70"/>
      <c r="U30" s="160"/>
      <c r="V30" s="70"/>
      <c r="W30" s="160"/>
      <c r="X30" s="70"/>
      <c r="Y30" s="160"/>
      <c r="Z30" s="70"/>
      <c r="AA30" s="160"/>
      <c r="AB30" s="160"/>
      <c r="AC30" s="163"/>
      <c r="AD30" s="71"/>
      <c r="AE30" s="414"/>
      <c r="AF30" s="160"/>
      <c r="AG30" s="160"/>
      <c r="AH30" s="160"/>
      <c r="AI30" s="163"/>
      <c r="AJ30" s="160"/>
      <c r="AK30" s="160"/>
      <c r="AL30" s="163"/>
      <c r="AM30" s="163"/>
      <c r="AN30" s="163"/>
      <c r="AO30" s="163"/>
      <c r="AP30" s="160"/>
      <c r="AQ30" s="160"/>
      <c r="AR30" s="160"/>
      <c r="AS30" s="160"/>
      <c r="AT30" s="160"/>
      <c r="AU30" s="160"/>
      <c r="AV30" s="160"/>
      <c r="AW30" s="70"/>
      <c r="AX30" s="160"/>
      <c r="AY30" s="160"/>
      <c r="AZ30" s="71"/>
      <c r="BA30" s="160"/>
      <c r="BB30" s="160"/>
      <c r="BC30" s="160"/>
      <c r="BD30" s="70"/>
      <c r="BE30" s="70"/>
      <c r="BF30" s="160"/>
      <c r="BG30" s="160"/>
      <c r="BH30" s="160"/>
      <c r="BI30" s="160"/>
      <c r="BJ30" s="160"/>
      <c r="BK30" s="160"/>
      <c r="BL30" s="160"/>
      <c r="BM30" s="160"/>
      <c r="BN30" s="163"/>
      <c r="BO30" s="160"/>
      <c r="BP30" s="163"/>
      <c r="BQ30" s="163"/>
      <c r="BR30" s="160"/>
      <c r="BS30" s="160"/>
      <c r="BT30" s="160"/>
      <c r="BU30" s="160"/>
      <c r="BV30" s="160"/>
      <c r="BW30" s="160"/>
      <c r="BX30" s="160"/>
      <c r="BY30" s="160"/>
      <c r="BZ30" s="160"/>
      <c r="CA30" s="160"/>
      <c r="CB30" s="160"/>
      <c r="CC30" s="160"/>
      <c r="CD30" s="160"/>
      <c r="CE30" s="160"/>
      <c r="CF30" s="160"/>
      <c r="CG30" s="160"/>
      <c r="CH30" s="160"/>
      <c r="CI30" s="160"/>
      <c r="CJ30" s="160"/>
      <c r="CK30" s="160"/>
      <c r="CL30" s="160"/>
      <c r="CM30" s="160"/>
      <c r="CN30" s="160"/>
      <c r="CO30" s="160"/>
      <c r="CP30" s="160"/>
      <c r="CQ30" s="160"/>
      <c r="CR30" s="160"/>
      <c r="CS30" s="160"/>
      <c r="CT30" s="160"/>
      <c r="CU30" s="160"/>
      <c r="CV30" s="160"/>
      <c r="CW30" s="160"/>
      <c r="CX30" s="70"/>
      <c r="CY30" s="71"/>
      <c r="CZ30" s="63">
        <v>0</v>
      </c>
      <c r="DA30" s="63">
        <v>913369.26500000001</v>
      </c>
      <c r="DB30" s="64">
        <f t="shared" si="0"/>
        <v>913369.26500000001</v>
      </c>
      <c r="DC30" s="60"/>
      <c r="DD30" s="65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1"/>
    </row>
    <row r="31" spans="1:122" ht="28.5" customHeight="1">
      <c r="A31" s="60" t="s">
        <v>225</v>
      </c>
      <c r="B31" s="60"/>
      <c r="C31" s="232"/>
      <c r="D31" s="232" t="s">
        <v>479</v>
      </c>
      <c r="E31" s="232"/>
      <c r="F31" s="7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70"/>
      <c r="U31" s="160"/>
      <c r="V31" s="70">
        <v>36</v>
      </c>
      <c r="W31" s="160"/>
      <c r="X31" s="70"/>
      <c r="Y31" s="160"/>
      <c r="Z31" s="70">
        <v>36</v>
      </c>
      <c r="AA31" s="160"/>
      <c r="AB31" s="160"/>
      <c r="AC31" s="163">
        <v>2</v>
      </c>
      <c r="AD31" s="71"/>
      <c r="AE31" s="414"/>
      <c r="AF31" s="160"/>
      <c r="AG31" s="160"/>
      <c r="AH31" s="160"/>
      <c r="AI31" s="163"/>
      <c r="AJ31" s="160"/>
      <c r="AK31" s="160"/>
      <c r="AL31" s="163"/>
      <c r="AM31" s="163"/>
      <c r="AN31" s="163"/>
      <c r="AO31" s="163"/>
      <c r="AP31" s="160"/>
      <c r="AQ31" s="160"/>
      <c r="AR31" s="160"/>
      <c r="AS31" s="160"/>
      <c r="AT31" s="160"/>
      <c r="AU31" s="160"/>
      <c r="AV31" s="160"/>
      <c r="AW31" s="70"/>
      <c r="AX31" s="160"/>
      <c r="AY31" s="160"/>
      <c r="AZ31" s="71"/>
      <c r="BA31" s="160"/>
      <c r="BB31" s="160"/>
      <c r="BC31" s="160"/>
      <c r="BD31" s="70"/>
      <c r="BE31" s="70"/>
      <c r="BF31" s="160"/>
      <c r="BG31" s="160"/>
      <c r="BH31" s="160"/>
      <c r="BI31" s="160"/>
      <c r="BJ31" s="160"/>
      <c r="BK31" s="160"/>
      <c r="BL31" s="160"/>
      <c r="BM31" s="160"/>
      <c r="BN31" s="163"/>
      <c r="BO31" s="160"/>
      <c r="BP31" s="163"/>
      <c r="BQ31" s="163"/>
      <c r="BR31" s="160"/>
      <c r="BS31" s="160"/>
      <c r="BT31" s="160"/>
      <c r="BU31" s="160"/>
      <c r="BV31" s="160"/>
      <c r="BW31" s="160"/>
      <c r="BX31" s="160"/>
      <c r="BY31" s="160"/>
      <c r="BZ31" s="160"/>
      <c r="CA31" s="160"/>
      <c r="CB31" s="160"/>
      <c r="CC31" s="160"/>
      <c r="CD31" s="160"/>
      <c r="CE31" s="160"/>
      <c r="CF31" s="160"/>
      <c r="CG31" s="160"/>
      <c r="CH31" s="160"/>
      <c r="CI31" s="160"/>
      <c r="CJ31" s="160"/>
      <c r="CK31" s="160"/>
      <c r="CL31" s="160"/>
      <c r="CM31" s="160"/>
      <c r="CN31" s="160"/>
      <c r="CO31" s="160"/>
      <c r="CP31" s="160"/>
      <c r="CQ31" s="160"/>
      <c r="CR31" s="160"/>
      <c r="CS31" s="160"/>
      <c r="CT31" s="160"/>
      <c r="CU31" s="160"/>
      <c r="CV31" s="160"/>
      <c r="CW31" s="160"/>
      <c r="CX31" s="70"/>
      <c r="CY31" s="71"/>
      <c r="CZ31" s="63">
        <v>66573.443200000009</v>
      </c>
      <c r="DA31" s="63">
        <v>169512.76</v>
      </c>
      <c r="DB31" s="64">
        <f t="shared" si="0"/>
        <v>236086.20320000002</v>
      </c>
      <c r="DC31" s="60"/>
      <c r="DD31" s="65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1"/>
    </row>
    <row r="32" spans="1:122" ht="28.5" customHeight="1">
      <c r="A32" s="60" t="s">
        <v>226</v>
      </c>
      <c r="B32" s="60"/>
      <c r="C32" s="232"/>
      <c r="D32" s="232" t="s">
        <v>480</v>
      </c>
      <c r="E32" s="232"/>
      <c r="F32" s="7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70">
        <v>12</v>
      </c>
      <c r="U32" s="160"/>
      <c r="V32" s="70">
        <v>36</v>
      </c>
      <c r="W32" s="160"/>
      <c r="X32" s="70"/>
      <c r="Y32" s="160"/>
      <c r="Z32" s="70"/>
      <c r="AA32" s="160"/>
      <c r="AB32" s="160"/>
      <c r="AC32" s="163"/>
      <c r="AD32" s="71"/>
      <c r="AE32" s="414"/>
      <c r="AF32" s="160"/>
      <c r="AG32" s="160"/>
      <c r="AH32" s="160"/>
      <c r="AI32" s="163"/>
      <c r="AJ32" s="160"/>
      <c r="AK32" s="160"/>
      <c r="AL32" s="163"/>
      <c r="AM32" s="163"/>
      <c r="AN32" s="163"/>
      <c r="AO32" s="163"/>
      <c r="AP32" s="160"/>
      <c r="AQ32" s="160"/>
      <c r="AR32" s="160"/>
      <c r="AS32" s="160"/>
      <c r="AT32" s="160"/>
      <c r="AU32" s="160"/>
      <c r="AV32" s="160"/>
      <c r="AW32" s="70"/>
      <c r="AX32" s="160"/>
      <c r="AY32" s="160"/>
      <c r="AZ32" s="71"/>
      <c r="BA32" s="160"/>
      <c r="BB32" s="160"/>
      <c r="BC32" s="160"/>
      <c r="BD32" s="70"/>
      <c r="BE32" s="70"/>
      <c r="BF32" s="160"/>
      <c r="BG32" s="160"/>
      <c r="BH32" s="160"/>
      <c r="BI32" s="160"/>
      <c r="BJ32" s="160"/>
      <c r="BK32" s="160"/>
      <c r="BL32" s="160"/>
      <c r="BM32" s="160"/>
      <c r="BN32" s="163"/>
      <c r="BO32" s="160"/>
      <c r="BP32" s="163"/>
      <c r="BQ32" s="163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  <c r="CG32" s="160"/>
      <c r="CH32" s="160"/>
      <c r="CI32" s="160"/>
      <c r="CJ32" s="160"/>
      <c r="CK32" s="160"/>
      <c r="CL32" s="160"/>
      <c r="CM32" s="160"/>
      <c r="CN32" s="160"/>
      <c r="CO32" s="160"/>
      <c r="CP32" s="160"/>
      <c r="CQ32" s="160"/>
      <c r="CR32" s="160"/>
      <c r="CS32" s="160"/>
      <c r="CT32" s="160"/>
      <c r="CU32" s="160"/>
      <c r="CV32" s="160"/>
      <c r="CW32" s="160"/>
      <c r="CX32" s="70"/>
      <c r="CY32" s="71"/>
      <c r="CZ32" s="63">
        <v>42807.441600000006</v>
      </c>
      <c r="DA32" s="63">
        <v>2256168.4989999998</v>
      </c>
      <c r="DB32" s="64">
        <f t="shared" si="0"/>
        <v>2298975.9405999999</v>
      </c>
      <c r="DC32" s="60"/>
      <c r="DD32" s="65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1"/>
    </row>
    <row r="33" spans="1:122" ht="28.5" customHeight="1">
      <c r="A33" s="60" t="s">
        <v>204</v>
      </c>
      <c r="B33" s="60"/>
      <c r="C33" s="232"/>
      <c r="D33" s="232" t="s">
        <v>481</v>
      </c>
      <c r="E33" s="232"/>
      <c r="F33" s="70">
        <v>7</v>
      </c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70">
        <v>14</v>
      </c>
      <c r="U33" s="160"/>
      <c r="V33" s="70">
        <v>42</v>
      </c>
      <c r="W33" s="160"/>
      <c r="X33" s="70"/>
      <c r="Y33" s="160"/>
      <c r="Z33" s="70">
        <v>42</v>
      </c>
      <c r="AA33" s="160"/>
      <c r="AB33" s="160"/>
      <c r="AC33" s="163"/>
      <c r="AD33" s="71"/>
      <c r="AE33" s="414"/>
      <c r="AF33" s="160"/>
      <c r="AG33" s="160"/>
      <c r="AH33" s="160"/>
      <c r="AI33" s="163"/>
      <c r="AJ33" s="160"/>
      <c r="AK33" s="160"/>
      <c r="AL33" s="163"/>
      <c r="AM33" s="163"/>
      <c r="AN33" s="163"/>
      <c r="AO33" s="163"/>
      <c r="AP33" s="160"/>
      <c r="AQ33" s="160"/>
      <c r="AR33" s="160"/>
      <c r="AS33" s="160"/>
      <c r="AT33" s="160"/>
      <c r="AU33" s="160"/>
      <c r="AV33" s="160"/>
      <c r="AW33" s="70"/>
      <c r="AX33" s="160"/>
      <c r="AY33" s="160"/>
      <c r="AZ33" s="71"/>
      <c r="BA33" s="160"/>
      <c r="BB33" s="160"/>
      <c r="BC33" s="160"/>
      <c r="BD33" s="70"/>
      <c r="BE33" s="70"/>
      <c r="BF33" s="160"/>
      <c r="BG33" s="160"/>
      <c r="BH33" s="160"/>
      <c r="BI33" s="160"/>
      <c r="BJ33" s="160"/>
      <c r="BK33" s="160"/>
      <c r="BL33" s="160"/>
      <c r="BM33" s="160"/>
      <c r="BN33" s="163"/>
      <c r="BO33" s="160"/>
      <c r="BP33" s="163"/>
      <c r="BQ33" s="163"/>
      <c r="BR33" s="160"/>
      <c r="BS33" s="160"/>
      <c r="BT33" s="160"/>
      <c r="BU33" s="160"/>
      <c r="BV33" s="160"/>
      <c r="BW33" s="160"/>
      <c r="BX33" s="160"/>
      <c r="BY33" s="160"/>
      <c r="BZ33" s="160"/>
      <c r="CA33" s="160"/>
      <c r="CB33" s="160"/>
      <c r="CC33" s="160"/>
      <c r="CD33" s="160"/>
      <c r="CE33" s="160"/>
      <c r="CF33" s="160"/>
      <c r="CG33" s="160"/>
      <c r="CH33" s="160"/>
      <c r="CI33" s="160"/>
      <c r="CJ33" s="160"/>
      <c r="CK33" s="160"/>
      <c r="CL33" s="160"/>
      <c r="CM33" s="160"/>
      <c r="CN33" s="160"/>
      <c r="CO33" s="160"/>
      <c r="CP33" s="160"/>
      <c r="CQ33" s="160"/>
      <c r="CR33" s="160"/>
      <c r="CS33" s="160"/>
      <c r="CT33" s="160"/>
      <c r="CU33" s="160"/>
      <c r="CV33" s="160"/>
      <c r="CW33" s="160"/>
      <c r="CX33" s="70"/>
      <c r="CY33" s="71"/>
      <c r="CZ33" s="63">
        <v>1065253.7280000001</v>
      </c>
      <c r="DA33" s="63">
        <v>681420.16099999996</v>
      </c>
      <c r="DB33" s="64">
        <f t="shared" si="0"/>
        <v>1746673.889</v>
      </c>
      <c r="DC33" s="60"/>
      <c r="DD33" s="65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1"/>
    </row>
    <row r="34" spans="1:122" ht="28.5" customHeight="1">
      <c r="A34" s="60" t="s">
        <v>205</v>
      </c>
      <c r="B34" s="60"/>
      <c r="C34" s="232"/>
      <c r="D34" s="232" t="s">
        <v>482</v>
      </c>
      <c r="E34" s="232"/>
      <c r="F34" s="7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70"/>
      <c r="U34" s="160"/>
      <c r="V34" s="70"/>
      <c r="W34" s="160"/>
      <c r="X34" s="70"/>
      <c r="Y34" s="160"/>
      <c r="Z34" s="70"/>
      <c r="AA34" s="160"/>
      <c r="AB34" s="160"/>
      <c r="AC34" s="163"/>
      <c r="AD34" s="71"/>
      <c r="AE34" s="414"/>
      <c r="AF34" s="160"/>
      <c r="AG34" s="160"/>
      <c r="AH34" s="160"/>
      <c r="AI34" s="163"/>
      <c r="AJ34" s="160"/>
      <c r="AK34" s="160"/>
      <c r="AL34" s="163"/>
      <c r="AM34" s="163"/>
      <c r="AN34" s="163"/>
      <c r="AO34" s="163"/>
      <c r="AP34" s="160"/>
      <c r="AQ34" s="160"/>
      <c r="AR34" s="160"/>
      <c r="AS34" s="160"/>
      <c r="AT34" s="160"/>
      <c r="AU34" s="160"/>
      <c r="AV34" s="160"/>
      <c r="AW34" s="70"/>
      <c r="AX34" s="160"/>
      <c r="AY34" s="160"/>
      <c r="AZ34" s="71"/>
      <c r="BA34" s="160"/>
      <c r="BB34" s="160"/>
      <c r="BC34" s="160"/>
      <c r="BD34" s="70"/>
      <c r="BE34" s="70"/>
      <c r="BF34" s="160"/>
      <c r="BG34" s="160"/>
      <c r="BH34" s="160"/>
      <c r="BI34" s="160"/>
      <c r="BJ34" s="160"/>
      <c r="BK34" s="160"/>
      <c r="BL34" s="160"/>
      <c r="BM34" s="160"/>
      <c r="BN34" s="163"/>
      <c r="BO34" s="160"/>
      <c r="BP34" s="163"/>
      <c r="BQ34" s="163"/>
      <c r="BR34" s="160"/>
      <c r="BS34" s="160"/>
      <c r="BT34" s="160"/>
      <c r="BU34" s="160"/>
      <c r="BV34" s="160"/>
      <c r="BW34" s="160"/>
      <c r="BX34" s="160"/>
      <c r="BY34" s="160"/>
      <c r="BZ34" s="160"/>
      <c r="CA34" s="160"/>
      <c r="CB34" s="160"/>
      <c r="CC34" s="160"/>
      <c r="CD34" s="160"/>
      <c r="CE34" s="160"/>
      <c r="CF34" s="160"/>
      <c r="CG34" s="160"/>
      <c r="CH34" s="160"/>
      <c r="CI34" s="160"/>
      <c r="CJ34" s="160"/>
      <c r="CK34" s="160"/>
      <c r="CL34" s="160"/>
      <c r="CM34" s="160"/>
      <c r="CN34" s="160"/>
      <c r="CO34" s="160"/>
      <c r="CP34" s="160"/>
      <c r="CQ34" s="160"/>
      <c r="CR34" s="160"/>
      <c r="CS34" s="160"/>
      <c r="CT34" s="160"/>
      <c r="CU34" s="160"/>
      <c r="CV34" s="160"/>
      <c r="CW34" s="160"/>
      <c r="CX34" s="70"/>
      <c r="CY34" s="71"/>
      <c r="CZ34" s="63">
        <v>0</v>
      </c>
      <c r="DA34" s="63">
        <v>419280.22494932002</v>
      </c>
      <c r="DB34" s="64">
        <f t="shared" si="0"/>
        <v>419280.22494932002</v>
      </c>
      <c r="DC34" s="60"/>
      <c r="DD34" s="65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1"/>
    </row>
    <row r="35" spans="1:122" ht="28.5" customHeight="1">
      <c r="A35" s="60" t="s">
        <v>206</v>
      </c>
      <c r="B35" s="60"/>
      <c r="C35" s="232"/>
      <c r="D35" s="235" t="s">
        <v>483</v>
      </c>
      <c r="E35" s="233"/>
      <c r="F35" s="7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70"/>
      <c r="U35" s="160"/>
      <c r="V35" s="70">
        <v>12</v>
      </c>
      <c r="W35" s="160"/>
      <c r="X35" s="70"/>
      <c r="Y35" s="160"/>
      <c r="Z35" s="70"/>
      <c r="AA35" s="160"/>
      <c r="AB35" s="160"/>
      <c r="AC35" s="163"/>
      <c r="AD35" s="71"/>
      <c r="AE35" s="414"/>
      <c r="AF35" s="160"/>
      <c r="AG35" s="160"/>
      <c r="AH35" s="160"/>
      <c r="AI35" s="163"/>
      <c r="AJ35" s="160"/>
      <c r="AK35" s="160"/>
      <c r="AL35" s="163"/>
      <c r="AM35" s="163"/>
      <c r="AN35" s="163"/>
      <c r="AO35" s="163"/>
      <c r="AP35" s="160"/>
      <c r="AQ35" s="160"/>
      <c r="AR35" s="160"/>
      <c r="AS35" s="160"/>
      <c r="AT35" s="160"/>
      <c r="AU35" s="160"/>
      <c r="AV35" s="160"/>
      <c r="AW35" s="70"/>
      <c r="AX35" s="160"/>
      <c r="AY35" s="160"/>
      <c r="AZ35" s="71"/>
      <c r="BA35" s="160"/>
      <c r="BB35" s="160"/>
      <c r="BC35" s="160"/>
      <c r="BD35" s="70"/>
      <c r="BE35" s="70"/>
      <c r="BF35" s="160"/>
      <c r="BG35" s="160"/>
      <c r="BH35" s="160"/>
      <c r="BI35" s="160"/>
      <c r="BJ35" s="160"/>
      <c r="BK35" s="160"/>
      <c r="BL35" s="160"/>
      <c r="BM35" s="160"/>
      <c r="BN35" s="163"/>
      <c r="BO35" s="160"/>
      <c r="BP35" s="163"/>
      <c r="BQ35" s="163"/>
      <c r="BR35" s="160"/>
      <c r="BS35" s="160"/>
      <c r="BT35" s="160"/>
      <c r="BU35" s="160"/>
      <c r="BV35" s="160"/>
      <c r="BW35" s="160"/>
      <c r="BX35" s="160"/>
      <c r="BY35" s="160"/>
      <c r="BZ35" s="160"/>
      <c r="CA35" s="160"/>
      <c r="CB35" s="160"/>
      <c r="CC35" s="160"/>
      <c r="CD35" s="160"/>
      <c r="CE35" s="160"/>
      <c r="CF35" s="160"/>
      <c r="CG35" s="160"/>
      <c r="CH35" s="160"/>
      <c r="CI35" s="160"/>
      <c r="CJ35" s="160"/>
      <c r="CK35" s="160"/>
      <c r="CL35" s="160"/>
      <c r="CM35" s="160"/>
      <c r="CN35" s="160"/>
      <c r="CO35" s="160"/>
      <c r="CP35" s="160"/>
      <c r="CQ35" s="160"/>
      <c r="CR35" s="160"/>
      <c r="CS35" s="160"/>
      <c r="CT35" s="160"/>
      <c r="CU35" s="160"/>
      <c r="CV35" s="160"/>
      <c r="CW35" s="160"/>
      <c r="CX35" s="70"/>
      <c r="CY35" s="71"/>
      <c r="CZ35" s="63">
        <v>10264.953600000001</v>
      </c>
      <c r="DA35" s="63">
        <v>233911.02327999999</v>
      </c>
      <c r="DB35" s="64">
        <f t="shared" si="0"/>
        <v>244175.97688</v>
      </c>
      <c r="DC35" s="60"/>
      <c r="DD35" s="65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1"/>
    </row>
    <row r="36" spans="1:122" ht="28.5" customHeight="1">
      <c r="A36" s="60" t="s">
        <v>207</v>
      </c>
      <c r="B36" s="60"/>
      <c r="C36" s="232"/>
      <c r="D36" s="235" t="s">
        <v>484</v>
      </c>
      <c r="E36" s="233"/>
      <c r="F36" s="7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70"/>
      <c r="U36" s="160"/>
      <c r="V36" s="70"/>
      <c r="W36" s="160"/>
      <c r="X36" s="70"/>
      <c r="Y36" s="160"/>
      <c r="Z36" s="70"/>
      <c r="AA36" s="160"/>
      <c r="AB36" s="160"/>
      <c r="AC36" s="163"/>
      <c r="AD36" s="71"/>
      <c r="AE36" s="414"/>
      <c r="AF36" s="160"/>
      <c r="AG36" s="160"/>
      <c r="AH36" s="160"/>
      <c r="AI36" s="163"/>
      <c r="AJ36" s="160"/>
      <c r="AK36" s="160"/>
      <c r="AL36" s="163"/>
      <c r="AM36" s="163"/>
      <c r="AN36" s="163"/>
      <c r="AO36" s="163"/>
      <c r="AP36" s="160"/>
      <c r="AQ36" s="160"/>
      <c r="AR36" s="160"/>
      <c r="AS36" s="160"/>
      <c r="AT36" s="160"/>
      <c r="AU36" s="160"/>
      <c r="AV36" s="160"/>
      <c r="AW36" s="70"/>
      <c r="AX36" s="160"/>
      <c r="AY36" s="160"/>
      <c r="AZ36" s="71"/>
      <c r="BA36" s="160"/>
      <c r="BB36" s="160"/>
      <c r="BC36" s="160"/>
      <c r="BD36" s="70"/>
      <c r="BE36" s="70"/>
      <c r="BF36" s="160"/>
      <c r="BG36" s="160"/>
      <c r="BH36" s="160"/>
      <c r="BI36" s="160"/>
      <c r="BJ36" s="160"/>
      <c r="BK36" s="160"/>
      <c r="BL36" s="160"/>
      <c r="BM36" s="160"/>
      <c r="BN36" s="163"/>
      <c r="BO36" s="160"/>
      <c r="BP36" s="163"/>
      <c r="BQ36" s="163"/>
      <c r="BR36" s="160"/>
      <c r="BS36" s="160"/>
      <c r="BT36" s="160"/>
      <c r="BU36" s="160"/>
      <c r="BV36" s="160"/>
      <c r="BW36" s="160"/>
      <c r="BX36" s="160"/>
      <c r="BY36" s="160"/>
      <c r="BZ36" s="160"/>
      <c r="CA36" s="160"/>
      <c r="CB36" s="160"/>
      <c r="CC36" s="160"/>
      <c r="CD36" s="160"/>
      <c r="CE36" s="160"/>
      <c r="CF36" s="160"/>
      <c r="CG36" s="160"/>
      <c r="CH36" s="160"/>
      <c r="CI36" s="160"/>
      <c r="CJ36" s="160"/>
      <c r="CK36" s="160"/>
      <c r="CL36" s="160"/>
      <c r="CM36" s="160"/>
      <c r="CN36" s="160"/>
      <c r="CO36" s="160"/>
      <c r="CP36" s="160"/>
      <c r="CQ36" s="160"/>
      <c r="CR36" s="160"/>
      <c r="CS36" s="160"/>
      <c r="CT36" s="160"/>
      <c r="CU36" s="160"/>
      <c r="CV36" s="160"/>
      <c r="CW36" s="160"/>
      <c r="CX36" s="70"/>
      <c r="CY36" s="71"/>
      <c r="CZ36" s="63">
        <v>0</v>
      </c>
      <c r="DA36" s="63">
        <v>976228</v>
      </c>
      <c r="DB36" s="64">
        <f t="shared" si="0"/>
        <v>976228</v>
      </c>
      <c r="DC36" s="60"/>
      <c r="DD36" s="65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1"/>
    </row>
    <row r="37" spans="1:122" ht="28.5" customHeight="1">
      <c r="A37" s="60" t="s">
        <v>208</v>
      </c>
      <c r="B37" s="60"/>
      <c r="C37" s="232"/>
      <c r="D37" s="235" t="s">
        <v>485</v>
      </c>
      <c r="E37" s="233"/>
      <c r="F37" s="7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70"/>
      <c r="U37" s="160"/>
      <c r="V37" s="70"/>
      <c r="W37" s="160"/>
      <c r="X37" s="70"/>
      <c r="Y37" s="160"/>
      <c r="Z37" s="70"/>
      <c r="AA37" s="160"/>
      <c r="AB37" s="160"/>
      <c r="AC37" s="163"/>
      <c r="AD37" s="71"/>
      <c r="AE37" s="414"/>
      <c r="AF37" s="160"/>
      <c r="AG37" s="160"/>
      <c r="AH37" s="160"/>
      <c r="AI37" s="163"/>
      <c r="AJ37" s="160"/>
      <c r="AK37" s="160"/>
      <c r="AL37" s="163"/>
      <c r="AM37" s="163"/>
      <c r="AN37" s="163"/>
      <c r="AO37" s="163"/>
      <c r="AP37" s="160"/>
      <c r="AQ37" s="160"/>
      <c r="AR37" s="160"/>
      <c r="AS37" s="160"/>
      <c r="AT37" s="160"/>
      <c r="AU37" s="160"/>
      <c r="AV37" s="160"/>
      <c r="AW37" s="70"/>
      <c r="AX37" s="160"/>
      <c r="AY37" s="160"/>
      <c r="AZ37" s="71"/>
      <c r="BA37" s="160"/>
      <c r="BB37" s="160"/>
      <c r="BC37" s="160"/>
      <c r="BD37" s="70"/>
      <c r="BE37" s="70"/>
      <c r="BF37" s="160"/>
      <c r="BG37" s="160"/>
      <c r="BH37" s="160"/>
      <c r="BI37" s="160"/>
      <c r="BJ37" s="160"/>
      <c r="BK37" s="160"/>
      <c r="BL37" s="160"/>
      <c r="BM37" s="160"/>
      <c r="BN37" s="163"/>
      <c r="BO37" s="160"/>
      <c r="BP37" s="163"/>
      <c r="BQ37" s="163"/>
      <c r="BR37" s="160"/>
      <c r="BS37" s="160"/>
      <c r="BT37" s="160"/>
      <c r="BU37" s="160"/>
      <c r="BV37" s="160"/>
      <c r="BW37" s="160"/>
      <c r="BX37" s="160"/>
      <c r="BY37" s="160"/>
      <c r="BZ37" s="160"/>
      <c r="CA37" s="160"/>
      <c r="CB37" s="160"/>
      <c r="CC37" s="160"/>
      <c r="CD37" s="160"/>
      <c r="CE37" s="160"/>
      <c r="CF37" s="160"/>
      <c r="CG37" s="160"/>
      <c r="CH37" s="160"/>
      <c r="CI37" s="160"/>
      <c r="CJ37" s="160"/>
      <c r="CK37" s="160"/>
      <c r="CL37" s="160"/>
      <c r="CM37" s="160"/>
      <c r="CN37" s="160"/>
      <c r="CO37" s="160"/>
      <c r="CP37" s="160"/>
      <c r="CQ37" s="160"/>
      <c r="CR37" s="160"/>
      <c r="CS37" s="160"/>
      <c r="CT37" s="160"/>
      <c r="CU37" s="160"/>
      <c r="CV37" s="160"/>
      <c r="CW37" s="160"/>
      <c r="CX37" s="70"/>
      <c r="CY37" s="71"/>
      <c r="CZ37" s="63">
        <v>0</v>
      </c>
      <c r="DA37" s="63">
        <v>80495.25</v>
      </c>
      <c r="DB37" s="64">
        <f t="shared" si="0"/>
        <v>80495.25</v>
      </c>
      <c r="DC37" s="60"/>
      <c r="DD37" s="65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1"/>
    </row>
    <row r="38" spans="1:122" ht="28.5" customHeight="1">
      <c r="A38" s="60" t="s">
        <v>209</v>
      </c>
      <c r="B38" s="60"/>
      <c r="C38" s="232"/>
      <c r="D38" s="235" t="s">
        <v>782</v>
      </c>
      <c r="E38" s="233"/>
      <c r="F38" s="7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70"/>
      <c r="U38" s="160"/>
      <c r="V38" s="70"/>
      <c r="W38" s="160"/>
      <c r="X38" s="70"/>
      <c r="Y38" s="160"/>
      <c r="Z38" s="70"/>
      <c r="AA38" s="160"/>
      <c r="AB38" s="160"/>
      <c r="AC38" s="163"/>
      <c r="AD38" s="71"/>
      <c r="AE38" s="414"/>
      <c r="AF38" s="160"/>
      <c r="AG38" s="160"/>
      <c r="AH38" s="160"/>
      <c r="AI38" s="163"/>
      <c r="AJ38" s="160"/>
      <c r="AK38" s="160"/>
      <c r="AL38" s="163"/>
      <c r="AM38" s="163"/>
      <c r="AN38" s="163"/>
      <c r="AO38" s="163"/>
      <c r="AP38" s="160"/>
      <c r="AQ38" s="160"/>
      <c r="AR38" s="160"/>
      <c r="AS38" s="160"/>
      <c r="AT38" s="160"/>
      <c r="AU38" s="160"/>
      <c r="AV38" s="160"/>
      <c r="AW38" s="70"/>
      <c r="AX38" s="160"/>
      <c r="AY38" s="160"/>
      <c r="AZ38" s="71"/>
      <c r="BA38" s="160"/>
      <c r="BB38" s="160"/>
      <c r="BC38" s="160"/>
      <c r="BD38" s="70"/>
      <c r="BE38" s="70"/>
      <c r="BF38" s="160"/>
      <c r="BG38" s="160"/>
      <c r="BH38" s="160"/>
      <c r="BI38" s="160"/>
      <c r="BJ38" s="160"/>
      <c r="BK38" s="160"/>
      <c r="BL38" s="160"/>
      <c r="BM38" s="160"/>
      <c r="BN38" s="163"/>
      <c r="BO38" s="160"/>
      <c r="BP38" s="163"/>
      <c r="BQ38" s="163"/>
      <c r="BR38" s="160"/>
      <c r="BS38" s="160"/>
      <c r="BT38" s="160"/>
      <c r="BU38" s="160"/>
      <c r="BV38" s="160"/>
      <c r="BW38" s="160"/>
      <c r="BX38" s="160"/>
      <c r="BY38" s="160"/>
      <c r="BZ38" s="160"/>
      <c r="CA38" s="160"/>
      <c r="CB38" s="160"/>
      <c r="CC38" s="160"/>
      <c r="CD38" s="160"/>
      <c r="CE38" s="160"/>
      <c r="CF38" s="160"/>
      <c r="CG38" s="160"/>
      <c r="CH38" s="160"/>
      <c r="CI38" s="160"/>
      <c r="CJ38" s="160"/>
      <c r="CK38" s="160"/>
      <c r="CL38" s="160"/>
      <c r="CM38" s="160"/>
      <c r="CN38" s="160"/>
      <c r="CO38" s="160"/>
      <c r="CP38" s="160"/>
      <c r="CQ38" s="160"/>
      <c r="CR38" s="160"/>
      <c r="CS38" s="160"/>
      <c r="CT38" s="160"/>
      <c r="CU38" s="160"/>
      <c r="CV38" s="160"/>
      <c r="CW38" s="160"/>
      <c r="CX38" s="70"/>
      <c r="CY38" s="71"/>
      <c r="CZ38" s="63">
        <v>0</v>
      </c>
      <c r="DA38" s="63">
        <v>708300</v>
      </c>
      <c r="DB38" s="64">
        <f t="shared" si="0"/>
        <v>708300</v>
      </c>
      <c r="DC38" s="60"/>
      <c r="DD38" s="65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1"/>
    </row>
    <row r="39" spans="1:122" ht="28.5" customHeight="1">
      <c r="A39" s="76" t="s">
        <v>210</v>
      </c>
      <c r="B39" s="76"/>
      <c r="C39" s="232"/>
      <c r="D39" s="235" t="s">
        <v>486</v>
      </c>
      <c r="E39" s="233"/>
      <c r="F39" s="78"/>
      <c r="G39" s="415"/>
      <c r="H39" s="415"/>
      <c r="I39" s="415"/>
      <c r="J39" s="415"/>
      <c r="K39" s="415"/>
      <c r="L39" s="415"/>
      <c r="M39" s="415"/>
      <c r="N39" s="415"/>
      <c r="O39" s="415"/>
      <c r="P39" s="415"/>
      <c r="Q39" s="415"/>
      <c r="R39" s="415"/>
      <c r="S39" s="415"/>
      <c r="T39" s="78"/>
      <c r="U39" s="415"/>
      <c r="V39" s="78"/>
      <c r="W39" s="415"/>
      <c r="X39" s="78"/>
      <c r="Y39" s="415"/>
      <c r="Z39" s="78"/>
      <c r="AA39" s="415"/>
      <c r="AB39" s="415"/>
      <c r="AC39" s="416"/>
      <c r="AD39" s="370"/>
      <c r="AE39" s="414"/>
      <c r="AF39" s="415"/>
      <c r="AG39" s="415"/>
      <c r="AH39" s="415"/>
      <c r="AI39" s="416"/>
      <c r="AJ39" s="415"/>
      <c r="AK39" s="415"/>
      <c r="AL39" s="416"/>
      <c r="AM39" s="416"/>
      <c r="AN39" s="416"/>
      <c r="AO39" s="416"/>
      <c r="AP39" s="415"/>
      <c r="AQ39" s="415"/>
      <c r="AR39" s="415"/>
      <c r="AS39" s="415"/>
      <c r="AT39" s="415"/>
      <c r="AU39" s="415"/>
      <c r="AV39" s="415"/>
      <c r="AW39" s="78"/>
      <c r="AX39" s="415"/>
      <c r="AY39" s="415"/>
      <c r="AZ39" s="370"/>
      <c r="BA39" s="415"/>
      <c r="BB39" s="415"/>
      <c r="BC39" s="415"/>
      <c r="BD39" s="78"/>
      <c r="BE39" s="78"/>
      <c r="BF39" s="415"/>
      <c r="BG39" s="415"/>
      <c r="BH39" s="415"/>
      <c r="BI39" s="415"/>
      <c r="BJ39" s="415"/>
      <c r="BK39" s="415"/>
      <c r="BL39" s="415"/>
      <c r="BM39" s="415"/>
      <c r="BN39" s="416"/>
      <c r="BO39" s="415"/>
      <c r="BP39" s="416"/>
      <c r="BQ39" s="416"/>
      <c r="BR39" s="415"/>
      <c r="BS39" s="415"/>
      <c r="BT39" s="415"/>
      <c r="BU39" s="415"/>
      <c r="BV39" s="415"/>
      <c r="BW39" s="415"/>
      <c r="BX39" s="415"/>
      <c r="BY39" s="415"/>
      <c r="BZ39" s="415"/>
      <c r="CA39" s="415"/>
      <c r="CB39" s="415"/>
      <c r="CC39" s="415"/>
      <c r="CD39" s="415"/>
      <c r="CE39" s="415"/>
      <c r="CF39" s="415"/>
      <c r="CG39" s="415"/>
      <c r="CH39" s="415"/>
      <c r="CI39" s="415"/>
      <c r="CJ39" s="415"/>
      <c r="CK39" s="415"/>
      <c r="CL39" s="415"/>
      <c r="CM39" s="415"/>
      <c r="CN39" s="415"/>
      <c r="CO39" s="415"/>
      <c r="CP39" s="415"/>
      <c r="CQ39" s="415"/>
      <c r="CR39" s="415"/>
      <c r="CS39" s="415"/>
      <c r="CT39" s="415"/>
      <c r="CU39" s="415"/>
      <c r="CV39" s="415"/>
      <c r="CW39" s="415"/>
      <c r="CX39" s="78"/>
      <c r="CY39" s="79"/>
      <c r="CZ39" s="80">
        <v>0</v>
      </c>
      <c r="DA39" s="80">
        <v>266200</v>
      </c>
      <c r="DB39" s="81">
        <f t="shared" si="0"/>
        <v>266200</v>
      </c>
      <c r="DC39" s="76"/>
      <c r="DD39" s="82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7"/>
    </row>
    <row r="40" spans="1:122" ht="20.25" customHeight="1">
      <c r="A40" s="60"/>
      <c r="B40" s="60"/>
      <c r="C40" s="61"/>
      <c r="D40" s="552" t="s">
        <v>136</v>
      </c>
      <c r="E40" s="553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  <c r="BJ40" s="160"/>
      <c r="BK40" s="160"/>
      <c r="BL40" s="160"/>
      <c r="BM40" s="160"/>
      <c r="BN40" s="160"/>
      <c r="BO40" s="160"/>
      <c r="BP40" s="160"/>
      <c r="BQ40" s="160"/>
      <c r="BR40" s="160"/>
      <c r="BS40" s="160"/>
      <c r="BT40" s="160"/>
      <c r="BU40" s="160"/>
      <c r="BV40" s="160"/>
      <c r="BW40" s="160"/>
      <c r="BX40" s="160"/>
      <c r="BY40" s="160"/>
      <c r="BZ40" s="160"/>
      <c r="CA40" s="160"/>
      <c r="CB40" s="160"/>
      <c r="CC40" s="160"/>
      <c r="CD40" s="160"/>
      <c r="CE40" s="160"/>
      <c r="CF40" s="160"/>
      <c r="CG40" s="160"/>
      <c r="CH40" s="160"/>
      <c r="CI40" s="160"/>
      <c r="CJ40" s="160"/>
      <c r="CK40" s="160"/>
      <c r="CL40" s="160"/>
      <c r="CM40" s="160"/>
      <c r="CN40" s="160"/>
      <c r="CO40" s="160"/>
      <c r="CP40" s="160"/>
      <c r="CQ40" s="160"/>
      <c r="CR40" s="160"/>
      <c r="CS40" s="160"/>
      <c r="CT40" s="160"/>
      <c r="CU40" s="160"/>
      <c r="CV40" s="160"/>
      <c r="CW40" s="160"/>
      <c r="CX40" s="70"/>
      <c r="CY40" s="71"/>
      <c r="CZ40" s="63"/>
      <c r="DA40" s="63"/>
      <c r="DB40" s="60"/>
      <c r="DC40" s="60"/>
      <c r="DD40" s="65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1"/>
    </row>
    <row r="41" spans="1:122" ht="30" customHeight="1">
      <c r="A41" s="60" t="s">
        <v>211</v>
      </c>
      <c r="B41" s="60"/>
      <c r="C41" s="232"/>
      <c r="D41" s="501" t="s">
        <v>487</v>
      </c>
      <c r="E41" s="502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70">
        <v>33</v>
      </c>
      <c r="U41" s="160"/>
      <c r="V41" s="70">
        <v>33</v>
      </c>
      <c r="W41" s="160"/>
      <c r="X41" s="70">
        <v>12</v>
      </c>
      <c r="Y41" s="160"/>
      <c r="Z41" s="70"/>
      <c r="AA41" s="160"/>
      <c r="AB41" s="70"/>
      <c r="AC41" s="160"/>
      <c r="AD41" s="70">
        <v>4</v>
      </c>
      <c r="AE41" s="70">
        <v>298</v>
      </c>
      <c r="AF41" s="160"/>
      <c r="AG41" s="160"/>
      <c r="AH41" s="160"/>
      <c r="AI41" s="160"/>
      <c r="AJ41" s="160"/>
      <c r="AK41" s="160"/>
      <c r="AL41" s="160"/>
      <c r="AM41" s="160"/>
      <c r="AN41" s="160"/>
      <c r="AO41" s="163">
        <v>105</v>
      </c>
      <c r="AP41" s="160"/>
      <c r="AQ41" s="160"/>
      <c r="AR41" s="160"/>
      <c r="AS41" s="160"/>
      <c r="AT41" s="70"/>
      <c r="AU41" s="70"/>
      <c r="AV41" s="70">
        <v>11</v>
      </c>
      <c r="AW41" s="70"/>
      <c r="AX41" s="160"/>
      <c r="AY41" s="160"/>
      <c r="AZ41" s="71">
        <v>14999</v>
      </c>
      <c r="BA41" s="160"/>
      <c r="BB41" s="160"/>
      <c r="BC41" s="160"/>
      <c r="BD41" s="163">
        <v>2</v>
      </c>
      <c r="BE41" s="163">
        <v>9</v>
      </c>
      <c r="BF41" s="160"/>
      <c r="BG41" s="160"/>
      <c r="BH41" s="160"/>
      <c r="BI41" s="160"/>
      <c r="BJ41" s="160"/>
      <c r="BK41" s="160"/>
      <c r="BL41" s="160"/>
      <c r="BM41" s="160"/>
      <c r="BN41" s="163">
        <v>80</v>
      </c>
      <c r="BO41" s="160"/>
      <c r="BP41" s="163">
        <v>504</v>
      </c>
      <c r="BQ41" s="163">
        <v>632</v>
      </c>
      <c r="BR41" s="160"/>
      <c r="BS41" s="160"/>
      <c r="BT41" s="160"/>
      <c r="BU41" s="160"/>
      <c r="BV41" s="160"/>
      <c r="BW41" s="160"/>
      <c r="BX41" s="160"/>
      <c r="BY41" s="160"/>
      <c r="BZ41" s="160"/>
      <c r="CA41" s="160"/>
      <c r="CB41" s="160"/>
      <c r="CC41" s="160"/>
      <c r="CD41" s="160"/>
      <c r="CE41" s="160"/>
      <c r="CF41" s="160"/>
      <c r="CG41" s="160"/>
      <c r="CH41" s="160"/>
      <c r="CI41" s="160"/>
      <c r="CJ41" s="160"/>
      <c r="CK41" s="160"/>
      <c r="CL41" s="160"/>
      <c r="CM41" s="160"/>
      <c r="CN41" s="160"/>
      <c r="CO41" s="160"/>
      <c r="CP41" s="160"/>
      <c r="CQ41" s="160"/>
      <c r="CR41" s="160"/>
      <c r="CS41" s="160"/>
      <c r="CT41" s="160"/>
      <c r="CU41" s="160"/>
      <c r="CV41" s="160"/>
      <c r="CW41" s="160"/>
      <c r="CX41" s="70"/>
      <c r="CY41" s="71"/>
      <c r="CZ41" s="63">
        <v>3000967.4222000004</v>
      </c>
      <c r="DA41" s="63">
        <v>1090633.108</v>
      </c>
      <c r="DB41" s="64">
        <f>CZ41+DA41</f>
        <v>4091600.5302000004</v>
      </c>
      <c r="DC41" s="60"/>
      <c r="DD41" s="65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1"/>
    </row>
    <row r="42" spans="1:122" ht="30" customHeight="1">
      <c r="A42" s="60" t="s">
        <v>212</v>
      </c>
      <c r="B42" s="60"/>
      <c r="C42" s="232"/>
      <c r="D42" s="501" t="s">
        <v>488</v>
      </c>
      <c r="E42" s="502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70">
        <v>30</v>
      </c>
      <c r="U42" s="160"/>
      <c r="V42" s="70">
        <v>30</v>
      </c>
      <c r="W42" s="160"/>
      <c r="X42" s="70">
        <v>135</v>
      </c>
      <c r="Y42" s="160"/>
      <c r="Z42" s="70">
        <v>39</v>
      </c>
      <c r="AA42" s="160"/>
      <c r="AB42" s="70">
        <v>8</v>
      </c>
      <c r="AC42" s="160"/>
      <c r="AD42" s="70"/>
      <c r="AE42" s="70">
        <v>30</v>
      </c>
      <c r="AF42" s="160"/>
      <c r="AG42" s="160"/>
      <c r="AH42" s="160"/>
      <c r="AI42" s="160"/>
      <c r="AJ42" s="160"/>
      <c r="AK42" s="160"/>
      <c r="AL42" s="160"/>
      <c r="AM42" s="160"/>
      <c r="AN42" s="160"/>
      <c r="AO42" s="163">
        <v>5590</v>
      </c>
      <c r="AP42" s="160"/>
      <c r="AQ42" s="160"/>
      <c r="AR42" s="160"/>
      <c r="AS42" s="160"/>
      <c r="AT42" s="70"/>
      <c r="AU42" s="70"/>
      <c r="AV42" s="70">
        <v>9</v>
      </c>
      <c r="AW42" s="70">
        <v>1</v>
      </c>
      <c r="AX42" s="160"/>
      <c r="AY42" s="160"/>
      <c r="AZ42" s="71">
        <v>5284</v>
      </c>
      <c r="BA42" s="160"/>
      <c r="BB42" s="160"/>
      <c r="BC42" s="160"/>
      <c r="BD42" s="163">
        <v>9</v>
      </c>
      <c r="BE42" s="163">
        <v>1</v>
      </c>
      <c r="BF42" s="160"/>
      <c r="BG42" s="160"/>
      <c r="BH42" s="160"/>
      <c r="BI42" s="160"/>
      <c r="BJ42" s="160"/>
      <c r="BK42" s="160"/>
      <c r="BL42" s="160"/>
      <c r="BM42" s="160"/>
      <c r="BN42" s="163">
        <v>360</v>
      </c>
      <c r="BO42" s="160"/>
      <c r="BP42" s="163">
        <v>688</v>
      </c>
      <c r="BQ42" s="163">
        <v>64</v>
      </c>
      <c r="BR42" s="160"/>
      <c r="BS42" s="160"/>
      <c r="BT42" s="160"/>
      <c r="BU42" s="160"/>
      <c r="BV42" s="160"/>
      <c r="BW42" s="160"/>
      <c r="BX42" s="160"/>
      <c r="BY42" s="160"/>
      <c r="BZ42" s="160"/>
      <c r="CA42" s="160"/>
      <c r="CB42" s="160"/>
      <c r="CC42" s="160"/>
      <c r="CD42" s="160"/>
      <c r="CE42" s="160"/>
      <c r="CF42" s="160"/>
      <c r="CG42" s="160"/>
      <c r="CH42" s="160"/>
      <c r="CI42" s="160"/>
      <c r="CJ42" s="160"/>
      <c r="CK42" s="160"/>
      <c r="CL42" s="160"/>
      <c r="CM42" s="160"/>
      <c r="CN42" s="160"/>
      <c r="CO42" s="160"/>
      <c r="CP42" s="160"/>
      <c r="CQ42" s="160"/>
      <c r="CR42" s="160"/>
      <c r="CS42" s="160"/>
      <c r="CT42" s="160"/>
      <c r="CU42" s="160"/>
      <c r="CV42" s="160"/>
      <c r="CW42" s="160"/>
      <c r="CX42" s="70"/>
      <c r="CY42" s="71"/>
      <c r="CZ42" s="63">
        <v>1472810.6162000003</v>
      </c>
      <c r="DA42" s="63">
        <v>1837651.1059999999</v>
      </c>
      <c r="DB42" s="64">
        <f t="shared" ref="DB42:DB49" si="1">CZ42+DA42</f>
        <v>3310461.7222000002</v>
      </c>
      <c r="DC42" s="60"/>
      <c r="DD42" s="65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1"/>
    </row>
    <row r="43" spans="1:122" ht="30" customHeight="1">
      <c r="A43" s="60" t="s">
        <v>213</v>
      </c>
      <c r="B43" s="60"/>
      <c r="C43" s="232"/>
      <c r="D43" s="501" t="s">
        <v>489</v>
      </c>
      <c r="E43" s="502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70">
        <v>30</v>
      </c>
      <c r="U43" s="160"/>
      <c r="V43" s="70">
        <v>21</v>
      </c>
      <c r="W43" s="160"/>
      <c r="X43" s="70">
        <v>167</v>
      </c>
      <c r="Y43" s="160"/>
      <c r="Z43" s="70">
        <v>87</v>
      </c>
      <c r="AA43" s="160"/>
      <c r="AB43" s="70">
        <v>17</v>
      </c>
      <c r="AC43" s="160"/>
      <c r="AD43" s="70">
        <v>4</v>
      </c>
      <c r="AE43" s="70">
        <v>41</v>
      </c>
      <c r="AF43" s="160"/>
      <c r="AG43" s="160"/>
      <c r="AH43" s="160"/>
      <c r="AI43" s="160"/>
      <c r="AJ43" s="160"/>
      <c r="AK43" s="160"/>
      <c r="AL43" s="160"/>
      <c r="AM43" s="160"/>
      <c r="AN43" s="160"/>
      <c r="AO43" s="163">
        <v>6363</v>
      </c>
      <c r="AP43" s="160"/>
      <c r="AQ43" s="160"/>
      <c r="AR43" s="160"/>
      <c r="AS43" s="160"/>
      <c r="AT43" s="70"/>
      <c r="AU43" s="70"/>
      <c r="AV43" s="70">
        <v>4</v>
      </c>
      <c r="AW43" s="70">
        <v>2</v>
      </c>
      <c r="AX43" s="160"/>
      <c r="AY43" s="160"/>
      <c r="AZ43" s="71">
        <v>5744</v>
      </c>
      <c r="BA43" s="160"/>
      <c r="BB43" s="160"/>
      <c r="BC43" s="160"/>
      <c r="BD43" s="163">
        <v>6</v>
      </c>
      <c r="BE43" s="163">
        <v>1</v>
      </c>
      <c r="BF43" s="160"/>
      <c r="BG43" s="160"/>
      <c r="BH43" s="160"/>
      <c r="BI43" s="160"/>
      <c r="BJ43" s="160"/>
      <c r="BK43" s="160"/>
      <c r="BL43" s="160"/>
      <c r="BM43" s="160"/>
      <c r="BN43" s="163">
        <v>160</v>
      </c>
      <c r="BO43" s="160"/>
      <c r="BP43" s="163">
        <v>408</v>
      </c>
      <c r="BQ43" s="163">
        <v>208</v>
      </c>
      <c r="BR43" s="160"/>
      <c r="BS43" s="160"/>
      <c r="BT43" s="160"/>
      <c r="BU43" s="160"/>
      <c r="BV43" s="160"/>
      <c r="BW43" s="160"/>
      <c r="BX43" s="160"/>
      <c r="BY43" s="160"/>
      <c r="BZ43" s="160"/>
      <c r="CA43" s="160"/>
      <c r="CB43" s="160"/>
      <c r="CC43" s="160"/>
      <c r="CD43" s="160"/>
      <c r="CE43" s="160"/>
      <c r="CF43" s="160"/>
      <c r="CG43" s="160"/>
      <c r="CH43" s="160"/>
      <c r="CI43" s="160"/>
      <c r="CJ43" s="160"/>
      <c r="CK43" s="160"/>
      <c r="CL43" s="160"/>
      <c r="CM43" s="160"/>
      <c r="CN43" s="160"/>
      <c r="CO43" s="160"/>
      <c r="CP43" s="160"/>
      <c r="CQ43" s="160"/>
      <c r="CR43" s="160"/>
      <c r="CS43" s="160"/>
      <c r="CT43" s="160"/>
      <c r="CU43" s="160"/>
      <c r="CV43" s="160"/>
      <c r="CW43" s="160"/>
      <c r="CX43" s="70"/>
      <c r="CY43" s="71"/>
      <c r="CZ43" s="63">
        <v>1380755.0713</v>
      </c>
      <c r="DA43" s="63">
        <v>1697268.6440000001</v>
      </c>
      <c r="DB43" s="64">
        <f t="shared" si="1"/>
        <v>3078023.7153000003</v>
      </c>
      <c r="DC43" s="60"/>
      <c r="DD43" s="65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1"/>
    </row>
    <row r="44" spans="1:122" ht="30" customHeight="1">
      <c r="A44" s="60" t="s">
        <v>214</v>
      </c>
      <c r="B44" s="60"/>
      <c r="C44" s="232"/>
      <c r="D44" s="501" t="s">
        <v>490</v>
      </c>
      <c r="E44" s="502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70">
        <v>72</v>
      </c>
      <c r="U44" s="160"/>
      <c r="V44" s="70">
        <v>72</v>
      </c>
      <c r="W44" s="160"/>
      <c r="X44" s="70">
        <v>18</v>
      </c>
      <c r="Y44" s="160"/>
      <c r="Z44" s="70"/>
      <c r="AA44" s="160"/>
      <c r="AB44" s="70">
        <v>6</v>
      </c>
      <c r="AC44" s="160"/>
      <c r="AD44" s="70">
        <v>2</v>
      </c>
      <c r="AE44" s="70">
        <v>24</v>
      </c>
      <c r="AF44" s="160"/>
      <c r="AG44" s="160"/>
      <c r="AH44" s="160"/>
      <c r="AI44" s="160"/>
      <c r="AJ44" s="160"/>
      <c r="AK44" s="160"/>
      <c r="AL44" s="160"/>
      <c r="AM44" s="160"/>
      <c r="AN44" s="160"/>
      <c r="AO44" s="163">
        <v>216</v>
      </c>
      <c r="AP44" s="160"/>
      <c r="AQ44" s="160"/>
      <c r="AR44" s="160"/>
      <c r="AS44" s="160"/>
      <c r="AT44" s="70"/>
      <c r="AU44" s="70">
        <v>2</v>
      </c>
      <c r="AV44" s="70">
        <v>22</v>
      </c>
      <c r="AW44" s="70"/>
      <c r="AX44" s="160"/>
      <c r="AY44" s="160"/>
      <c r="AZ44" s="71">
        <v>1260</v>
      </c>
      <c r="BA44" s="160"/>
      <c r="BB44" s="160"/>
      <c r="BC44" s="160"/>
      <c r="BD44" s="163">
        <v>3</v>
      </c>
      <c r="BE44" s="163">
        <v>21</v>
      </c>
      <c r="BF44" s="160"/>
      <c r="BG44" s="160"/>
      <c r="BH44" s="160"/>
      <c r="BI44" s="160"/>
      <c r="BJ44" s="160"/>
      <c r="BK44" s="160"/>
      <c r="BL44" s="160"/>
      <c r="BM44" s="160"/>
      <c r="BN44" s="163">
        <v>120</v>
      </c>
      <c r="BO44" s="160"/>
      <c r="BP44" s="163">
        <v>1056</v>
      </c>
      <c r="BQ44" s="163">
        <v>1344</v>
      </c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60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160"/>
      <c r="CT44" s="160"/>
      <c r="CU44" s="160"/>
      <c r="CV44" s="160"/>
      <c r="CW44" s="160"/>
      <c r="CX44" s="70"/>
      <c r="CY44" s="71"/>
      <c r="CZ44" s="63">
        <v>2143689.6140000005</v>
      </c>
      <c r="DA44" s="63">
        <v>771690.86899999995</v>
      </c>
      <c r="DB44" s="64">
        <f t="shared" si="1"/>
        <v>2915380.4830000005</v>
      </c>
      <c r="DC44" s="60"/>
      <c r="DD44" s="65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1"/>
    </row>
    <row r="45" spans="1:122" ht="30" customHeight="1">
      <c r="A45" s="60" t="s">
        <v>215</v>
      </c>
      <c r="B45" s="60"/>
      <c r="C45" s="232"/>
      <c r="D45" s="501" t="s">
        <v>491</v>
      </c>
      <c r="E45" s="502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70">
        <v>39</v>
      </c>
      <c r="U45" s="160"/>
      <c r="V45" s="70">
        <v>39</v>
      </c>
      <c r="W45" s="160"/>
      <c r="X45" s="70">
        <v>78</v>
      </c>
      <c r="Y45" s="160"/>
      <c r="Z45" s="70">
        <v>36</v>
      </c>
      <c r="AA45" s="160"/>
      <c r="AB45" s="70">
        <v>7</v>
      </c>
      <c r="AC45" s="160"/>
      <c r="AD45" s="70">
        <v>13</v>
      </c>
      <c r="AE45" s="70">
        <v>17</v>
      </c>
      <c r="AF45" s="160"/>
      <c r="AG45" s="160"/>
      <c r="AH45" s="160"/>
      <c r="AI45" s="160"/>
      <c r="AJ45" s="160"/>
      <c r="AK45" s="160"/>
      <c r="AL45" s="160"/>
      <c r="AM45" s="160"/>
      <c r="AN45" s="160"/>
      <c r="AO45" s="163">
        <v>1505</v>
      </c>
      <c r="AP45" s="160"/>
      <c r="AQ45" s="160"/>
      <c r="AR45" s="160"/>
      <c r="AS45" s="160"/>
      <c r="AT45" s="70">
        <v>1</v>
      </c>
      <c r="AU45" s="70"/>
      <c r="AV45" s="70">
        <v>12</v>
      </c>
      <c r="AW45" s="70"/>
      <c r="AX45" s="160"/>
      <c r="AY45" s="160"/>
      <c r="AZ45" s="71">
        <v>1853</v>
      </c>
      <c r="BA45" s="160"/>
      <c r="BB45" s="160"/>
      <c r="BC45" s="160"/>
      <c r="BD45" s="163">
        <v>10</v>
      </c>
      <c r="BE45" s="163">
        <v>3</v>
      </c>
      <c r="BF45" s="160"/>
      <c r="BG45" s="160"/>
      <c r="BH45" s="160"/>
      <c r="BI45" s="160"/>
      <c r="BJ45" s="160"/>
      <c r="BK45" s="160"/>
      <c r="BL45" s="160"/>
      <c r="BM45" s="160"/>
      <c r="BN45" s="163">
        <v>400</v>
      </c>
      <c r="BO45" s="160"/>
      <c r="BP45" s="163">
        <v>840</v>
      </c>
      <c r="BQ45" s="163">
        <v>192</v>
      </c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0"/>
      <c r="CG45" s="160"/>
      <c r="CH45" s="160"/>
      <c r="CI45" s="160"/>
      <c r="CJ45" s="160"/>
      <c r="CK45" s="160"/>
      <c r="CL45" s="160"/>
      <c r="CM45" s="160"/>
      <c r="CN45" s="160"/>
      <c r="CO45" s="160"/>
      <c r="CP45" s="160"/>
      <c r="CQ45" s="160"/>
      <c r="CR45" s="160"/>
      <c r="CS45" s="160"/>
      <c r="CT45" s="160"/>
      <c r="CU45" s="160"/>
      <c r="CV45" s="160"/>
      <c r="CW45" s="160"/>
      <c r="CX45" s="70"/>
      <c r="CY45" s="71"/>
      <c r="CZ45" s="63">
        <v>1503962.3390000006</v>
      </c>
      <c r="DA45" s="63">
        <v>681599.728</v>
      </c>
      <c r="DB45" s="64">
        <f t="shared" si="1"/>
        <v>2185562.0670000007</v>
      </c>
      <c r="DC45" s="60"/>
      <c r="DD45" s="65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1"/>
    </row>
    <row r="46" spans="1:122" ht="30" customHeight="1">
      <c r="A46" s="60" t="s">
        <v>216</v>
      </c>
      <c r="B46" s="60"/>
      <c r="C46" s="232"/>
      <c r="D46" s="501" t="s">
        <v>492</v>
      </c>
      <c r="E46" s="502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70">
        <v>48</v>
      </c>
      <c r="U46" s="160"/>
      <c r="V46" s="70">
        <v>48</v>
      </c>
      <c r="W46" s="160"/>
      <c r="X46" s="70">
        <v>114</v>
      </c>
      <c r="Y46" s="160"/>
      <c r="Z46" s="70"/>
      <c r="AA46" s="160"/>
      <c r="AB46" s="70">
        <v>39</v>
      </c>
      <c r="AC46" s="160"/>
      <c r="AD46" s="70">
        <v>2</v>
      </c>
      <c r="AE46" s="70">
        <v>59</v>
      </c>
      <c r="AF46" s="160"/>
      <c r="AG46" s="160"/>
      <c r="AH46" s="160"/>
      <c r="AI46" s="160"/>
      <c r="AJ46" s="160"/>
      <c r="AK46" s="160"/>
      <c r="AL46" s="160"/>
      <c r="AM46" s="160"/>
      <c r="AN46" s="160"/>
      <c r="AO46" s="163">
        <v>144</v>
      </c>
      <c r="AP46" s="160"/>
      <c r="AQ46" s="160"/>
      <c r="AR46" s="160"/>
      <c r="AS46" s="160"/>
      <c r="AT46" s="70">
        <v>4</v>
      </c>
      <c r="AU46" s="70"/>
      <c r="AV46" s="70">
        <v>12</v>
      </c>
      <c r="AW46" s="70"/>
      <c r="AX46" s="160"/>
      <c r="AY46" s="160"/>
      <c r="AZ46" s="71">
        <v>4631</v>
      </c>
      <c r="BA46" s="160"/>
      <c r="BB46" s="160"/>
      <c r="BC46" s="160"/>
      <c r="BD46" s="163">
        <v>16</v>
      </c>
      <c r="BE46" s="163"/>
      <c r="BF46" s="160"/>
      <c r="BG46" s="160"/>
      <c r="BH46" s="160"/>
      <c r="BI46" s="160"/>
      <c r="BJ46" s="160"/>
      <c r="BK46" s="160"/>
      <c r="BL46" s="160"/>
      <c r="BM46" s="160"/>
      <c r="BN46" s="163">
        <v>640</v>
      </c>
      <c r="BO46" s="160"/>
      <c r="BP46" s="163">
        <v>1152</v>
      </c>
      <c r="BQ46" s="163"/>
      <c r="BR46" s="160"/>
      <c r="BS46" s="160"/>
      <c r="BT46" s="160"/>
      <c r="BU46" s="160"/>
      <c r="BV46" s="160"/>
      <c r="BW46" s="160"/>
      <c r="BX46" s="160"/>
      <c r="BY46" s="160"/>
      <c r="BZ46" s="160"/>
      <c r="CA46" s="160"/>
      <c r="CB46" s="160"/>
      <c r="CC46" s="160"/>
      <c r="CD46" s="160"/>
      <c r="CE46" s="160"/>
      <c r="CF46" s="160"/>
      <c r="CG46" s="160"/>
      <c r="CH46" s="160"/>
      <c r="CI46" s="160"/>
      <c r="CJ46" s="160"/>
      <c r="CK46" s="160"/>
      <c r="CL46" s="160"/>
      <c r="CM46" s="160"/>
      <c r="CN46" s="160"/>
      <c r="CO46" s="160"/>
      <c r="CP46" s="160"/>
      <c r="CQ46" s="160"/>
      <c r="CR46" s="160"/>
      <c r="CS46" s="160"/>
      <c r="CT46" s="160"/>
      <c r="CU46" s="160"/>
      <c r="CV46" s="160"/>
      <c r="CW46" s="160"/>
      <c r="CX46" s="70"/>
      <c r="CY46" s="71"/>
      <c r="CZ46" s="63">
        <v>2374603.2299000006</v>
      </c>
      <c r="DA46" s="63">
        <v>751370.20700000005</v>
      </c>
      <c r="DB46" s="64">
        <f t="shared" si="1"/>
        <v>3125973.4369000006</v>
      </c>
      <c r="DC46" s="60"/>
      <c r="DD46" s="65"/>
      <c r="DE46" s="60"/>
      <c r="DF46" s="60"/>
      <c r="DG46" s="60"/>
      <c r="DH46" s="60"/>
      <c r="DI46" s="60"/>
      <c r="DJ46" s="60"/>
      <c r="DK46" s="60"/>
      <c r="DL46" s="60"/>
      <c r="DM46" s="60"/>
      <c r="DN46" s="60"/>
      <c r="DO46" s="60"/>
      <c r="DP46" s="60"/>
      <c r="DQ46" s="60"/>
      <c r="DR46" s="61"/>
    </row>
    <row r="47" spans="1:122" ht="30" customHeight="1">
      <c r="A47" s="60" t="s">
        <v>217</v>
      </c>
      <c r="B47" s="60"/>
      <c r="C47" s="232"/>
      <c r="D47" s="232" t="s">
        <v>588</v>
      </c>
      <c r="E47" s="232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70"/>
      <c r="U47" s="160"/>
      <c r="V47" s="70"/>
      <c r="W47" s="160"/>
      <c r="X47" s="70"/>
      <c r="Y47" s="160"/>
      <c r="Z47" s="70"/>
      <c r="AA47" s="160"/>
      <c r="AB47" s="70"/>
      <c r="AC47" s="160"/>
      <c r="AD47" s="70"/>
      <c r="AE47" s="7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3"/>
      <c r="AP47" s="160"/>
      <c r="AQ47" s="160"/>
      <c r="AR47" s="160"/>
      <c r="AS47" s="160"/>
      <c r="AT47" s="70"/>
      <c r="AU47" s="70"/>
      <c r="AV47" s="70"/>
      <c r="AW47" s="70"/>
      <c r="AX47" s="160"/>
      <c r="AY47" s="160"/>
      <c r="AZ47" s="71"/>
      <c r="BA47" s="160"/>
      <c r="BB47" s="160"/>
      <c r="BC47" s="160"/>
      <c r="BD47" s="163"/>
      <c r="BE47" s="163"/>
      <c r="BF47" s="160"/>
      <c r="BG47" s="160"/>
      <c r="BH47" s="160"/>
      <c r="BI47" s="160"/>
      <c r="BJ47" s="160"/>
      <c r="BK47" s="160"/>
      <c r="BL47" s="160"/>
      <c r="BM47" s="160"/>
      <c r="BN47" s="163"/>
      <c r="BO47" s="160"/>
      <c r="BP47" s="163"/>
      <c r="BQ47" s="163"/>
      <c r="BR47" s="160"/>
      <c r="BS47" s="160"/>
      <c r="BT47" s="160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160"/>
      <c r="CF47" s="160"/>
      <c r="CG47" s="160"/>
      <c r="CH47" s="160"/>
      <c r="CI47" s="160"/>
      <c r="CJ47" s="160"/>
      <c r="CK47" s="160"/>
      <c r="CL47" s="160"/>
      <c r="CM47" s="160"/>
      <c r="CN47" s="160"/>
      <c r="CO47" s="160"/>
      <c r="CP47" s="160"/>
      <c r="CQ47" s="160"/>
      <c r="CR47" s="160"/>
      <c r="CS47" s="160"/>
      <c r="CT47" s="160"/>
      <c r="CU47" s="160"/>
      <c r="CV47" s="160"/>
      <c r="CW47" s="160"/>
      <c r="CX47" s="70"/>
      <c r="CY47" s="71"/>
      <c r="CZ47" s="63">
        <v>0</v>
      </c>
      <c r="DA47" s="63">
        <v>2709568.00390728</v>
      </c>
      <c r="DB47" s="64">
        <f t="shared" si="1"/>
        <v>2709568.00390728</v>
      </c>
      <c r="DC47" s="60"/>
      <c r="DD47" s="65"/>
      <c r="DE47" s="60"/>
      <c r="DF47" s="60"/>
      <c r="DG47" s="60"/>
      <c r="DH47" s="60"/>
      <c r="DI47" s="60"/>
      <c r="DJ47" s="60"/>
      <c r="DK47" s="60"/>
      <c r="DL47" s="60"/>
      <c r="DM47" s="60"/>
      <c r="DN47" s="60"/>
      <c r="DO47" s="60"/>
      <c r="DP47" s="60"/>
      <c r="DQ47" s="60"/>
      <c r="DR47" s="61"/>
    </row>
    <row r="48" spans="1:122" ht="30" customHeight="1">
      <c r="A48" s="60" t="s">
        <v>218</v>
      </c>
      <c r="B48" s="60"/>
      <c r="C48" s="232"/>
      <c r="D48" s="232" t="s">
        <v>807</v>
      </c>
      <c r="E48" s="232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70"/>
      <c r="U48" s="160"/>
      <c r="V48" s="70"/>
      <c r="W48" s="160"/>
      <c r="X48" s="70"/>
      <c r="Y48" s="160"/>
      <c r="Z48" s="70"/>
      <c r="AA48" s="160"/>
      <c r="AB48" s="70"/>
      <c r="AC48" s="160"/>
      <c r="AD48" s="70"/>
      <c r="AE48" s="7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3"/>
      <c r="AP48" s="160"/>
      <c r="AQ48" s="160"/>
      <c r="AR48" s="160"/>
      <c r="AS48" s="160"/>
      <c r="AT48" s="70"/>
      <c r="AU48" s="70"/>
      <c r="AV48" s="70"/>
      <c r="AW48" s="70"/>
      <c r="AX48" s="160"/>
      <c r="AY48" s="160"/>
      <c r="AZ48" s="71">
        <v>4142</v>
      </c>
      <c r="BA48" s="160"/>
      <c r="BB48" s="160"/>
      <c r="BC48" s="160"/>
      <c r="BD48" s="163"/>
      <c r="BE48" s="163"/>
      <c r="BF48" s="160"/>
      <c r="BG48" s="160"/>
      <c r="BH48" s="160"/>
      <c r="BI48" s="160"/>
      <c r="BJ48" s="160"/>
      <c r="BK48" s="160"/>
      <c r="BL48" s="160"/>
      <c r="BM48" s="160"/>
      <c r="BN48" s="163"/>
      <c r="BO48" s="160"/>
      <c r="BP48" s="163"/>
      <c r="BQ48" s="163"/>
      <c r="BR48" s="160"/>
      <c r="BS48" s="160"/>
      <c r="BT48" s="160"/>
      <c r="BU48" s="160"/>
      <c r="BV48" s="160"/>
      <c r="BW48" s="160"/>
      <c r="BX48" s="160"/>
      <c r="BY48" s="160"/>
      <c r="BZ48" s="160"/>
      <c r="CA48" s="160"/>
      <c r="CB48" s="160"/>
      <c r="CC48" s="160"/>
      <c r="CD48" s="160"/>
      <c r="CE48" s="160"/>
      <c r="CF48" s="160"/>
      <c r="CG48" s="160"/>
      <c r="CH48" s="160"/>
      <c r="CI48" s="160"/>
      <c r="CJ48" s="160"/>
      <c r="CK48" s="160"/>
      <c r="CL48" s="160"/>
      <c r="CM48" s="160"/>
      <c r="CN48" s="160"/>
      <c r="CO48" s="160"/>
      <c r="CP48" s="160"/>
      <c r="CQ48" s="160"/>
      <c r="CR48" s="160"/>
      <c r="CS48" s="160"/>
      <c r="CT48" s="160"/>
      <c r="CU48" s="160"/>
      <c r="CV48" s="160"/>
      <c r="CW48" s="160"/>
      <c r="CX48" s="70"/>
      <c r="CY48" s="71"/>
      <c r="CZ48" s="63">
        <v>200778.06540000002</v>
      </c>
      <c r="DA48" s="63">
        <v>163237.481</v>
      </c>
      <c r="DB48" s="64">
        <f t="shared" si="1"/>
        <v>364015.54639999999</v>
      </c>
      <c r="DC48" s="60"/>
      <c r="DD48" s="65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1"/>
    </row>
    <row r="49" spans="1:122" ht="30" customHeight="1">
      <c r="A49" s="60" t="s">
        <v>227</v>
      </c>
      <c r="B49" s="60"/>
      <c r="C49" s="232"/>
      <c r="D49" s="232" t="s">
        <v>589</v>
      </c>
      <c r="E49" s="232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70"/>
      <c r="W49" s="160"/>
      <c r="X49" s="70"/>
      <c r="Y49" s="160"/>
      <c r="Z49" s="160"/>
      <c r="AA49" s="160"/>
      <c r="AB49" s="70"/>
      <c r="AC49" s="160"/>
      <c r="AD49" s="70"/>
      <c r="AE49" s="7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3"/>
      <c r="AP49" s="160"/>
      <c r="AQ49" s="160"/>
      <c r="AR49" s="160"/>
      <c r="AS49" s="160"/>
      <c r="AT49" s="70"/>
      <c r="AU49" s="70"/>
      <c r="AV49" s="70"/>
      <c r="AW49" s="70"/>
      <c r="AX49" s="160"/>
      <c r="AY49" s="160"/>
      <c r="AZ49" s="71"/>
      <c r="BA49" s="160"/>
      <c r="BB49" s="160"/>
      <c r="BC49" s="160"/>
      <c r="BD49" s="160"/>
      <c r="BE49" s="163"/>
      <c r="BF49" s="160"/>
      <c r="BG49" s="160"/>
      <c r="BH49" s="160"/>
      <c r="BI49" s="160"/>
      <c r="BJ49" s="160"/>
      <c r="BK49" s="160"/>
      <c r="BL49" s="160"/>
      <c r="BM49" s="160"/>
      <c r="BN49" s="163"/>
      <c r="BO49" s="160"/>
      <c r="BP49" s="163"/>
      <c r="BQ49" s="163"/>
      <c r="BR49" s="160"/>
      <c r="BS49" s="160"/>
      <c r="BT49" s="160"/>
      <c r="BU49" s="160"/>
      <c r="BV49" s="160"/>
      <c r="BW49" s="160"/>
      <c r="BX49" s="160"/>
      <c r="BY49" s="160"/>
      <c r="BZ49" s="160"/>
      <c r="CA49" s="160"/>
      <c r="CB49" s="160"/>
      <c r="CC49" s="160"/>
      <c r="CD49" s="160"/>
      <c r="CE49" s="160"/>
      <c r="CF49" s="160"/>
      <c r="CG49" s="160"/>
      <c r="CH49" s="160"/>
      <c r="CI49" s="160"/>
      <c r="CJ49" s="160"/>
      <c r="CK49" s="160"/>
      <c r="CL49" s="160"/>
      <c r="CM49" s="160"/>
      <c r="CN49" s="160"/>
      <c r="CO49" s="160"/>
      <c r="CP49" s="160"/>
      <c r="CQ49" s="160"/>
      <c r="CR49" s="160"/>
      <c r="CS49" s="160"/>
      <c r="CT49" s="160"/>
      <c r="CU49" s="160"/>
      <c r="CV49" s="160"/>
      <c r="CW49" s="160"/>
      <c r="CX49" s="70"/>
      <c r="CY49" s="71"/>
      <c r="CZ49" s="63"/>
      <c r="DA49" s="63">
        <v>1528346.6756249999</v>
      </c>
      <c r="DB49" s="64">
        <f t="shared" si="1"/>
        <v>1528346.6756249999</v>
      </c>
      <c r="DC49" s="60"/>
      <c r="DD49" s="65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1"/>
    </row>
    <row r="50" spans="1:122" ht="24" customHeight="1">
      <c r="A50" s="60"/>
      <c r="B50" s="60"/>
      <c r="C50" s="61"/>
      <c r="D50" s="503" t="s">
        <v>137</v>
      </c>
      <c r="E50" s="503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B50" s="160"/>
      <c r="CC50" s="160"/>
      <c r="CD50" s="160"/>
      <c r="CE50" s="160"/>
      <c r="CF50" s="160"/>
      <c r="CG50" s="160"/>
      <c r="CH50" s="160"/>
      <c r="CI50" s="160"/>
      <c r="CJ50" s="160"/>
      <c r="CK50" s="160"/>
      <c r="CL50" s="160"/>
      <c r="CM50" s="160"/>
      <c r="CN50" s="160"/>
      <c r="CO50" s="160"/>
      <c r="CP50" s="160"/>
      <c r="CQ50" s="160"/>
      <c r="CR50" s="160"/>
      <c r="CS50" s="160"/>
      <c r="CT50" s="160"/>
      <c r="CU50" s="160"/>
      <c r="CV50" s="160"/>
      <c r="CW50" s="160"/>
      <c r="CX50" s="70"/>
      <c r="CY50" s="71"/>
      <c r="CZ50" s="63"/>
      <c r="DA50" s="63"/>
      <c r="DB50" s="60"/>
      <c r="DC50" s="60"/>
      <c r="DD50" s="65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1"/>
    </row>
    <row r="51" spans="1:122">
      <c r="A51" s="550" t="s">
        <v>179</v>
      </c>
      <c r="B51" s="83"/>
      <c r="C51" s="232"/>
      <c r="D51" s="232" t="s">
        <v>565</v>
      </c>
      <c r="E51" s="8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86"/>
      <c r="CY51" s="87"/>
      <c r="CZ51" s="88"/>
      <c r="DA51" s="89"/>
      <c r="DB51" s="90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</row>
    <row r="52" spans="1:122">
      <c r="A52" s="550"/>
      <c r="B52" s="83"/>
      <c r="C52" s="232"/>
      <c r="D52" s="232" t="s">
        <v>564</v>
      </c>
      <c r="E52" s="8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86"/>
      <c r="CY52" s="87"/>
      <c r="CZ52" s="88"/>
      <c r="DA52" s="89"/>
      <c r="DB52" s="90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</row>
    <row r="53" spans="1:122">
      <c r="A53" s="550"/>
      <c r="B53" s="83"/>
      <c r="C53" s="83"/>
      <c r="D53" s="84"/>
      <c r="E53" s="85" t="s">
        <v>141</v>
      </c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86" t="s">
        <v>145</v>
      </c>
      <c r="CY53" s="87">
        <v>25400</v>
      </c>
      <c r="CZ53" s="88">
        <v>7479538</v>
      </c>
      <c r="DA53" s="89">
        <v>0</v>
      </c>
      <c r="DB53" s="91">
        <f t="shared" ref="DB53:DB93" si="2">DA53+CZ53</f>
        <v>7479538</v>
      </c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</row>
    <row r="54" spans="1:122">
      <c r="A54" s="550"/>
      <c r="B54" s="83"/>
      <c r="C54" s="83"/>
      <c r="D54" s="84"/>
      <c r="E54" s="85" t="s">
        <v>142</v>
      </c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86" t="s">
        <v>145</v>
      </c>
      <c r="CY54" s="87">
        <v>25400</v>
      </c>
      <c r="CZ54" s="88">
        <v>818083.2</v>
      </c>
      <c r="DA54" s="89">
        <v>0</v>
      </c>
      <c r="DB54" s="91">
        <f t="shared" si="2"/>
        <v>818083.2</v>
      </c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3"/>
      <c r="DP54" s="83"/>
      <c r="DQ54" s="83"/>
      <c r="DR54" s="83"/>
    </row>
    <row r="55" spans="1:122">
      <c r="A55" s="550"/>
      <c r="B55" s="83"/>
      <c r="C55" s="83"/>
      <c r="D55" s="84"/>
      <c r="E55" s="85" t="s">
        <v>143</v>
      </c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86" t="s">
        <v>146</v>
      </c>
      <c r="CY55" s="87">
        <v>762000</v>
      </c>
      <c r="CZ55" s="88">
        <v>3647846.3999999999</v>
      </c>
      <c r="DA55" s="89">
        <v>0</v>
      </c>
      <c r="DB55" s="91">
        <f t="shared" si="2"/>
        <v>3647846.3999999999</v>
      </c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3"/>
      <c r="DP55" s="83"/>
      <c r="DQ55" s="83"/>
      <c r="DR55" s="83"/>
    </row>
    <row r="56" spans="1:122">
      <c r="A56" s="550"/>
      <c r="B56" s="83"/>
      <c r="C56" s="232"/>
      <c r="D56" s="232" t="s">
        <v>568</v>
      </c>
      <c r="E56" s="8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86"/>
      <c r="CY56" s="87"/>
      <c r="CZ56" s="88">
        <v>0</v>
      </c>
      <c r="DA56" s="89">
        <v>0</v>
      </c>
      <c r="DB56" s="90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</row>
    <row r="57" spans="1:122">
      <c r="A57" s="550"/>
      <c r="B57" s="83"/>
      <c r="C57" s="83"/>
      <c r="D57" s="84"/>
      <c r="E57" s="85" t="s">
        <v>141</v>
      </c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86" t="s">
        <v>145</v>
      </c>
      <c r="CY57" s="87">
        <v>9712</v>
      </c>
      <c r="CZ57" s="88">
        <v>2859892.64</v>
      </c>
      <c r="DA57" s="89">
        <v>0</v>
      </c>
      <c r="DB57" s="91">
        <f>DA57+CZ57</f>
        <v>2859892.64</v>
      </c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3"/>
      <c r="DP57" s="83"/>
      <c r="DQ57" s="83"/>
      <c r="DR57" s="83"/>
    </row>
    <row r="58" spans="1:122">
      <c r="A58" s="550"/>
      <c r="B58" s="83"/>
      <c r="C58" s="83"/>
      <c r="D58" s="84"/>
      <c r="E58" s="85" t="s">
        <v>155</v>
      </c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417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86" t="s">
        <v>145</v>
      </c>
      <c r="CY58" s="87">
        <v>38849</v>
      </c>
      <c r="CZ58" s="88">
        <v>1251248.5919999999</v>
      </c>
      <c r="DA58" s="89">
        <v>0</v>
      </c>
      <c r="DB58" s="91">
        <f>DA58+CZ58</f>
        <v>1251248.5919999999</v>
      </c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</row>
    <row r="59" spans="1:122">
      <c r="A59" s="550"/>
      <c r="B59" s="83"/>
      <c r="C59" s="232"/>
      <c r="D59" s="232" t="s">
        <v>783</v>
      </c>
      <c r="E59" s="8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86"/>
      <c r="CY59" s="87"/>
      <c r="CZ59" s="88">
        <v>0</v>
      </c>
      <c r="DA59" s="89">
        <v>0</v>
      </c>
      <c r="DB59" s="91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3"/>
      <c r="DP59" s="83"/>
      <c r="DQ59" s="83"/>
      <c r="DR59" s="83"/>
    </row>
    <row r="60" spans="1:122">
      <c r="A60" s="550"/>
      <c r="B60" s="83"/>
      <c r="C60" s="83"/>
      <c r="D60" s="84"/>
      <c r="E60" s="85" t="s">
        <v>160</v>
      </c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86" t="s">
        <v>145</v>
      </c>
      <c r="CY60" s="87">
        <v>290</v>
      </c>
      <c r="CZ60" s="88">
        <v>589065.4</v>
      </c>
      <c r="DA60" s="89">
        <v>0</v>
      </c>
      <c r="DB60" s="91">
        <f t="shared" ref="DB60:DB67" si="3">DA60+CZ60</f>
        <v>589065.4</v>
      </c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3"/>
      <c r="DP60" s="83"/>
      <c r="DQ60" s="83"/>
      <c r="DR60" s="83"/>
    </row>
    <row r="61" spans="1:122">
      <c r="A61" s="550"/>
      <c r="B61" s="83"/>
      <c r="C61" s="83"/>
      <c r="D61" s="84"/>
      <c r="E61" s="85" t="s">
        <v>163</v>
      </c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86" t="s">
        <v>145</v>
      </c>
      <c r="CY61" s="87">
        <v>203</v>
      </c>
      <c r="CZ61" s="88">
        <v>402659.02600000001</v>
      </c>
      <c r="DA61" s="89">
        <v>0</v>
      </c>
      <c r="DB61" s="91">
        <f t="shared" si="3"/>
        <v>402659.02600000001</v>
      </c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3"/>
      <c r="DP61" s="83"/>
      <c r="DQ61" s="83"/>
      <c r="DR61" s="83"/>
    </row>
    <row r="62" spans="1:122">
      <c r="A62" s="550"/>
      <c r="B62" s="83"/>
      <c r="C62" s="83"/>
      <c r="D62" s="84"/>
      <c r="E62" s="85" t="s">
        <v>161</v>
      </c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86" t="s">
        <v>145</v>
      </c>
      <c r="CY62" s="87">
        <f>[1]Sheet1!$D$16+[1]Sheet1!$D$21</f>
        <v>580</v>
      </c>
      <c r="CZ62" s="89">
        <f>([1]Sheet1!$H$16+[1]Sheet1!$H$21)/1000</f>
        <v>79673.440000000002</v>
      </c>
      <c r="DA62" s="89">
        <v>0</v>
      </c>
      <c r="DB62" s="91">
        <f t="shared" si="3"/>
        <v>79673.440000000002</v>
      </c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</row>
    <row r="63" spans="1:122">
      <c r="A63" s="550"/>
      <c r="B63" s="83"/>
      <c r="C63" s="83"/>
      <c r="D63" s="84"/>
      <c r="E63" s="85" t="s">
        <v>162</v>
      </c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86" t="s">
        <v>146</v>
      </c>
      <c r="CY63" s="87">
        <v>8700</v>
      </c>
      <c r="CZ63" s="88">
        <v>119912.1</v>
      </c>
      <c r="DA63" s="89">
        <v>0</v>
      </c>
      <c r="DB63" s="91">
        <f t="shared" si="3"/>
        <v>119912.1</v>
      </c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3"/>
      <c r="DP63" s="83"/>
      <c r="DQ63" s="83"/>
      <c r="DR63" s="83"/>
    </row>
    <row r="64" spans="1:122">
      <c r="A64" s="550"/>
      <c r="B64" s="83"/>
      <c r="C64" s="83"/>
      <c r="D64" s="84"/>
      <c r="E64" s="85" t="s">
        <v>164</v>
      </c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86" t="s">
        <v>146</v>
      </c>
      <c r="CY64" s="87">
        <v>1218</v>
      </c>
      <c r="CZ64" s="88">
        <v>108947.1768</v>
      </c>
      <c r="DA64" s="89">
        <v>0</v>
      </c>
      <c r="DB64" s="91">
        <f t="shared" si="3"/>
        <v>108947.1768</v>
      </c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3"/>
      <c r="DP64" s="83"/>
      <c r="DQ64" s="83"/>
      <c r="DR64" s="83"/>
    </row>
    <row r="65" spans="1:122">
      <c r="A65" s="550"/>
      <c r="B65" s="83"/>
      <c r="C65" s="83"/>
      <c r="D65" s="84"/>
      <c r="E65" s="85" t="s">
        <v>165</v>
      </c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86" t="s">
        <v>146</v>
      </c>
      <c r="CY65" s="87">
        <v>1218</v>
      </c>
      <c r="CZ65" s="88">
        <v>147609.78539999999</v>
      </c>
      <c r="DA65" s="89">
        <v>0</v>
      </c>
      <c r="DB65" s="91">
        <f t="shared" si="3"/>
        <v>147609.78539999999</v>
      </c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3"/>
      <c r="DP65" s="83"/>
      <c r="DQ65" s="83"/>
      <c r="DR65" s="83"/>
    </row>
    <row r="66" spans="1:122">
      <c r="A66" s="550"/>
      <c r="B66" s="83"/>
      <c r="C66" s="83"/>
      <c r="D66" s="84"/>
      <c r="E66" s="85" t="s">
        <v>166</v>
      </c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86" t="s">
        <v>145</v>
      </c>
      <c r="CY66" s="87">
        <v>0</v>
      </c>
      <c r="CZ66" s="88">
        <v>0</v>
      </c>
      <c r="DA66" s="89">
        <v>0</v>
      </c>
      <c r="DB66" s="91">
        <f t="shared" si="3"/>
        <v>0</v>
      </c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</row>
    <row r="67" spans="1:122">
      <c r="A67" s="550"/>
      <c r="B67" s="83"/>
      <c r="C67" s="83"/>
      <c r="D67" s="84"/>
      <c r="E67" s="85" t="s">
        <v>167</v>
      </c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86" t="s">
        <v>145</v>
      </c>
      <c r="CY67" s="87">
        <v>14</v>
      </c>
      <c r="CZ67" s="88">
        <v>6178962.5281999996</v>
      </c>
      <c r="DA67" s="89">
        <v>0</v>
      </c>
      <c r="DB67" s="91">
        <f t="shared" si="3"/>
        <v>6178962.5281999996</v>
      </c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</row>
    <row r="68" spans="1:122">
      <c r="A68" s="551" t="s">
        <v>228</v>
      </c>
      <c r="B68" s="83"/>
      <c r="C68" s="232"/>
      <c r="D68" s="232" t="s">
        <v>566</v>
      </c>
      <c r="E68" s="8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86"/>
      <c r="CY68" s="87"/>
      <c r="CZ68" s="88">
        <v>0</v>
      </c>
      <c r="DA68" s="89">
        <v>0</v>
      </c>
      <c r="DB68" s="90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</row>
    <row r="69" spans="1:122">
      <c r="A69" s="551"/>
      <c r="B69" s="83"/>
      <c r="C69" s="83"/>
      <c r="D69" s="84"/>
      <c r="E69" s="85" t="s">
        <v>147</v>
      </c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86" t="s">
        <v>152</v>
      </c>
      <c r="CY69" s="87">
        <v>25400</v>
      </c>
      <c r="CZ69" s="88">
        <v>0</v>
      </c>
      <c r="DA69" s="89">
        <v>169037</v>
      </c>
      <c r="DB69" s="91">
        <f t="shared" si="2"/>
        <v>169037</v>
      </c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3"/>
      <c r="DP69" s="83"/>
      <c r="DQ69" s="83"/>
      <c r="DR69" s="83"/>
    </row>
    <row r="70" spans="1:122">
      <c r="A70" s="551"/>
      <c r="B70" s="83"/>
      <c r="C70" s="83"/>
      <c r="D70" s="84"/>
      <c r="E70" s="85" t="s">
        <v>148</v>
      </c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86" t="s">
        <v>152</v>
      </c>
      <c r="CY70" s="87">
        <v>25400</v>
      </c>
      <c r="CZ70" s="88">
        <v>0</v>
      </c>
      <c r="DA70" s="89">
        <v>230505</v>
      </c>
      <c r="DB70" s="91">
        <f t="shared" si="2"/>
        <v>230505</v>
      </c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3"/>
      <c r="DP70" s="83"/>
      <c r="DQ70" s="83"/>
      <c r="DR70" s="83"/>
    </row>
    <row r="71" spans="1:122">
      <c r="A71" s="551"/>
      <c r="B71" s="83"/>
      <c r="C71" s="83"/>
      <c r="D71" s="84"/>
      <c r="E71" s="85" t="s">
        <v>149</v>
      </c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86" t="s">
        <v>145</v>
      </c>
      <c r="CY71" s="87">
        <v>25400</v>
      </c>
      <c r="CZ71" s="88">
        <v>0</v>
      </c>
      <c r="DA71" s="89">
        <v>419100</v>
      </c>
      <c r="DB71" s="91">
        <f t="shared" si="2"/>
        <v>419100</v>
      </c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</row>
    <row r="72" spans="1:122">
      <c r="A72" s="551"/>
      <c r="B72" s="83"/>
      <c r="C72" s="83"/>
      <c r="D72" s="84"/>
      <c r="E72" s="85" t="s">
        <v>150</v>
      </c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86" t="s">
        <v>145</v>
      </c>
      <c r="CY72" s="87">
        <v>25400</v>
      </c>
      <c r="CZ72" s="88">
        <v>0</v>
      </c>
      <c r="DA72" s="89">
        <v>419100</v>
      </c>
      <c r="DB72" s="91">
        <f t="shared" si="2"/>
        <v>419100</v>
      </c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</row>
    <row r="73" spans="1:122">
      <c r="A73" s="551"/>
      <c r="B73" s="83"/>
      <c r="C73" s="83"/>
      <c r="D73" s="84"/>
      <c r="E73" s="85" t="s">
        <v>151</v>
      </c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86" t="s">
        <v>153</v>
      </c>
      <c r="CY73" s="87">
        <v>15000</v>
      </c>
      <c r="CZ73" s="88">
        <v>0</v>
      </c>
      <c r="DA73" s="89">
        <v>1672298.0274615614</v>
      </c>
      <c r="DB73" s="91">
        <f t="shared" si="2"/>
        <v>1672298.0274615614</v>
      </c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3"/>
      <c r="DQ73" s="83"/>
      <c r="DR73" s="83"/>
    </row>
    <row r="74" spans="1:122">
      <c r="A74" s="551" t="s">
        <v>229</v>
      </c>
      <c r="B74" s="83"/>
      <c r="C74" s="232"/>
      <c r="D74" s="232" t="s">
        <v>567</v>
      </c>
      <c r="E74" s="8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  <c r="CX74" s="86"/>
      <c r="CY74" s="87"/>
      <c r="CZ74" s="88">
        <v>0</v>
      </c>
      <c r="DA74" s="89">
        <v>0</v>
      </c>
      <c r="DB74" s="91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3"/>
      <c r="DP74" s="83"/>
      <c r="DQ74" s="83"/>
      <c r="DR74" s="83"/>
    </row>
    <row r="75" spans="1:122">
      <c r="A75" s="551"/>
      <c r="B75" s="83"/>
      <c r="C75" s="83"/>
      <c r="D75" s="84"/>
      <c r="E75" s="85" t="s">
        <v>156</v>
      </c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86" t="s">
        <v>153</v>
      </c>
      <c r="CY75" s="87">
        <v>38849</v>
      </c>
      <c r="CZ75" s="88">
        <v>0</v>
      </c>
      <c r="DA75" s="89">
        <v>2165570.2022951404</v>
      </c>
      <c r="DB75" s="91">
        <f t="shared" si="2"/>
        <v>2165570.2022951404</v>
      </c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</row>
    <row r="76" spans="1:122">
      <c r="A76" s="551"/>
      <c r="B76" s="83"/>
      <c r="C76" s="83"/>
      <c r="D76" s="84"/>
      <c r="E76" s="85" t="s">
        <v>157</v>
      </c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86" t="s">
        <v>153</v>
      </c>
      <c r="CY76" s="87">
        <v>9712</v>
      </c>
      <c r="CZ76" s="88">
        <v>0</v>
      </c>
      <c r="DA76" s="89">
        <v>1082757.2295137788</v>
      </c>
      <c r="DB76" s="91">
        <f t="shared" si="2"/>
        <v>1082757.2295137788</v>
      </c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</row>
    <row r="77" spans="1:122">
      <c r="A77" s="549" t="s">
        <v>230</v>
      </c>
      <c r="B77" s="83"/>
      <c r="C77" s="232"/>
      <c r="D77" s="232" t="s">
        <v>784</v>
      </c>
      <c r="E77" s="85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6"/>
      <c r="CY77" s="87"/>
      <c r="CZ77" s="88">
        <v>0</v>
      </c>
      <c r="DA77" s="89">
        <v>0</v>
      </c>
      <c r="DB77" s="90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</row>
    <row r="78" spans="1:122">
      <c r="A78" s="549"/>
      <c r="B78" s="83"/>
      <c r="C78" s="83"/>
      <c r="D78" s="84"/>
      <c r="E78" s="85" t="s">
        <v>169</v>
      </c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6" t="s">
        <v>145</v>
      </c>
      <c r="CY78" s="87">
        <v>290</v>
      </c>
      <c r="CZ78" s="88">
        <v>0</v>
      </c>
      <c r="DA78" s="89">
        <v>649165</v>
      </c>
      <c r="DB78" s="91">
        <f t="shared" si="2"/>
        <v>649165</v>
      </c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</row>
    <row r="79" spans="1:122">
      <c r="A79" s="549"/>
      <c r="B79" s="83"/>
      <c r="C79" s="83"/>
      <c r="D79" s="84"/>
      <c r="E79" s="85" t="s">
        <v>170</v>
      </c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6" t="s">
        <v>146</v>
      </c>
      <c r="CY79" s="87">
        <v>8700</v>
      </c>
      <c r="CZ79" s="88">
        <v>0</v>
      </c>
      <c r="DA79" s="89">
        <v>226809</v>
      </c>
      <c r="DB79" s="91">
        <f t="shared" si="2"/>
        <v>226809</v>
      </c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</row>
    <row r="80" spans="1:122">
      <c r="A80" s="549"/>
      <c r="B80" s="83"/>
      <c r="C80" s="83"/>
      <c r="D80" s="84"/>
      <c r="E80" s="85" t="s">
        <v>171</v>
      </c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6" t="s">
        <v>145</v>
      </c>
      <c r="CY80" s="87">
        <v>159</v>
      </c>
      <c r="CZ80" s="88">
        <v>0</v>
      </c>
      <c r="DA80" s="89">
        <v>437250</v>
      </c>
      <c r="DB80" s="91">
        <f t="shared" si="2"/>
        <v>437250</v>
      </c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</row>
    <row r="81" spans="1:122">
      <c r="A81" s="549"/>
      <c r="B81" s="83"/>
      <c r="C81" s="83"/>
      <c r="D81" s="84"/>
      <c r="E81" s="85" t="s">
        <v>174</v>
      </c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6" t="s">
        <v>145</v>
      </c>
      <c r="CY81" s="87">
        <v>203</v>
      </c>
      <c r="CZ81" s="88">
        <v>0</v>
      </c>
      <c r="DA81" s="89">
        <v>1674750</v>
      </c>
      <c r="DB81" s="91">
        <f>DA81+CZ81</f>
        <v>1674750</v>
      </c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</row>
    <row r="82" spans="1:122">
      <c r="A82" s="549"/>
      <c r="B82" s="83"/>
      <c r="C82" s="83"/>
      <c r="D82" s="84"/>
      <c r="E82" s="85" t="s">
        <v>172</v>
      </c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6" t="s">
        <v>145</v>
      </c>
      <c r="CY82" s="87">
        <v>362</v>
      </c>
      <c r="CZ82" s="88">
        <v>0</v>
      </c>
      <c r="DA82" s="89">
        <v>657030</v>
      </c>
      <c r="DB82" s="91">
        <f t="shared" ref="DB82:DB84" si="4">DA82+CZ82</f>
        <v>657030</v>
      </c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</row>
    <row r="83" spans="1:122">
      <c r="A83" s="549"/>
      <c r="B83" s="83"/>
      <c r="C83" s="83"/>
      <c r="D83" s="84"/>
      <c r="E83" s="85" t="s">
        <v>175</v>
      </c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6" t="s">
        <v>145</v>
      </c>
      <c r="CY83" s="87">
        <v>203</v>
      </c>
      <c r="CZ83" s="88">
        <v>0</v>
      </c>
      <c r="DA83" s="89">
        <v>280264.91239999997</v>
      </c>
      <c r="DB83" s="91">
        <f t="shared" si="4"/>
        <v>280264.91239999997</v>
      </c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</row>
    <row r="84" spans="1:122">
      <c r="A84" s="549"/>
      <c r="B84" s="83"/>
      <c r="C84" s="83"/>
      <c r="D84" s="84"/>
      <c r="E84" s="85" t="s">
        <v>173</v>
      </c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6" t="s">
        <v>145</v>
      </c>
      <c r="CY84" s="87">
        <v>203</v>
      </c>
      <c r="CZ84" s="88">
        <v>0</v>
      </c>
      <c r="DA84" s="89">
        <v>64477.875</v>
      </c>
      <c r="DB84" s="91">
        <f t="shared" si="4"/>
        <v>64477.875</v>
      </c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</row>
    <row r="85" spans="1:122">
      <c r="A85" s="549"/>
      <c r="B85" s="83"/>
      <c r="C85" s="83"/>
      <c r="D85" s="84"/>
      <c r="E85" s="85" t="s">
        <v>176</v>
      </c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6" t="s">
        <v>177</v>
      </c>
      <c r="CY85" s="87"/>
      <c r="CZ85" s="88">
        <v>0</v>
      </c>
      <c r="DA85" s="89">
        <v>505890.18131775461</v>
      </c>
      <c r="DB85" s="91">
        <f t="shared" si="2"/>
        <v>505890.18131775461</v>
      </c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</row>
    <row r="86" spans="1:122">
      <c r="A86" s="92" t="s">
        <v>231</v>
      </c>
      <c r="B86" s="83"/>
      <c r="C86" s="232"/>
      <c r="D86" s="232" t="s">
        <v>493</v>
      </c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6"/>
      <c r="CY86" s="87"/>
      <c r="CZ86" s="88"/>
      <c r="DA86" s="89"/>
      <c r="DB86" s="91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</row>
    <row r="87" spans="1:122">
      <c r="A87" s="209"/>
      <c r="B87" s="186"/>
      <c r="C87" s="279"/>
      <c r="D87" s="282"/>
      <c r="E87" s="188" t="s">
        <v>708</v>
      </c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  <c r="BG87" s="186"/>
      <c r="BH87" s="186"/>
      <c r="BI87" s="186"/>
      <c r="BJ87" s="186"/>
      <c r="BK87" s="186"/>
      <c r="BL87" s="186"/>
      <c r="BM87" s="186"/>
      <c r="BN87" s="186"/>
      <c r="BO87" s="186"/>
      <c r="BP87" s="186"/>
      <c r="BQ87" s="186"/>
      <c r="BR87" s="186"/>
      <c r="BS87" s="186"/>
      <c r="BT87" s="186"/>
      <c r="BU87" s="186"/>
      <c r="BV87" s="186"/>
      <c r="BW87" s="186"/>
      <c r="BX87" s="186"/>
      <c r="BY87" s="186"/>
      <c r="BZ87" s="186"/>
      <c r="CA87" s="186"/>
      <c r="CB87" s="186"/>
      <c r="CC87" s="186"/>
      <c r="CD87" s="186"/>
      <c r="CE87" s="186"/>
      <c r="CF87" s="186"/>
      <c r="CG87" s="186"/>
      <c r="CH87" s="186"/>
      <c r="CI87" s="186"/>
      <c r="CJ87" s="186"/>
      <c r="CK87" s="186"/>
      <c r="CL87" s="186"/>
      <c r="CM87" s="186"/>
      <c r="CN87" s="186"/>
      <c r="CO87" s="186"/>
      <c r="CP87" s="186"/>
      <c r="CQ87" s="186"/>
      <c r="CR87" s="186"/>
      <c r="CS87" s="186"/>
      <c r="CT87" s="186"/>
      <c r="CU87" s="186"/>
      <c r="CV87" s="186"/>
      <c r="CW87" s="186"/>
      <c r="CX87" s="280"/>
      <c r="CY87" s="281"/>
      <c r="CZ87" s="191">
        <v>201837</v>
      </c>
      <c r="DA87" s="190">
        <v>152578</v>
      </c>
      <c r="DB87" s="91">
        <f t="shared" si="2"/>
        <v>354415</v>
      </c>
      <c r="DC87" s="186"/>
      <c r="DD87" s="186"/>
      <c r="DE87" s="186"/>
      <c r="DF87" s="186"/>
      <c r="DG87" s="186"/>
      <c r="DH87" s="186"/>
      <c r="DI87" s="186"/>
      <c r="DJ87" s="186"/>
      <c r="DK87" s="186"/>
      <c r="DL87" s="186"/>
      <c r="DM87" s="186"/>
      <c r="DN87" s="186"/>
      <c r="DO87" s="186"/>
      <c r="DP87" s="186"/>
      <c r="DQ87" s="186"/>
      <c r="DR87" s="186"/>
    </row>
    <row r="88" spans="1:122">
      <c r="A88" s="209"/>
      <c r="B88" s="186"/>
      <c r="C88" s="279"/>
      <c r="D88" s="282"/>
      <c r="E88" s="188" t="s">
        <v>709</v>
      </c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  <c r="BG88" s="186"/>
      <c r="BH88" s="186"/>
      <c r="BI88" s="186"/>
      <c r="BJ88" s="186"/>
      <c r="BK88" s="186"/>
      <c r="BL88" s="186"/>
      <c r="BM88" s="186"/>
      <c r="BN88" s="186"/>
      <c r="BO88" s="186"/>
      <c r="BP88" s="186"/>
      <c r="BQ88" s="186"/>
      <c r="BR88" s="186"/>
      <c r="BS88" s="186"/>
      <c r="BT88" s="186"/>
      <c r="BU88" s="186"/>
      <c r="BV88" s="186"/>
      <c r="BW88" s="186"/>
      <c r="BX88" s="186"/>
      <c r="BY88" s="186"/>
      <c r="BZ88" s="186"/>
      <c r="CA88" s="186"/>
      <c r="CB88" s="186"/>
      <c r="CC88" s="186"/>
      <c r="CD88" s="186"/>
      <c r="CE88" s="186"/>
      <c r="CF88" s="186"/>
      <c r="CG88" s="186"/>
      <c r="CH88" s="186"/>
      <c r="CI88" s="186"/>
      <c r="CJ88" s="186"/>
      <c r="CK88" s="186"/>
      <c r="CL88" s="186"/>
      <c r="CM88" s="186"/>
      <c r="CN88" s="186"/>
      <c r="CO88" s="186"/>
      <c r="CP88" s="186"/>
      <c r="CQ88" s="186"/>
      <c r="CR88" s="186"/>
      <c r="CS88" s="186"/>
      <c r="CT88" s="186"/>
      <c r="CU88" s="186"/>
      <c r="CV88" s="186"/>
      <c r="CW88" s="186"/>
      <c r="CX88" s="280"/>
      <c r="CY88" s="281"/>
      <c r="CZ88" s="191">
        <v>1969626</v>
      </c>
      <c r="DA88" s="190">
        <v>707750</v>
      </c>
      <c r="DB88" s="91">
        <f t="shared" si="2"/>
        <v>2677376</v>
      </c>
      <c r="DC88" s="186"/>
      <c r="DD88" s="186"/>
      <c r="DE88" s="186"/>
      <c r="DF88" s="186"/>
      <c r="DG88" s="186"/>
      <c r="DH88" s="186"/>
      <c r="DI88" s="186"/>
      <c r="DJ88" s="186"/>
      <c r="DK88" s="186"/>
      <c r="DL88" s="186"/>
      <c r="DM88" s="186"/>
      <c r="DN88" s="186"/>
      <c r="DO88" s="186"/>
      <c r="DP88" s="186"/>
      <c r="DQ88" s="186"/>
      <c r="DR88" s="186"/>
    </row>
    <row r="89" spans="1:122">
      <c r="A89" s="209"/>
      <c r="B89" s="186"/>
      <c r="C89" s="279"/>
      <c r="D89" s="282"/>
      <c r="E89" s="188" t="s">
        <v>710</v>
      </c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6"/>
      <c r="BT89" s="186"/>
      <c r="BU89" s="186"/>
      <c r="BV89" s="186"/>
      <c r="BW89" s="186"/>
      <c r="BX89" s="186"/>
      <c r="BY89" s="186"/>
      <c r="BZ89" s="186"/>
      <c r="CA89" s="186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6"/>
      <c r="CP89" s="186"/>
      <c r="CQ89" s="186"/>
      <c r="CR89" s="186"/>
      <c r="CS89" s="186"/>
      <c r="CT89" s="186"/>
      <c r="CU89" s="186"/>
      <c r="CV89" s="186"/>
      <c r="CW89" s="186"/>
      <c r="CX89" s="280"/>
      <c r="CY89" s="281"/>
      <c r="CZ89" s="191">
        <v>1481476</v>
      </c>
      <c r="DA89" s="190">
        <v>592567</v>
      </c>
      <c r="DB89" s="91">
        <f t="shared" si="2"/>
        <v>2074043</v>
      </c>
      <c r="DC89" s="186"/>
      <c r="DD89" s="186"/>
      <c r="DE89" s="186"/>
      <c r="DF89" s="186"/>
      <c r="DG89" s="186"/>
      <c r="DH89" s="186"/>
      <c r="DI89" s="186"/>
      <c r="DJ89" s="186"/>
      <c r="DK89" s="186"/>
      <c r="DL89" s="186"/>
      <c r="DM89" s="186"/>
      <c r="DN89" s="186"/>
      <c r="DO89" s="186"/>
      <c r="DP89" s="186"/>
      <c r="DQ89" s="186"/>
      <c r="DR89" s="186"/>
    </row>
    <row r="90" spans="1:122">
      <c r="A90" s="209"/>
      <c r="B90" s="186"/>
      <c r="C90" s="279"/>
      <c r="D90" s="282"/>
      <c r="E90" s="188" t="s">
        <v>711</v>
      </c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  <c r="BG90" s="186"/>
      <c r="BH90" s="186"/>
      <c r="BI90" s="186"/>
      <c r="BJ90" s="186"/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186"/>
      <c r="CE90" s="186"/>
      <c r="CF90" s="186"/>
      <c r="CG90" s="186"/>
      <c r="CH90" s="186"/>
      <c r="CI90" s="186"/>
      <c r="CJ90" s="186"/>
      <c r="CK90" s="186"/>
      <c r="CL90" s="186"/>
      <c r="CM90" s="186"/>
      <c r="CN90" s="186"/>
      <c r="CO90" s="186"/>
      <c r="CP90" s="186"/>
      <c r="CQ90" s="186"/>
      <c r="CR90" s="186"/>
      <c r="CS90" s="186"/>
      <c r="CT90" s="186"/>
      <c r="CU90" s="186"/>
      <c r="CV90" s="186"/>
      <c r="CW90" s="186"/>
      <c r="CX90" s="280"/>
      <c r="CY90" s="281"/>
      <c r="CZ90" s="191">
        <v>2083067</v>
      </c>
      <c r="DA90" s="190">
        <v>704884</v>
      </c>
      <c r="DB90" s="91">
        <f t="shared" si="2"/>
        <v>2787951</v>
      </c>
      <c r="DC90" s="186"/>
      <c r="DD90" s="186"/>
      <c r="DE90" s="186"/>
      <c r="DF90" s="186"/>
      <c r="DG90" s="186"/>
      <c r="DH90" s="186"/>
      <c r="DI90" s="186"/>
      <c r="DJ90" s="186"/>
      <c r="DK90" s="186"/>
      <c r="DL90" s="186"/>
      <c r="DM90" s="186"/>
      <c r="DN90" s="186"/>
      <c r="DO90" s="186"/>
      <c r="DP90" s="186"/>
      <c r="DQ90" s="186"/>
      <c r="DR90" s="186"/>
    </row>
    <row r="91" spans="1:122">
      <c r="A91" s="209"/>
      <c r="B91" s="186"/>
      <c r="C91" s="279"/>
      <c r="D91" s="282"/>
      <c r="E91" s="188" t="s">
        <v>712</v>
      </c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  <c r="BG91" s="186"/>
      <c r="BH91" s="186"/>
      <c r="BI91" s="186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186"/>
      <c r="CE91" s="186"/>
      <c r="CF91" s="186"/>
      <c r="CG91" s="186"/>
      <c r="CH91" s="186"/>
      <c r="CI91" s="186"/>
      <c r="CJ91" s="186"/>
      <c r="CK91" s="186"/>
      <c r="CL91" s="186"/>
      <c r="CM91" s="186"/>
      <c r="CN91" s="186"/>
      <c r="CO91" s="186"/>
      <c r="CP91" s="186"/>
      <c r="CQ91" s="186"/>
      <c r="CR91" s="186"/>
      <c r="CS91" s="186"/>
      <c r="CT91" s="186"/>
      <c r="CU91" s="186"/>
      <c r="CV91" s="186"/>
      <c r="CW91" s="186"/>
      <c r="CX91" s="280"/>
      <c r="CY91" s="281"/>
      <c r="CZ91" s="191">
        <v>1835842</v>
      </c>
      <c r="DA91" s="190">
        <v>612792</v>
      </c>
      <c r="DB91" s="91">
        <f t="shared" si="2"/>
        <v>2448634</v>
      </c>
      <c r="DC91" s="186"/>
      <c r="DD91" s="186"/>
      <c r="DE91" s="186"/>
      <c r="DF91" s="186"/>
      <c r="DG91" s="186"/>
      <c r="DH91" s="186"/>
      <c r="DI91" s="186"/>
      <c r="DJ91" s="186"/>
      <c r="DK91" s="186"/>
      <c r="DL91" s="186"/>
      <c r="DM91" s="186"/>
      <c r="DN91" s="186"/>
      <c r="DO91" s="186"/>
      <c r="DP91" s="186"/>
      <c r="DQ91" s="186"/>
      <c r="DR91" s="186"/>
    </row>
    <row r="92" spans="1:122">
      <c r="A92" s="209"/>
      <c r="B92" s="186"/>
      <c r="C92" s="279"/>
      <c r="D92" s="282"/>
      <c r="E92" s="188" t="s">
        <v>713</v>
      </c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  <c r="BG92" s="186"/>
      <c r="BH92" s="186"/>
      <c r="BI92" s="186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186"/>
      <c r="CE92" s="186"/>
      <c r="CF92" s="186"/>
      <c r="CG92" s="186"/>
      <c r="CH92" s="186"/>
      <c r="CI92" s="186"/>
      <c r="CJ92" s="186"/>
      <c r="CK92" s="186"/>
      <c r="CL92" s="186"/>
      <c r="CM92" s="186"/>
      <c r="CN92" s="186"/>
      <c r="CO92" s="186"/>
      <c r="CP92" s="186"/>
      <c r="CQ92" s="186"/>
      <c r="CR92" s="186"/>
      <c r="CS92" s="186"/>
      <c r="CT92" s="186"/>
      <c r="CU92" s="186"/>
      <c r="CV92" s="186"/>
      <c r="CW92" s="186"/>
      <c r="CX92" s="280"/>
      <c r="CY92" s="281"/>
      <c r="CZ92" s="191">
        <v>3182277</v>
      </c>
      <c r="DA92" s="190">
        <v>1208524</v>
      </c>
      <c r="DB92" s="91">
        <f t="shared" si="2"/>
        <v>4390801</v>
      </c>
      <c r="DC92" s="186"/>
      <c r="DD92" s="186"/>
      <c r="DE92" s="186"/>
      <c r="DF92" s="186"/>
      <c r="DG92" s="186"/>
      <c r="DH92" s="186"/>
      <c r="DI92" s="186"/>
      <c r="DJ92" s="186"/>
      <c r="DK92" s="186"/>
      <c r="DL92" s="186"/>
      <c r="DM92" s="186"/>
      <c r="DN92" s="186"/>
      <c r="DO92" s="186"/>
      <c r="DP92" s="186"/>
      <c r="DQ92" s="186"/>
      <c r="DR92" s="186"/>
    </row>
    <row r="93" spans="1:122">
      <c r="A93" s="288" t="s">
        <v>232</v>
      </c>
      <c r="B93" s="186"/>
      <c r="C93" s="279"/>
      <c r="D93" s="279" t="s">
        <v>494</v>
      </c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  <c r="AT93" s="186"/>
      <c r="AU93" s="186"/>
      <c r="AV93" s="186"/>
      <c r="AW93" s="186"/>
      <c r="AX93" s="186"/>
      <c r="AY93" s="186"/>
      <c r="AZ93" s="186"/>
      <c r="BA93" s="186"/>
      <c r="BB93" s="186"/>
      <c r="BC93" s="186"/>
      <c r="BD93" s="186"/>
      <c r="BE93" s="186"/>
      <c r="BF93" s="186"/>
      <c r="BG93" s="186"/>
      <c r="BH93" s="186"/>
      <c r="BI93" s="186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186"/>
      <c r="CE93" s="186"/>
      <c r="CF93" s="186"/>
      <c r="CG93" s="186"/>
      <c r="CH93" s="186"/>
      <c r="CI93" s="186"/>
      <c r="CJ93" s="186"/>
      <c r="CK93" s="186"/>
      <c r="CL93" s="186"/>
      <c r="CM93" s="186"/>
      <c r="CN93" s="186"/>
      <c r="CO93" s="186"/>
      <c r="CP93" s="186"/>
      <c r="CQ93" s="186"/>
      <c r="CR93" s="186"/>
      <c r="CS93" s="186"/>
      <c r="CT93" s="186"/>
      <c r="CU93" s="186"/>
      <c r="CV93" s="186"/>
      <c r="CW93" s="186"/>
      <c r="CX93" s="280"/>
      <c r="CY93" s="281"/>
      <c r="CZ93" s="191">
        <v>8115443</v>
      </c>
      <c r="DA93" s="190">
        <v>2668001</v>
      </c>
      <c r="DB93" s="192">
        <f t="shared" si="2"/>
        <v>10783444</v>
      </c>
      <c r="DC93" s="186"/>
      <c r="DD93" s="186"/>
      <c r="DE93" s="186"/>
      <c r="DF93" s="186"/>
      <c r="DG93" s="186"/>
      <c r="DH93" s="186"/>
      <c r="DI93" s="186"/>
      <c r="DJ93" s="186"/>
      <c r="DK93" s="186"/>
      <c r="DL93" s="186"/>
      <c r="DM93" s="186"/>
      <c r="DN93" s="186"/>
      <c r="DO93" s="186"/>
      <c r="DP93" s="186"/>
      <c r="DQ93" s="186"/>
      <c r="DR93" s="186"/>
    </row>
    <row r="94" spans="1:122">
      <c r="A94" s="287"/>
      <c r="B94" s="83"/>
      <c r="C94" s="232"/>
      <c r="D94" s="235"/>
      <c r="E94" s="85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6"/>
      <c r="CY94" s="87"/>
      <c r="CZ94" s="88"/>
      <c r="DA94" s="89"/>
      <c r="DB94" s="91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</row>
    <row r="95" spans="1:122">
      <c r="A95" s="287"/>
      <c r="B95" s="83"/>
      <c r="C95" s="232"/>
      <c r="D95" s="503" t="s">
        <v>234</v>
      </c>
      <c r="E95" s="50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6"/>
      <c r="CY95" s="87"/>
      <c r="CZ95" s="88"/>
      <c r="DA95" s="89"/>
      <c r="DB95" s="91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3"/>
      <c r="DP95" s="83"/>
      <c r="DQ95" s="83"/>
      <c r="DR95" s="83"/>
    </row>
    <row r="96" spans="1:122" ht="5.25" customHeight="1">
      <c r="A96" s="287"/>
      <c r="B96" s="83"/>
      <c r="C96" s="232"/>
      <c r="D96" s="235"/>
      <c r="E96" s="85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6"/>
      <c r="CY96" s="87"/>
      <c r="CZ96" s="88"/>
      <c r="DA96" s="89"/>
      <c r="DB96" s="91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</row>
    <row r="97" spans="1:122">
      <c r="A97" s="287"/>
      <c r="B97" s="83"/>
      <c r="C97" s="232"/>
      <c r="D97" s="346" t="s">
        <v>808</v>
      </c>
      <c r="E97" s="85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9">
        <v>9</v>
      </c>
      <c r="U97" s="83"/>
      <c r="V97" s="89">
        <v>6</v>
      </c>
      <c r="W97" s="83"/>
      <c r="X97" s="89">
        <v>136</v>
      </c>
      <c r="Y97" s="83"/>
      <c r="Z97" s="89">
        <v>72</v>
      </c>
      <c r="AA97" s="83"/>
      <c r="AB97" s="83"/>
      <c r="AC97" s="83">
        <v>43</v>
      </c>
      <c r="AD97" s="83">
        <v>3</v>
      </c>
      <c r="AE97" s="83">
        <v>14</v>
      </c>
      <c r="AF97" s="83"/>
      <c r="AG97" s="83"/>
      <c r="AH97" s="83"/>
      <c r="AI97" s="83"/>
      <c r="AJ97" s="83"/>
      <c r="AK97" s="83"/>
      <c r="AL97" s="83"/>
      <c r="AM97" s="83"/>
      <c r="AN97" s="89">
        <v>4914</v>
      </c>
      <c r="AO97" s="89">
        <v>18</v>
      </c>
      <c r="AP97" s="83"/>
      <c r="AQ97" s="83"/>
      <c r="AR97" s="83"/>
      <c r="AS97" s="83"/>
      <c r="AT97" s="83"/>
      <c r="AU97" s="83"/>
      <c r="AV97" s="83">
        <v>2</v>
      </c>
      <c r="AW97" s="83"/>
      <c r="AX97" s="83"/>
      <c r="AY97" s="83"/>
      <c r="AZ97" s="89">
        <v>1638</v>
      </c>
      <c r="BA97" s="83"/>
      <c r="BB97" s="83"/>
      <c r="BC97" s="83"/>
      <c r="BD97" s="83">
        <v>2</v>
      </c>
      <c r="BE97" s="83"/>
      <c r="BF97" s="83"/>
      <c r="BG97" s="83"/>
      <c r="BH97" s="83"/>
      <c r="BI97" s="83"/>
      <c r="BJ97" s="83"/>
      <c r="BK97" s="83"/>
      <c r="BL97" s="83"/>
      <c r="BM97" s="83"/>
      <c r="BN97" s="89">
        <v>80</v>
      </c>
      <c r="BO97" s="83"/>
      <c r="BP97" s="89">
        <v>144</v>
      </c>
      <c r="BQ97" s="89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6"/>
      <c r="CY97" s="87"/>
      <c r="CZ97" s="89">
        <v>987852.87919999997</v>
      </c>
      <c r="DA97" s="89">
        <v>374110.18400000001</v>
      </c>
      <c r="DB97" s="192">
        <f t="shared" ref="DB97:DB106" si="5">DA97+CZ97</f>
        <v>1361963.0632</v>
      </c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</row>
    <row r="98" spans="1:122" ht="30" customHeight="1">
      <c r="A98" s="287"/>
      <c r="B98" s="83"/>
      <c r="C98" s="232"/>
      <c r="D98" s="499" t="s">
        <v>809</v>
      </c>
      <c r="E98" s="500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9">
        <v>12</v>
      </c>
      <c r="U98" s="83"/>
      <c r="V98" s="89">
        <v>12</v>
      </c>
      <c r="W98" s="83"/>
      <c r="X98" s="89">
        <v>1051</v>
      </c>
      <c r="Y98" s="83"/>
      <c r="Z98" s="89">
        <v>222</v>
      </c>
      <c r="AA98" s="83"/>
      <c r="AB98" s="83"/>
      <c r="AC98" s="83">
        <v>361</v>
      </c>
      <c r="AD98" s="83">
        <v>112</v>
      </c>
      <c r="AE98" s="83"/>
      <c r="AF98" s="83"/>
      <c r="AG98" s="83"/>
      <c r="AH98" s="83"/>
      <c r="AI98" s="83"/>
      <c r="AJ98" s="83"/>
      <c r="AK98" s="83"/>
      <c r="AL98" s="83"/>
      <c r="AM98" s="83"/>
      <c r="AN98" s="89">
        <v>55311</v>
      </c>
      <c r="AO98" s="89"/>
      <c r="AP98" s="83"/>
      <c r="AQ98" s="83"/>
      <c r="AR98" s="83"/>
      <c r="AS98" s="83"/>
      <c r="AT98" s="83"/>
      <c r="AU98" s="83"/>
      <c r="AV98" s="83">
        <v>4</v>
      </c>
      <c r="AW98" s="83"/>
      <c r="AX98" s="83"/>
      <c r="AY98" s="83"/>
      <c r="AZ98" s="89">
        <v>6283</v>
      </c>
      <c r="BA98" s="83"/>
      <c r="BB98" s="83"/>
      <c r="BC98" s="83"/>
      <c r="BD98" s="83">
        <v>4</v>
      </c>
      <c r="BE98" s="83"/>
      <c r="BF98" s="83"/>
      <c r="BG98" s="83"/>
      <c r="BH98" s="83"/>
      <c r="BI98" s="83"/>
      <c r="BJ98" s="83"/>
      <c r="BK98" s="83"/>
      <c r="BL98" s="83"/>
      <c r="BM98" s="83"/>
      <c r="BN98" s="89">
        <v>160</v>
      </c>
      <c r="BO98" s="83"/>
      <c r="BP98" s="89"/>
      <c r="BQ98" s="89">
        <v>388</v>
      </c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6"/>
      <c r="CY98" s="87"/>
      <c r="CZ98" s="89">
        <v>7070523.3863000004</v>
      </c>
      <c r="DA98" s="89">
        <v>5040954.3425210891</v>
      </c>
      <c r="DB98" s="192">
        <f t="shared" si="5"/>
        <v>12111477.728821089</v>
      </c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</row>
    <row r="99" spans="1:122">
      <c r="A99" s="287"/>
      <c r="B99" s="83"/>
      <c r="C99" s="232"/>
      <c r="D99" s="180" t="s">
        <v>810</v>
      </c>
      <c r="E99" s="85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9">
        <v>3</v>
      </c>
      <c r="U99" s="83"/>
      <c r="V99" s="89">
        <v>3</v>
      </c>
      <c r="W99" s="83"/>
      <c r="X99" s="89">
        <v>112</v>
      </c>
      <c r="Y99" s="83"/>
      <c r="Z99" s="89">
        <v>18</v>
      </c>
      <c r="AA99" s="83"/>
      <c r="AB99" s="83"/>
      <c r="AC99" s="83">
        <v>38</v>
      </c>
      <c r="AD99" s="83">
        <v>3</v>
      </c>
      <c r="AE99" s="83">
        <v>10</v>
      </c>
      <c r="AF99" s="83"/>
      <c r="AG99" s="83"/>
      <c r="AH99" s="83"/>
      <c r="AI99" s="83"/>
      <c r="AJ99" s="83"/>
      <c r="AK99" s="83"/>
      <c r="AL99" s="83"/>
      <c r="AM99" s="83"/>
      <c r="AN99" s="89"/>
      <c r="AO99" s="89">
        <v>5835</v>
      </c>
      <c r="AP99" s="83"/>
      <c r="AQ99" s="83"/>
      <c r="AR99" s="83"/>
      <c r="AS99" s="83"/>
      <c r="AT99" s="83"/>
      <c r="AU99" s="83"/>
      <c r="AV99" s="83">
        <v>1</v>
      </c>
      <c r="AW99" s="83"/>
      <c r="AX99" s="83"/>
      <c r="AY99" s="83"/>
      <c r="AZ99" s="89">
        <v>1026</v>
      </c>
      <c r="BA99" s="83"/>
      <c r="BB99" s="83"/>
      <c r="BC99" s="83"/>
      <c r="BD99" s="83">
        <v>1</v>
      </c>
      <c r="BE99" s="83"/>
      <c r="BF99" s="83"/>
      <c r="BG99" s="83"/>
      <c r="BH99" s="83"/>
      <c r="BI99" s="83"/>
      <c r="BJ99" s="83"/>
      <c r="BK99" s="83"/>
      <c r="BL99" s="83"/>
      <c r="BM99" s="83"/>
      <c r="BN99" s="89">
        <v>40</v>
      </c>
      <c r="BO99" s="83"/>
      <c r="BP99" s="89">
        <v>72</v>
      </c>
      <c r="BQ99" s="89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6"/>
      <c r="CY99" s="87"/>
      <c r="CZ99" s="89">
        <v>720968.81229999999</v>
      </c>
      <c r="DA99" s="89">
        <v>192852.158</v>
      </c>
      <c r="DB99" s="192">
        <f t="shared" si="5"/>
        <v>913820.97029999993</v>
      </c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</row>
    <row r="100" spans="1:122">
      <c r="A100" s="287"/>
      <c r="B100" s="83"/>
      <c r="C100" s="232"/>
      <c r="D100" s="180" t="s">
        <v>811</v>
      </c>
      <c r="E100" s="85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9">
        <v>3</v>
      </c>
      <c r="U100" s="83"/>
      <c r="V100" s="89">
        <v>3</v>
      </c>
      <c r="W100" s="83"/>
      <c r="X100" s="89">
        <v>170</v>
      </c>
      <c r="Y100" s="83"/>
      <c r="Z100" s="89">
        <v>39</v>
      </c>
      <c r="AA100" s="83"/>
      <c r="AB100" s="83"/>
      <c r="AC100" s="83">
        <v>53</v>
      </c>
      <c r="AD100" s="83">
        <v>13</v>
      </c>
      <c r="AE100" s="83">
        <v>11</v>
      </c>
      <c r="AF100" s="83"/>
      <c r="AG100" s="83"/>
      <c r="AH100" s="83"/>
      <c r="AI100" s="83"/>
      <c r="AJ100" s="83"/>
      <c r="AK100" s="83"/>
      <c r="AL100" s="83"/>
      <c r="AM100" s="83"/>
      <c r="AN100" s="89"/>
      <c r="AO100" s="89">
        <v>7337</v>
      </c>
      <c r="AP100" s="83"/>
      <c r="AQ100" s="83"/>
      <c r="AR100" s="83"/>
      <c r="AS100" s="83"/>
      <c r="AT100" s="83"/>
      <c r="AU100" s="83"/>
      <c r="AV100" s="83">
        <v>1</v>
      </c>
      <c r="AW100" s="83"/>
      <c r="AX100" s="83"/>
      <c r="AY100" s="83"/>
      <c r="AZ100" s="89">
        <v>700</v>
      </c>
      <c r="BA100" s="83"/>
      <c r="BB100" s="83"/>
      <c r="BC100" s="83"/>
      <c r="BD100" s="83">
        <v>1</v>
      </c>
      <c r="BE100" s="83"/>
      <c r="BF100" s="83"/>
      <c r="BG100" s="83"/>
      <c r="BH100" s="83"/>
      <c r="BI100" s="83"/>
      <c r="BJ100" s="83"/>
      <c r="BK100" s="83"/>
      <c r="BL100" s="83"/>
      <c r="BM100" s="83"/>
      <c r="BN100" s="89">
        <v>40</v>
      </c>
      <c r="BO100" s="83"/>
      <c r="BP100" s="89">
        <v>72</v>
      </c>
      <c r="BQ100" s="89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6"/>
      <c r="CY100" s="87"/>
      <c r="CZ100" s="89">
        <v>978232.98430000024</v>
      </c>
      <c r="DA100" s="89">
        <v>263748.62900000002</v>
      </c>
      <c r="DB100" s="192">
        <f t="shared" si="5"/>
        <v>1241981.6133000003</v>
      </c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</row>
    <row r="101" spans="1:122">
      <c r="A101" s="287"/>
      <c r="B101" s="83"/>
      <c r="C101" s="232"/>
      <c r="D101" s="180" t="s">
        <v>812</v>
      </c>
      <c r="E101" s="85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9">
        <v>9</v>
      </c>
      <c r="U101" s="83"/>
      <c r="V101" s="89">
        <v>9</v>
      </c>
      <c r="W101" s="83"/>
      <c r="X101" s="89">
        <v>417</v>
      </c>
      <c r="Y101" s="83"/>
      <c r="Z101" s="89">
        <v>192</v>
      </c>
      <c r="AA101" s="83"/>
      <c r="AB101" s="83"/>
      <c r="AC101" s="83">
        <v>157</v>
      </c>
      <c r="AD101" s="83"/>
      <c r="AE101" s="83">
        <v>45</v>
      </c>
      <c r="AF101" s="83"/>
      <c r="AG101" s="83"/>
      <c r="AH101" s="83"/>
      <c r="AI101" s="83"/>
      <c r="AJ101" s="83"/>
      <c r="AK101" s="83"/>
      <c r="AL101" s="83"/>
      <c r="AM101" s="83"/>
      <c r="AN101" s="89">
        <v>19152</v>
      </c>
      <c r="AO101" s="89">
        <v>27</v>
      </c>
      <c r="AP101" s="83"/>
      <c r="AQ101" s="83"/>
      <c r="AR101" s="83"/>
      <c r="AS101" s="83"/>
      <c r="AT101" s="83"/>
      <c r="AU101" s="83"/>
      <c r="AV101" s="83">
        <v>2</v>
      </c>
      <c r="AW101" s="83">
        <v>1</v>
      </c>
      <c r="AX101" s="83"/>
      <c r="AY101" s="83"/>
      <c r="AZ101" s="89">
        <v>3108</v>
      </c>
      <c r="BA101" s="83"/>
      <c r="BB101" s="83"/>
      <c r="BC101" s="83"/>
      <c r="BD101" s="83">
        <v>2</v>
      </c>
      <c r="BE101" s="83">
        <v>1</v>
      </c>
      <c r="BF101" s="83"/>
      <c r="BG101" s="83"/>
      <c r="BH101" s="83"/>
      <c r="BI101" s="83"/>
      <c r="BJ101" s="83"/>
      <c r="BK101" s="83"/>
      <c r="BL101" s="83"/>
      <c r="BM101" s="83"/>
      <c r="BN101" s="89">
        <v>80</v>
      </c>
      <c r="BO101" s="83"/>
      <c r="BP101" s="89">
        <v>164</v>
      </c>
      <c r="BQ101" s="89">
        <v>64</v>
      </c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6"/>
      <c r="CY101" s="87"/>
      <c r="CZ101" s="89">
        <v>2938402.7013000003</v>
      </c>
      <c r="DA101" s="89">
        <v>1055173.128</v>
      </c>
      <c r="DB101" s="192">
        <f t="shared" si="5"/>
        <v>3993575.8293000003</v>
      </c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</row>
    <row r="102" spans="1:122">
      <c r="A102" s="287"/>
      <c r="B102" s="83"/>
      <c r="C102" s="232"/>
      <c r="D102" s="180" t="s">
        <v>813</v>
      </c>
      <c r="E102" s="85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9">
        <v>9</v>
      </c>
      <c r="U102" s="83"/>
      <c r="V102" s="89">
        <v>9</v>
      </c>
      <c r="W102" s="83"/>
      <c r="X102" s="89">
        <v>549</v>
      </c>
      <c r="Y102" s="83"/>
      <c r="Z102" s="89">
        <v>72</v>
      </c>
      <c r="AA102" s="83"/>
      <c r="AB102" s="83"/>
      <c r="AC102" s="83">
        <v>179</v>
      </c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9">
        <v>27315</v>
      </c>
      <c r="AO102" s="89">
        <v>27</v>
      </c>
      <c r="AP102" s="83"/>
      <c r="AQ102" s="83"/>
      <c r="AR102" s="83"/>
      <c r="AS102" s="83"/>
      <c r="AT102" s="83"/>
      <c r="AU102" s="83"/>
      <c r="AV102" s="83">
        <v>3</v>
      </c>
      <c r="AW102" s="83"/>
      <c r="AX102" s="83"/>
      <c r="AY102" s="83"/>
      <c r="AZ102" s="89">
        <v>8300</v>
      </c>
      <c r="BA102" s="83"/>
      <c r="BB102" s="83"/>
      <c r="BC102" s="83"/>
      <c r="BD102" s="83">
        <v>3</v>
      </c>
      <c r="BE102" s="83"/>
      <c r="BF102" s="83"/>
      <c r="BG102" s="83"/>
      <c r="BH102" s="83"/>
      <c r="BI102" s="83"/>
      <c r="BJ102" s="83"/>
      <c r="BK102" s="83"/>
      <c r="BL102" s="83"/>
      <c r="BM102" s="83"/>
      <c r="BN102" s="89">
        <v>120</v>
      </c>
      <c r="BO102" s="83"/>
      <c r="BP102" s="89">
        <v>216</v>
      </c>
      <c r="BQ102" s="89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6"/>
      <c r="CY102" s="87"/>
      <c r="CZ102" s="89">
        <v>3455037.8533000001</v>
      </c>
      <c r="DA102" s="89">
        <v>1231274.709</v>
      </c>
      <c r="DB102" s="192">
        <f t="shared" si="5"/>
        <v>4686312.5623000003</v>
      </c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</row>
    <row r="103" spans="1:122">
      <c r="A103" s="287"/>
      <c r="B103" s="83"/>
      <c r="C103" s="232"/>
      <c r="D103" s="180" t="s">
        <v>814</v>
      </c>
      <c r="E103" s="85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9">
        <v>6</v>
      </c>
      <c r="U103" s="83"/>
      <c r="V103" s="89">
        <v>6</v>
      </c>
      <c r="W103" s="83"/>
      <c r="X103" s="89">
        <v>224</v>
      </c>
      <c r="Y103" s="83"/>
      <c r="Z103" s="89">
        <v>69</v>
      </c>
      <c r="AA103" s="83"/>
      <c r="AB103" s="83"/>
      <c r="AC103" s="83"/>
      <c r="AD103" s="83">
        <v>76</v>
      </c>
      <c r="AE103" s="83">
        <v>25</v>
      </c>
      <c r="AF103" s="83"/>
      <c r="AG103" s="83"/>
      <c r="AH103" s="83"/>
      <c r="AI103" s="83"/>
      <c r="AJ103" s="83"/>
      <c r="AK103" s="83"/>
      <c r="AL103" s="83"/>
      <c r="AM103" s="83"/>
      <c r="AN103" s="89">
        <v>11191</v>
      </c>
      <c r="AO103" s="89">
        <v>24</v>
      </c>
      <c r="AP103" s="83"/>
      <c r="AQ103" s="83"/>
      <c r="AR103" s="83"/>
      <c r="AS103" s="83"/>
      <c r="AT103" s="83"/>
      <c r="AU103" s="83"/>
      <c r="AV103" s="83">
        <v>1</v>
      </c>
      <c r="AW103" s="83">
        <v>1</v>
      </c>
      <c r="AX103" s="83"/>
      <c r="AY103" s="83"/>
      <c r="AZ103" s="89">
        <v>2325</v>
      </c>
      <c r="BA103" s="83"/>
      <c r="BB103" s="83"/>
      <c r="BC103" s="83"/>
      <c r="BD103" s="83">
        <v>1</v>
      </c>
      <c r="BE103" s="83">
        <v>1</v>
      </c>
      <c r="BF103" s="83"/>
      <c r="BG103" s="83"/>
      <c r="BH103" s="83"/>
      <c r="BI103" s="83"/>
      <c r="BJ103" s="83"/>
      <c r="BK103" s="83"/>
      <c r="BL103" s="83"/>
      <c r="BM103" s="83"/>
      <c r="BN103" s="89">
        <v>40</v>
      </c>
      <c r="BO103" s="83"/>
      <c r="BP103" s="89">
        <v>112</v>
      </c>
      <c r="BQ103" s="89">
        <v>72</v>
      </c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6"/>
      <c r="CY103" s="87"/>
      <c r="CZ103" s="89">
        <v>1321357.3417</v>
      </c>
      <c r="DA103" s="89">
        <v>744517.24699999997</v>
      </c>
      <c r="DB103" s="192">
        <f t="shared" si="5"/>
        <v>2065874.5887</v>
      </c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</row>
    <row r="104" spans="1:122">
      <c r="A104" s="287"/>
      <c r="B104" s="83"/>
      <c r="C104" s="232"/>
      <c r="D104" s="180" t="s">
        <v>815</v>
      </c>
      <c r="E104" s="85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9">
        <v>3</v>
      </c>
      <c r="U104" s="83"/>
      <c r="V104" s="89">
        <v>3</v>
      </c>
      <c r="W104" s="83"/>
      <c r="X104" s="89">
        <v>6</v>
      </c>
      <c r="Y104" s="83"/>
      <c r="Z104" s="89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9"/>
      <c r="AO104" s="89">
        <v>12</v>
      </c>
      <c r="AP104" s="83"/>
      <c r="AQ104" s="83"/>
      <c r="AR104" s="83"/>
      <c r="AS104" s="83"/>
      <c r="AT104" s="83"/>
      <c r="AU104" s="83"/>
      <c r="AV104" s="83">
        <v>1</v>
      </c>
      <c r="AW104" s="83"/>
      <c r="AX104" s="83"/>
      <c r="AY104" s="83"/>
      <c r="AZ104" s="89">
        <v>100</v>
      </c>
      <c r="BA104" s="83"/>
      <c r="BB104" s="83"/>
      <c r="BC104" s="83"/>
      <c r="BD104" s="83">
        <v>1</v>
      </c>
      <c r="BE104" s="83"/>
      <c r="BF104" s="83"/>
      <c r="BG104" s="83"/>
      <c r="BH104" s="83"/>
      <c r="BI104" s="83"/>
      <c r="BJ104" s="83"/>
      <c r="BK104" s="83"/>
      <c r="BL104" s="83"/>
      <c r="BM104" s="83"/>
      <c r="BN104" s="89">
        <v>40</v>
      </c>
      <c r="BO104" s="83"/>
      <c r="BP104" s="89">
        <v>72</v>
      </c>
      <c r="BQ104" s="89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6"/>
      <c r="CY104" s="87"/>
      <c r="CZ104" s="89">
        <v>94090.524000000005</v>
      </c>
      <c r="DA104" s="89">
        <v>134152.07800000001</v>
      </c>
      <c r="DB104" s="192">
        <f t="shared" si="5"/>
        <v>228242.60200000001</v>
      </c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</row>
    <row r="105" spans="1:122">
      <c r="A105" s="287"/>
      <c r="B105" s="83"/>
      <c r="C105" s="232"/>
      <c r="D105" s="180" t="s">
        <v>816</v>
      </c>
      <c r="E105" s="85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9"/>
      <c r="U105" s="83"/>
      <c r="V105" s="89"/>
      <c r="W105" s="83"/>
      <c r="X105" s="89"/>
      <c r="Y105" s="83"/>
      <c r="Z105" s="89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9"/>
      <c r="AO105" s="89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9">
        <v>500</v>
      </c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9"/>
      <c r="BO105" s="83"/>
      <c r="BP105" s="89"/>
      <c r="BQ105" s="89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6"/>
      <c r="CY105" s="87"/>
      <c r="CZ105" s="89">
        <v>24236.850000000002</v>
      </c>
      <c r="DA105" s="89">
        <v>199277.59899999999</v>
      </c>
      <c r="DB105" s="192">
        <f t="shared" si="5"/>
        <v>223514.44899999999</v>
      </c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</row>
    <row r="106" spans="1:122">
      <c r="A106" s="287"/>
      <c r="B106" s="83"/>
      <c r="C106" s="232"/>
      <c r="D106" s="180" t="s">
        <v>817</v>
      </c>
      <c r="E106" s="85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9">
        <v>3</v>
      </c>
      <c r="U106" s="83"/>
      <c r="V106" s="89">
        <v>3</v>
      </c>
      <c r="W106" s="83"/>
      <c r="X106" s="89">
        <v>6</v>
      </c>
      <c r="Y106" s="83"/>
      <c r="Z106" s="89">
        <v>40</v>
      </c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9"/>
      <c r="AO106" s="89">
        <v>1398</v>
      </c>
      <c r="AP106" s="83"/>
      <c r="AQ106" s="83"/>
      <c r="AR106" s="83"/>
      <c r="AS106" s="83"/>
      <c r="AT106" s="83"/>
      <c r="AU106" s="83"/>
      <c r="AV106" s="83">
        <v>1</v>
      </c>
      <c r="AW106" s="83"/>
      <c r="AX106" s="83"/>
      <c r="AY106" s="83"/>
      <c r="AZ106" s="89">
        <v>924</v>
      </c>
      <c r="BA106" s="83"/>
      <c r="BB106" s="83"/>
      <c r="BC106" s="83"/>
      <c r="BD106" s="83">
        <v>1</v>
      </c>
      <c r="BE106" s="83"/>
      <c r="BF106" s="83"/>
      <c r="BG106" s="83"/>
      <c r="BH106" s="83"/>
      <c r="BI106" s="83"/>
      <c r="BJ106" s="83"/>
      <c r="BK106" s="83"/>
      <c r="BL106" s="83"/>
      <c r="BM106" s="83"/>
      <c r="BN106" s="89">
        <v>40</v>
      </c>
      <c r="BO106" s="83"/>
      <c r="BP106" s="89">
        <v>72</v>
      </c>
      <c r="BQ106" s="89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6"/>
      <c r="CY106" s="87"/>
      <c r="CZ106" s="89">
        <v>174762.68700000003</v>
      </c>
      <c r="DA106" s="89">
        <v>554368.52099999995</v>
      </c>
      <c r="DB106" s="192">
        <f t="shared" si="5"/>
        <v>729131.20799999998</v>
      </c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</row>
    <row r="107" spans="1:122">
      <c r="A107" s="289"/>
      <c r="B107" s="93"/>
      <c r="C107" s="234"/>
      <c r="D107" s="345"/>
      <c r="E107" s="125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7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93"/>
      <c r="AZ107" s="93"/>
      <c r="BA107" s="93"/>
      <c r="BB107" s="93"/>
      <c r="BC107" s="93"/>
      <c r="BD107" s="93"/>
      <c r="BE107" s="93"/>
      <c r="BF107" s="93"/>
      <c r="BG107" s="93"/>
      <c r="BH107" s="93"/>
      <c r="BI107" s="93"/>
      <c r="BJ107" s="93"/>
      <c r="BK107" s="93"/>
      <c r="BL107" s="93"/>
      <c r="BM107" s="93"/>
      <c r="BN107" s="93"/>
      <c r="BO107" s="93"/>
      <c r="BP107" s="97"/>
      <c r="BQ107" s="97"/>
      <c r="BR107" s="93"/>
      <c r="BS107" s="93"/>
      <c r="BT107" s="93"/>
      <c r="BU107" s="93"/>
      <c r="BV107" s="93"/>
      <c r="BW107" s="93"/>
      <c r="BX107" s="93"/>
      <c r="BY107" s="93"/>
      <c r="BZ107" s="93"/>
      <c r="CA107" s="93"/>
      <c r="CB107" s="93"/>
      <c r="CC107" s="93"/>
      <c r="CD107" s="93"/>
      <c r="CE107" s="93"/>
      <c r="CF107" s="93"/>
      <c r="CG107" s="93"/>
      <c r="CH107" s="93"/>
      <c r="CI107" s="93"/>
      <c r="CJ107" s="93"/>
      <c r="CK107" s="93"/>
      <c r="CL107" s="93"/>
      <c r="CM107" s="93"/>
      <c r="CN107" s="93"/>
      <c r="CO107" s="93"/>
      <c r="CP107" s="93"/>
      <c r="CQ107" s="93"/>
      <c r="CR107" s="93"/>
      <c r="CS107" s="93"/>
      <c r="CT107" s="93"/>
      <c r="CU107" s="93"/>
      <c r="CV107" s="93"/>
      <c r="CW107" s="93"/>
      <c r="CX107" s="94"/>
      <c r="CY107" s="95"/>
      <c r="CZ107" s="96"/>
      <c r="DA107" s="97"/>
      <c r="DB107" s="98"/>
      <c r="DC107" s="93"/>
      <c r="DD107" s="93"/>
      <c r="DE107" s="93"/>
      <c r="DF107" s="93"/>
      <c r="DG107" s="93"/>
      <c r="DH107" s="93"/>
      <c r="DI107" s="93"/>
      <c r="DJ107" s="93"/>
      <c r="DK107" s="93"/>
      <c r="DL107" s="93"/>
      <c r="DM107" s="93"/>
      <c r="DN107" s="93"/>
      <c r="DO107" s="93"/>
      <c r="DP107" s="93"/>
      <c r="DQ107" s="93"/>
      <c r="DR107" s="93"/>
    </row>
    <row r="108" spans="1:122" s="27" customFormat="1">
      <c r="A108" s="419"/>
      <c r="F108" s="28">
        <f>SUM(F7:F107)</f>
        <v>7</v>
      </c>
      <c r="G108" s="28">
        <f t="shared" ref="G108:BR108" si="6">SUM(G7:G107)</f>
        <v>0</v>
      </c>
      <c r="H108" s="28">
        <f t="shared" si="6"/>
        <v>0</v>
      </c>
      <c r="I108" s="28">
        <f t="shared" si="6"/>
        <v>0</v>
      </c>
      <c r="J108" s="28">
        <f t="shared" si="6"/>
        <v>0</v>
      </c>
      <c r="K108" s="28">
        <f t="shared" si="6"/>
        <v>0</v>
      </c>
      <c r="L108" s="28">
        <f t="shared" si="6"/>
        <v>0</v>
      </c>
      <c r="M108" s="28">
        <f t="shared" si="6"/>
        <v>0</v>
      </c>
      <c r="N108" s="28">
        <f t="shared" si="6"/>
        <v>0</v>
      </c>
      <c r="O108" s="28">
        <f t="shared" si="6"/>
        <v>0</v>
      </c>
      <c r="P108" s="28">
        <f t="shared" si="6"/>
        <v>0</v>
      </c>
      <c r="Q108" s="28">
        <f t="shared" si="6"/>
        <v>0</v>
      </c>
      <c r="R108" s="28">
        <f t="shared" si="6"/>
        <v>0</v>
      </c>
      <c r="S108" s="28">
        <f t="shared" si="6"/>
        <v>0</v>
      </c>
      <c r="T108" s="28">
        <f t="shared" si="6"/>
        <v>402</v>
      </c>
      <c r="U108" s="28">
        <f t="shared" si="6"/>
        <v>0</v>
      </c>
      <c r="V108" s="28">
        <f t="shared" si="6"/>
        <v>519</v>
      </c>
      <c r="W108" s="28">
        <f t="shared" si="6"/>
        <v>0</v>
      </c>
      <c r="X108" s="28">
        <f t="shared" si="6"/>
        <v>5158</v>
      </c>
      <c r="Y108" s="28">
        <f t="shared" si="6"/>
        <v>0</v>
      </c>
      <c r="Z108" s="28">
        <f t="shared" si="6"/>
        <v>1807</v>
      </c>
      <c r="AA108" s="28">
        <f t="shared" si="6"/>
        <v>0</v>
      </c>
      <c r="AB108" s="28">
        <f t="shared" si="6"/>
        <v>77</v>
      </c>
      <c r="AC108" s="28">
        <f t="shared" si="6"/>
        <v>1228</v>
      </c>
      <c r="AD108" s="28">
        <f t="shared" si="6"/>
        <v>362</v>
      </c>
      <c r="AE108" s="28">
        <f t="shared" si="6"/>
        <v>575</v>
      </c>
      <c r="AF108" s="28">
        <f t="shared" si="6"/>
        <v>0</v>
      </c>
      <c r="AG108" s="28">
        <f t="shared" si="6"/>
        <v>0</v>
      </c>
      <c r="AH108" s="28">
        <f t="shared" si="6"/>
        <v>0</v>
      </c>
      <c r="AI108" s="28">
        <f t="shared" si="6"/>
        <v>1000</v>
      </c>
      <c r="AJ108" s="28">
        <f t="shared" si="6"/>
        <v>0</v>
      </c>
      <c r="AK108" s="28">
        <f t="shared" si="6"/>
        <v>0</v>
      </c>
      <c r="AL108" s="28">
        <f t="shared" si="6"/>
        <v>5920</v>
      </c>
      <c r="AM108" s="28">
        <f t="shared" si="6"/>
        <v>6269</v>
      </c>
      <c r="AN108" s="28">
        <f t="shared" si="6"/>
        <v>140937</v>
      </c>
      <c r="AO108" s="28">
        <f t="shared" si="6"/>
        <v>59834</v>
      </c>
      <c r="AP108" s="28">
        <f t="shared" si="6"/>
        <v>0</v>
      </c>
      <c r="AQ108" s="28">
        <f t="shared" si="6"/>
        <v>0</v>
      </c>
      <c r="AR108" s="28">
        <f t="shared" si="6"/>
        <v>0</v>
      </c>
      <c r="AS108" s="28">
        <f t="shared" si="6"/>
        <v>0</v>
      </c>
      <c r="AT108" s="28">
        <f t="shared" si="6"/>
        <v>5</v>
      </c>
      <c r="AU108" s="28">
        <f t="shared" si="6"/>
        <v>2</v>
      </c>
      <c r="AV108" s="28">
        <f t="shared" si="6"/>
        <v>86</v>
      </c>
      <c r="AW108" s="28">
        <f t="shared" si="6"/>
        <v>6</v>
      </c>
      <c r="AX108" s="28">
        <f t="shared" si="6"/>
        <v>0</v>
      </c>
      <c r="AY108" s="28">
        <f t="shared" si="6"/>
        <v>0</v>
      </c>
      <c r="AZ108" s="28">
        <f t="shared" si="6"/>
        <v>70712</v>
      </c>
      <c r="BA108" s="28">
        <f t="shared" si="6"/>
        <v>0</v>
      </c>
      <c r="BB108" s="28">
        <f t="shared" si="6"/>
        <v>0</v>
      </c>
      <c r="BC108" s="28">
        <f t="shared" si="6"/>
        <v>0</v>
      </c>
      <c r="BD108" s="28">
        <f t="shared" si="6"/>
        <v>69</v>
      </c>
      <c r="BE108" s="28">
        <f t="shared" si="6"/>
        <v>50</v>
      </c>
      <c r="BF108" s="28">
        <f t="shared" si="6"/>
        <v>0</v>
      </c>
      <c r="BG108" s="28">
        <f t="shared" si="6"/>
        <v>0</v>
      </c>
      <c r="BH108" s="28">
        <f t="shared" si="6"/>
        <v>0</v>
      </c>
      <c r="BI108" s="28">
        <f t="shared" si="6"/>
        <v>0</v>
      </c>
      <c r="BJ108" s="28">
        <f t="shared" si="6"/>
        <v>0</v>
      </c>
      <c r="BK108" s="28">
        <f t="shared" si="6"/>
        <v>0</v>
      </c>
      <c r="BL108" s="28">
        <f t="shared" si="6"/>
        <v>0</v>
      </c>
      <c r="BM108" s="28">
        <f t="shared" si="6"/>
        <v>0</v>
      </c>
      <c r="BN108" s="28">
        <f t="shared" si="6"/>
        <v>2560</v>
      </c>
      <c r="BO108" s="28">
        <f t="shared" si="6"/>
        <v>0</v>
      </c>
      <c r="BP108" s="28">
        <f t="shared" si="6"/>
        <v>6340</v>
      </c>
      <c r="BQ108" s="28">
        <f t="shared" si="6"/>
        <v>3732</v>
      </c>
      <c r="BR108" s="28">
        <f t="shared" si="6"/>
        <v>0</v>
      </c>
      <c r="BS108" s="28">
        <f t="shared" ref="BS108:DB108" si="7">SUM(BS7:BS107)</f>
        <v>0</v>
      </c>
      <c r="BT108" s="28">
        <f t="shared" si="7"/>
        <v>0</v>
      </c>
      <c r="BU108" s="28">
        <f t="shared" si="7"/>
        <v>0</v>
      </c>
      <c r="BV108" s="28">
        <f t="shared" si="7"/>
        <v>0</v>
      </c>
      <c r="BW108" s="28">
        <f t="shared" si="7"/>
        <v>0</v>
      </c>
      <c r="BX108" s="28">
        <f t="shared" si="7"/>
        <v>0</v>
      </c>
      <c r="BY108" s="28">
        <f t="shared" si="7"/>
        <v>0</v>
      </c>
      <c r="BZ108" s="28">
        <f t="shared" si="7"/>
        <v>0</v>
      </c>
      <c r="CA108" s="28">
        <f t="shared" si="7"/>
        <v>0</v>
      </c>
      <c r="CB108" s="28">
        <f t="shared" si="7"/>
        <v>0</v>
      </c>
      <c r="CC108" s="28">
        <f t="shared" si="7"/>
        <v>0</v>
      </c>
      <c r="CD108" s="28">
        <f t="shared" si="7"/>
        <v>0</v>
      </c>
      <c r="CE108" s="28">
        <f t="shared" si="7"/>
        <v>0</v>
      </c>
      <c r="CF108" s="28">
        <f t="shared" si="7"/>
        <v>0</v>
      </c>
      <c r="CG108" s="28">
        <f t="shared" si="7"/>
        <v>0</v>
      </c>
      <c r="CH108" s="28">
        <f t="shared" si="7"/>
        <v>0</v>
      </c>
      <c r="CI108" s="28">
        <f t="shared" si="7"/>
        <v>0</v>
      </c>
      <c r="CJ108" s="28">
        <f t="shared" si="7"/>
        <v>0</v>
      </c>
      <c r="CK108" s="28">
        <f t="shared" si="7"/>
        <v>0</v>
      </c>
      <c r="CL108" s="28">
        <f t="shared" si="7"/>
        <v>0</v>
      </c>
      <c r="CM108" s="28">
        <f t="shared" si="7"/>
        <v>0</v>
      </c>
      <c r="CN108" s="28">
        <f t="shared" si="7"/>
        <v>0</v>
      </c>
      <c r="CO108" s="28">
        <f t="shared" si="7"/>
        <v>0</v>
      </c>
      <c r="CP108" s="28">
        <f t="shared" si="7"/>
        <v>0</v>
      </c>
      <c r="CQ108" s="28">
        <f t="shared" si="7"/>
        <v>0</v>
      </c>
      <c r="CR108" s="28">
        <f t="shared" si="7"/>
        <v>0</v>
      </c>
      <c r="CS108" s="28">
        <f t="shared" si="7"/>
        <v>0</v>
      </c>
      <c r="CT108" s="28">
        <f t="shared" si="7"/>
        <v>0</v>
      </c>
      <c r="CU108" s="28">
        <f t="shared" si="7"/>
        <v>0</v>
      </c>
      <c r="CV108" s="28">
        <f t="shared" si="7"/>
        <v>0</v>
      </c>
      <c r="CW108" s="28">
        <f t="shared" si="7"/>
        <v>0</v>
      </c>
      <c r="CX108" s="28"/>
      <c r="CY108" s="28"/>
      <c r="CZ108" s="28">
        <f t="shared" si="7"/>
        <v>84335942.410140008</v>
      </c>
      <c r="DA108" s="28">
        <f t="shared" si="7"/>
        <v>56147989.423270918</v>
      </c>
      <c r="DB108" s="28">
        <f t="shared" si="7"/>
        <v>140483931.83341092</v>
      </c>
    </row>
    <row r="109" spans="1:122">
      <c r="DA109" s="26"/>
      <c r="DB109" s="26"/>
    </row>
    <row r="110" spans="1:122">
      <c r="CZ110" s="46" t="s">
        <v>129</v>
      </c>
      <c r="DA110" s="47" t="s">
        <v>130</v>
      </c>
      <c r="DB110" s="48" t="s">
        <v>133</v>
      </c>
    </row>
    <row r="111" spans="1:122">
      <c r="CY111" s="73" t="s">
        <v>135</v>
      </c>
      <c r="CZ111" s="29">
        <f>SUM(CZ7:CZ39)</f>
        <v>11939903.744340001</v>
      </c>
      <c r="DA111" s="29">
        <f>SUM(DA7:DA39)</f>
        <v>17825094.577229321</v>
      </c>
      <c r="DB111" s="29">
        <f>SUM(DB7:DB39)</f>
        <v>29764998.321569324</v>
      </c>
    </row>
    <row r="112" spans="1:122">
      <c r="CY112" s="73" t="s">
        <v>136</v>
      </c>
      <c r="CZ112" s="29">
        <f>SUM(CZ41:CZ49)</f>
        <v>12077566.358000005</v>
      </c>
      <c r="DA112" s="29">
        <f>SUM(DA41:DA49)</f>
        <v>11231365.822532281</v>
      </c>
      <c r="DB112" s="29">
        <f>SUM(DB41:DB49)</f>
        <v>23308932.180532284</v>
      </c>
    </row>
    <row r="113" spans="103:106">
      <c r="CY113" s="73" t="s">
        <v>233</v>
      </c>
      <c r="CZ113" s="45">
        <f>SUM(CZ53:CZ93)</f>
        <v>42553006.288400009</v>
      </c>
      <c r="DA113" s="45">
        <f>SUM(DA53:DA93)</f>
        <v>17301100.427988235</v>
      </c>
      <c r="DB113" s="45">
        <f>SUM(DB53:DB93)</f>
        <v>59854106.71638824</v>
      </c>
    </row>
    <row r="114" spans="103:106">
      <c r="CY114" s="73" t="s">
        <v>234</v>
      </c>
      <c r="CZ114" s="28">
        <f>SUM(CZ97:CZ106)</f>
        <v>17765466.019400001</v>
      </c>
      <c r="DA114" s="28">
        <f>SUM(DA97:DA106)</f>
        <v>9790428.5955210887</v>
      </c>
      <c r="DB114" s="45">
        <f>SUM(CZ114:DA114)</f>
        <v>27555894.614921089</v>
      </c>
    </row>
    <row r="115" spans="103:106">
      <c r="CY115" s="73" t="s">
        <v>133</v>
      </c>
      <c r="CZ115" s="28">
        <f>SUM(CZ111:CZ114)</f>
        <v>84335942.410140008</v>
      </c>
      <c r="DA115" s="28">
        <f>SUM(DA111:DA114)</f>
        <v>56147989.423270926</v>
      </c>
      <c r="DB115" s="28">
        <f>SUM(DB111:DB114)</f>
        <v>140483931.83341095</v>
      </c>
    </row>
  </sheetData>
  <mergeCells count="80">
    <mergeCell ref="D11:E11"/>
    <mergeCell ref="D12:E12"/>
    <mergeCell ref="BL2:BL4"/>
    <mergeCell ref="A77:A85"/>
    <mergeCell ref="D50:E50"/>
    <mergeCell ref="D9:E9"/>
    <mergeCell ref="A51:A67"/>
    <mergeCell ref="A68:A73"/>
    <mergeCell ref="A74:A76"/>
    <mergeCell ref="D24:E24"/>
    <mergeCell ref="D6:E6"/>
    <mergeCell ref="D40:E40"/>
    <mergeCell ref="D30:E30"/>
    <mergeCell ref="D7:E7"/>
    <mergeCell ref="AX2:AX4"/>
    <mergeCell ref="AY2:AY3"/>
    <mergeCell ref="AZ2:BC3"/>
    <mergeCell ref="BD2:BE3"/>
    <mergeCell ref="BF2:BK3"/>
    <mergeCell ref="DE2:DE4"/>
    <mergeCell ref="BM2:BM4"/>
    <mergeCell ref="BN2:BR3"/>
    <mergeCell ref="BS2:BU3"/>
    <mergeCell ref="BV2:BV3"/>
    <mergeCell ref="BW2:BZ3"/>
    <mergeCell ref="CA2:CI2"/>
    <mergeCell ref="AI2:AJ3"/>
    <mergeCell ref="DF2:DF4"/>
    <mergeCell ref="DG2:DQ2"/>
    <mergeCell ref="CJ2:CN2"/>
    <mergeCell ref="CO2:CV3"/>
    <mergeCell ref="CW2:CW4"/>
    <mergeCell ref="CX2:CX4"/>
    <mergeCell ref="CY2:CY4"/>
    <mergeCell ref="CZ2:DB3"/>
    <mergeCell ref="CS4:CT4"/>
    <mergeCell ref="CU4:CV4"/>
    <mergeCell ref="AK2:AL3"/>
    <mergeCell ref="AM2:AR3"/>
    <mergeCell ref="AS2:AW3"/>
    <mergeCell ref="DC2:DC4"/>
    <mergeCell ref="DD2:DD4"/>
    <mergeCell ref="DR2:DR4"/>
    <mergeCell ref="DG3:DH3"/>
    <mergeCell ref="DJ3:DK3"/>
    <mergeCell ref="DL3:DM3"/>
    <mergeCell ref="DN3:DO3"/>
    <mergeCell ref="N2:O2"/>
    <mergeCell ref="P2:Q2"/>
    <mergeCell ref="R2:R4"/>
    <mergeCell ref="S2:T3"/>
    <mergeCell ref="U2:V3"/>
    <mergeCell ref="D5:E5"/>
    <mergeCell ref="D8:E8"/>
    <mergeCell ref="D10:E10"/>
    <mergeCell ref="AA3:AE3"/>
    <mergeCell ref="AF3:AH3"/>
    <mergeCell ref="W2:W4"/>
    <mergeCell ref="X2:Z3"/>
    <mergeCell ref="AA2:AH2"/>
    <mergeCell ref="M2:M4"/>
    <mergeCell ref="A2:A4"/>
    <mergeCell ref="B2:B4"/>
    <mergeCell ref="C2:C4"/>
    <mergeCell ref="D2:E4"/>
    <mergeCell ref="F2:F4"/>
    <mergeCell ref="G2:G4"/>
    <mergeCell ref="H2:H4"/>
    <mergeCell ref="I2:I4"/>
    <mergeCell ref="J2:J4"/>
    <mergeCell ref="K2:K4"/>
    <mergeCell ref="L2:L4"/>
    <mergeCell ref="D98:E98"/>
    <mergeCell ref="D41:E41"/>
    <mergeCell ref="D42:E42"/>
    <mergeCell ref="D44:E44"/>
    <mergeCell ref="D45:E45"/>
    <mergeCell ref="D46:E46"/>
    <mergeCell ref="D43:E43"/>
    <mergeCell ref="D95:E9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R205"/>
  <sheetViews>
    <sheetView workbookViewId="0">
      <pane xSplit="101" ySplit="5" topLeftCell="CX144" activePane="bottomRight" state="frozen"/>
      <selection pane="topRight" activeCell="CX1" sqref="CX1"/>
      <selection pane="bottomLeft" activeCell="A6" sqref="A6"/>
      <selection pane="bottomRight" activeCell="E18" sqref="E18"/>
    </sheetView>
  </sheetViews>
  <sheetFormatPr defaultRowHeight="15"/>
  <cols>
    <col min="1" max="1" width="19.7109375" style="19" bestFit="1" customWidth="1"/>
    <col min="4" max="4" width="2.5703125" customWidth="1"/>
    <col min="5" max="5" width="66.140625" customWidth="1"/>
    <col min="6" max="101" width="0" hidden="1" customWidth="1"/>
    <col min="102" max="102" width="4.42578125" style="18" bestFit="1" customWidth="1"/>
    <col min="103" max="103" width="13.5703125" style="23" bestFit="1" customWidth="1"/>
    <col min="104" max="104" width="15.28515625" style="26" bestFit="1" customWidth="1"/>
    <col min="105" max="105" width="14.28515625" style="23" bestFit="1" customWidth="1"/>
    <col min="106" max="106" width="16.85546875" style="25" bestFit="1" customWidth="1"/>
    <col min="107" max="107" width="16.140625" customWidth="1"/>
    <col min="108" max="109" width="16.28515625" customWidth="1"/>
    <col min="110" max="110" width="13.42578125" customWidth="1"/>
  </cols>
  <sheetData>
    <row r="2" spans="1:122">
      <c r="A2" s="507" t="s">
        <v>0</v>
      </c>
      <c r="B2" s="508" t="s">
        <v>1</v>
      </c>
      <c r="C2" s="509" t="s">
        <v>2</v>
      </c>
      <c r="D2" s="512" t="s">
        <v>3</v>
      </c>
      <c r="E2" s="507"/>
      <c r="F2" s="480" t="s">
        <v>4</v>
      </c>
      <c r="G2" s="556" t="s">
        <v>5</v>
      </c>
      <c r="H2" s="559" t="s">
        <v>6</v>
      </c>
      <c r="I2" s="559" t="s">
        <v>7</v>
      </c>
      <c r="J2" s="559" t="s">
        <v>8</v>
      </c>
      <c r="K2" s="559" t="s">
        <v>9</v>
      </c>
      <c r="L2" s="480" t="s">
        <v>10</v>
      </c>
      <c r="M2" s="480" t="s">
        <v>11</v>
      </c>
      <c r="N2" s="486" t="s">
        <v>12</v>
      </c>
      <c r="O2" s="486"/>
      <c r="P2" s="486" t="s">
        <v>13</v>
      </c>
      <c r="Q2" s="486"/>
      <c r="R2" s="480" t="s">
        <v>14</v>
      </c>
      <c r="S2" s="566" t="s">
        <v>15</v>
      </c>
      <c r="T2" s="567"/>
      <c r="U2" s="566" t="s">
        <v>16</v>
      </c>
      <c r="V2" s="567"/>
      <c r="W2" s="480" t="s">
        <v>17</v>
      </c>
      <c r="X2" s="566" t="s">
        <v>18</v>
      </c>
      <c r="Y2" s="570"/>
      <c r="Z2" s="567"/>
      <c r="AA2" s="486" t="s">
        <v>19</v>
      </c>
      <c r="AB2" s="486"/>
      <c r="AC2" s="486"/>
      <c r="AD2" s="486"/>
      <c r="AE2" s="486"/>
      <c r="AF2" s="486"/>
      <c r="AG2" s="486"/>
      <c r="AH2" s="486"/>
      <c r="AI2" s="566" t="s">
        <v>20</v>
      </c>
      <c r="AJ2" s="567"/>
      <c r="AK2" s="566" t="s">
        <v>21</v>
      </c>
      <c r="AL2" s="567"/>
      <c r="AM2" s="560" t="s">
        <v>22</v>
      </c>
      <c r="AN2" s="561"/>
      <c r="AO2" s="561"/>
      <c r="AP2" s="561"/>
      <c r="AQ2" s="561"/>
      <c r="AR2" s="562"/>
      <c r="AS2" s="560" t="s">
        <v>23</v>
      </c>
      <c r="AT2" s="561"/>
      <c r="AU2" s="561"/>
      <c r="AV2" s="561"/>
      <c r="AW2" s="562"/>
      <c r="AX2" s="480" t="s">
        <v>24</v>
      </c>
      <c r="AY2" s="480" t="s">
        <v>25</v>
      </c>
      <c r="AZ2" s="560" t="s">
        <v>26</v>
      </c>
      <c r="BA2" s="561"/>
      <c r="BB2" s="561"/>
      <c r="BC2" s="562"/>
      <c r="BD2" s="566" t="s">
        <v>27</v>
      </c>
      <c r="BE2" s="567"/>
      <c r="BF2" s="560" t="s">
        <v>28</v>
      </c>
      <c r="BG2" s="561"/>
      <c r="BH2" s="561"/>
      <c r="BI2" s="561"/>
      <c r="BJ2" s="561"/>
      <c r="BK2" s="562"/>
      <c r="BL2" s="480" t="s">
        <v>29</v>
      </c>
      <c r="BM2" s="480" t="s">
        <v>30</v>
      </c>
      <c r="BN2" s="566" t="s">
        <v>31</v>
      </c>
      <c r="BO2" s="570"/>
      <c r="BP2" s="570"/>
      <c r="BQ2" s="570"/>
      <c r="BR2" s="567"/>
      <c r="BS2" s="566" t="s">
        <v>32</v>
      </c>
      <c r="BT2" s="570"/>
      <c r="BU2" s="567"/>
      <c r="BV2" s="572" t="s">
        <v>33</v>
      </c>
      <c r="BW2" s="560" t="s">
        <v>34</v>
      </c>
      <c r="BX2" s="561"/>
      <c r="BY2" s="561"/>
      <c r="BZ2" s="562"/>
      <c r="CA2" s="560" t="s">
        <v>35</v>
      </c>
      <c r="CB2" s="561"/>
      <c r="CC2" s="561"/>
      <c r="CD2" s="561"/>
      <c r="CE2" s="561"/>
      <c r="CF2" s="561"/>
      <c r="CG2" s="561"/>
      <c r="CH2" s="561"/>
      <c r="CI2" s="562"/>
      <c r="CJ2" s="559" t="s">
        <v>36</v>
      </c>
      <c r="CK2" s="559"/>
      <c r="CL2" s="559"/>
      <c r="CM2" s="559"/>
      <c r="CN2" s="559"/>
      <c r="CO2" s="560" t="s">
        <v>37</v>
      </c>
      <c r="CP2" s="561"/>
      <c r="CQ2" s="561"/>
      <c r="CR2" s="561"/>
      <c r="CS2" s="561"/>
      <c r="CT2" s="561"/>
      <c r="CU2" s="561"/>
      <c r="CV2" s="562"/>
      <c r="CW2" s="480" t="s">
        <v>38</v>
      </c>
      <c r="CX2" s="480" t="s">
        <v>144</v>
      </c>
      <c r="CY2" s="483" t="s">
        <v>140</v>
      </c>
      <c r="CZ2" s="486" t="s">
        <v>131</v>
      </c>
      <c r="DA2" s="486"/>
      <c r="DB2" s="486"/>
      <c r="DC2" s="527" t="s">
        <v>39</v>
      </c>
      <c r="DD2" s="527" t="s">
        <v>40</v>
      </c>
      <c r="DE2" s="527" t="s">
        <v>41</v>
      </c>
      <c r="DF2" s="533" t="s">
        <v>42</v>
      </c>
      <c r="DG2" s="531" t="s">
        <v>43</v>
      </c>
      <c r="DH2" s="536"/>
      <c r="DI2" s="536"/>
      <c r="DJ2" s="536"/>
      <c r="DK2" s="536"/>
      <c r="DL2" s="536"/>
      <c r="DM2" s="536"/>
      <c r="DN2" s="536"/>
      <c r="DO2" s="536"/>
      <c r="DP2" s="536"/>
      <c r="DQ2" s="532"/>
      <c r="DR2" s="527" t="s">
        <v>44</v>
      </c>
    </row>
    <row r="3" spans="1:122" ht="24" customHeight="1">
      <c r="A3" s="507"/>
      <c r="B3" s="508"/>
      <c r="C3" s="510"/>
      <c r="D3" s="512"/>
      <c r="E3" s="507"/>
      <c r="F3" s="481"/>
      <c r="G3" s="557"/>
      <c r="H3" s="559"/>
      <c r="I3" s="559"/>
      <c r="J3" s="559"/>
      <c r="K3" s="559"/>
      <c r="L3" s="481"/>
      <c r="M3" s="481"/>
      <c r="N3" s="2" t="s">
        <v>45</v>
      </c>
      <c r="O3" s="2" t="s">
        <v>46</v>
      </c>
      <c r="P3" s="2" t="s">
        <v>45</v>
      </c>
      <c r="Q3" s="2" t="s">
        <v>46</v>
      </c>
      <c r="R3" s="481"/>
      <c r="S3" s="568"/>
      <c r="T3" s="569"/>
      <c r="U3" s="568"/>
      <c r="V3" s="569"/>
      <c r="W3" s="481"/>
      <c r="X3" s="568"/>
      <c r="Y3" s="571"/>
      <c r="Z3" s="569"/>
      <c r="AA3" s="482" t="s">
        <v>47</v>
      </c>
      <c r="AB3" s="482"/>
      <c r="AC3" s="482"/>
      <c r="AD3" s="482"/>
      <c r="AE3" s="482"/>
      <c r="AF3" s="576" t="s">
        <v>48</v>
      </c>
      <c r="AG3" s="577"/>
      <c r="AH3" s="578"/>
      <c r="AI3" s="568"/>
      <c r="AJ3" s="569"/>
      <c r="AK3" s="568"/>
      <c r="AL3" s="569"/>
      <c r="AM3" s="563"/>
      <c r="AN3" s="564"/>
      <c r="AO3" s="564"/>
      <c r="AP3" s="564"/>
      <c r="AQ3" s="564"/>
      <c r="AR3" s="565"/>
      <c r="AS3" s="563"/>
      <c r="AT3" s="564"/>
      <c r="AU3" s="564"/>
      <c r="AV3" s="564"/>
      <c r="AW3" s="565"/>
      <c r="AX3" s="481"/>
      <c r="AY3" s="482"/>
      <c r="AZ3" s="563"/>
      <c r="BA3" s="564"/>
      <c r="BB3" s="564"/>
      <c r="BC3" s="565"/>
      <c r="BD3" s="568"/>
      <c r="BE3" s="569"/>
      <c r="BF3" s="563"/>
      <c r="BG3" s="564"/>
      <c r="BH3" s="564"/>
      <c r="BI3" s="564"/>
      <c r="BJ3" s="564"/>
      <c r="BK3" s="565"/>
      <c r="BL3" s="481"/>
      <c r="BM3" s="481"/>
      <c r="BN3" s="568"/>
      <c r="BO3" s="571"/>
      <c r="BP3" s="571"/>
      <c r="BQ3" s="571"/>
      <c r="BR3" s="569"/>
      <c r="BS3" s="568"/>
      <c r="BT3" s="571"/>
      <c r="BU3" s="569"/>
      <c r="BV3" s="573"/>
      <c r="BW3" s="563"/>
      <c r="BX3" s="564"/>
      <c r="BY3" s="564"/>
      <c r="BZ3" s="565"/>
      <c r="CA3" s="12">
        <v>450</v>
      </c>
      <c r="CB3" s="13">
        <v>900</v>
      </c>
      <c r="CC3" s="13">
        <v>1300</v>
      </c>
      <c r="CD3" s="13">
        <v>2200</v>
      </c>
      <c r="CE3" s="13">
        <v>3500</v>
      </c>
      <c r="CF3" s="13">
        <v>4400</v>
      </c>
      <c r="CG3" s="13">
        <v>5500</v>
      </c>
      <c r="CH3" s="13">
        <v>7500</v>
      </c>
      <c r="CI3" s="13">
        <v>11000</v>
      </c>
      <c r="CJ3" s="13">
        <v>6600</v>
      </c>
      <c r="CK3" s="13">
        <v>10600</v>
      </c>
      <c r="CL3" s="13">
        <v>13200</v>
      </c>
      <c r="CM3" s="13">
        <v>16500</v>
      </c>
      <c r="CN3" s="13">
        <v>23000</v>
      </c>
      <c r="CO3" s="563"/>
      <c r="CP3" s="564"/>
      <c r="CQ3" s="564"/>
      <c r="CR3" s="564"/>
      <c r="CS3" s="564"/>
      <c r="CT3" s="564"/>
      <c r="CU3" s="564"/>
      <c r="CV3" s="565"/>
      <c r="CW3" s="579"/>
      <c r="CX3" s="481"/>
      <c r="CY3" s="484"/>
      <c r="CZ3" s="486"/>
      <c r="DA3" s="486"/>
      <c r="DB3" s="486"/>
      <c r="DC3" s="528"/>
      <c r="DD3" s="528"/>
      <c r="DE3" s="528"/>
      <c r="DF3" s="534"/>
      <c r="DG3" s="530" t="s">
        <v>49</v>
      </c>
      <c r="DH3" s="477"/>
      <c r="DI3" s="31"/>
      <c r="DJ3" s="531" t="s">
        <v>50</v>
      </c>
      <c r="DK3" s="532"/>
      <c r="DL3" s="530" t="s">
        <v>51</v>
      </c>
      <c r="DM3" s="477"/>
      <c r="DN3" s="530" t="s">
        <v>52</v>
      </c>
      <c r="DO3" s="477"/>
      <c r="DP3" s="32" t="s">
        <v>53</v>
      </c>
      <c r="DQ3" s="32"/>
      <c r="DR3" s="528"/>
    </row>
    <row r="4" spans="1:122" ht="27" customHeight="1">
      <c r="A4" s="507"/>
      <c r="B4" s="508"/>
      <c r="C4" s="511"/>
      <c r="D4" s="512"/>
      <c r="E4" s="507"/>
      <c r="F4" s="482"/>
      <c r="G4" s="558"/>
      <c r="H4" s="559"/>
      <c r="I4" s="559"/>
      <c r="J4" s="559"/>
      <c r="K4" s="559"/>
      <c r="L4" s="482"/>
      <c r="M4" s="482"/>
      <c r="N4" s="2"/>
      <c r="O4" s="2" t="s">
        <v>54</v>
      </c>
      <c r="P4" s="14"/>
      <c r="Q4" s="14"/>
      <c r="R4" s="482"/>
      <c r="S4" s="14" t="s">
        <v>55</v>
      </c>
      <c r="T4" s="14" t="s">
        <v>56</v>
      </c>
      <c r="U4" s="14" t="s">
        <v>57</v>
      </c>
      <c r="V4" s="14" t="s">
        <v>58</v>
      </c>
      <c r="W4" s="482"/>
      <c r="X4" s="2" t="s">
        <v>59</v>
      </c>
      <c r="Y4" s="2" t="s">
        <v>60</v>
      </c>
      <c r="Z4" s="2" t="s">
        <v>61</v>
      </c>
      <c r="AA4" s="2" t="s">
        <v>62</v>
      </c>
      <c r="AB4" s="2" t="s">
        <v>63</v>
      </c>
      <c r="AC4" s="2" t="s">
        <v>64</v>
      </c>
      <c r="AD4" s="2" t="s">
        <v>65</v>
      </c>
      <c r="AE4" s="2" t="s">
        <v>66</v>
      </c>
      <c r="AF4" s="2" t="s">
        <v>64</v>
      </c>
      <c r="AG4" s="2" t="s">
        <v>65</v>
      </c>
      <c r="AH4" s="2" t="s">
        <v>67</v>
      </c>
      <c r="AI4" s="2" t="s">
        <v>68</v>
      </c>
      <c r="AJ4" s="2" t="s">
        <v>69</v>
      </c>
      <c r="AK4" s="2" t="s">
        <v>68</v>
      </c>
      <c r="AL4" s="2" t="s">
        <v>69</v>
      </c>
      <c r="AM4" s="2" t="s">
        <v>70</v>
      </c>
      <c r="AN4" s="2" t="s">
        <v>71</v>
      </c>
      <c r="AO4" s="2" t="s">
        <v>72</v>
      </c>
      <c r="AP4" s="2" t="s">
        <v>73</v>
      </c>
      <c r="AQ4" s="2" t="s">
        <v>74</v>
      </c>
      <c r="AR4" s="2" t="s">
        <v>75</v>
      </c>
      <c r="AS4" s="2" t="s">
        <v>76</v>
      </c>
      <c r="AT4" s="2" t="s">
        <v>77</v>
      </c>
      <c r="AU4" s="2" t="s">
        <v>78</v>
      </c>
      <c r="AV4" s="2" t="s">
        <v>79</v>
      </c>
      <c r="AW4" s="2" t="s">
        <v>80</v>
      </c>
      <c r="AX4" s="482"/>
      <c r="AY4" s="2">
        <v>95</v>
      </c>
      <c r="AZ4" s="2" t="s">
        <v>81</v>
      </c>
      <c r="BA4" s="2" t="s">
        <v>82</v>
      </c>
      <c r="BB4" s="2" t="s">
        <v>83</v>
      </c>
      <c r="BC4" s="2" t="s">
        <v>84</v>
      </c>
      <c r="BD4" s="2" t="s">
        <v>85</v>
      </c>
      <c r="BE4" s="2" t="s">
        <v>86</v>
      </c>
      <c r="BF4" s="2" t="s">
        <v>87</v>
      </c>
      <c r="BG4" s="2" t="s">
        <v>88</v>
      </c>
      <c r="BH4" s="2" t="s">
        <v>89</v>
      </c>
      <c r="BI4" s="2" t="s">
        <v>90</v>
      </c>
      <c r="BJ4" s="2" t="s">
        <v>91</v>
      </c>
      <c r="BK4" s="2" t="s">
        <v>92</v>
      </c>
      <c r="BL4" s="482"/>
      <c r="BM4" s="482"/>
      <c r="BN4" s="2" t="s">
        <v>93</v>
      </c>
      <c r="BO4" s="2" t="s">
        <v>94</v>
      </c>
      <c r="BP4" s="2" t="s">
        <v>95</v>
      </c>
      <c r="BQ4" s="2" t="s">
        <v>96</v>
      </c>
      <c r="BR4" s="2" t="s">
        <v>97</v>
      </c>
      <c r="BS4" s="2" t="s">
        <v>98</v>
      </c>
      <c r="BT4" s="2" t="s">
        <v>99</v>
      </c>
      <c r="BU4" s="2" t="s">
        <v>100</v>
      </c>
      <c r="BV4" s="2" t="s">
        <v>101</v>
      </c>
      <c r="BW4" s="14" t="s">
        <v>102</v>
      </c>
      <c r="BX4" s="14" t="s">
        <v>103</v>
      </c>
      <c r="BY4" s="15" t="s">
        <v>104</v>
      </c>
      <c r="BZ4" s="14" t="s">
        <v>105</v>
      </c>
      <c r="CA4" s="14" t="s">
        <v>106</v>
      </c>
      <c r="CB4" s="14" t="s">
        <v>107</v>
      </c>
      <c r="CC4" s="14" t="s">
        <v>108</v>
      </c>
      <c r="CD4" s="14" t="s">
        <v>109</v>
      </c>
      <c r="CE4" s="14" t="s">
        <v>110</v>
      </c>
      <c r="CF4" s="14" t="s">
        <v>111</v>
      </c>
      <c r="CG4" s="14" t="s">
        <v>112</v>
      </c>
      <c r="CH4" s="14" t="s">
        <v>113</v>
      </c>
      <c r="CI4" s="14" t="s">
        <v>114</v>
      </c>
      <c r="CJ4" s="14" t="s">
        <v>109</v>
      </c>
      <c r="CK4" s="14" t="s">
        <v>110</v>
      </c>
      <c r="CL4" s="14" t="s">
        <v>111</v>
      </c>
      <c r="CM4" s="14" t="s">
        <v>112</v>
      </c>
      <c r="CN4" s="14" t="s">
        <v>113</v>
      </c>
      <c r="CO4" s="13" t="s">
        <v>20</v>
      </c>
      <c r="CP4" s="368" t="s">
        <v>21</v>
      </c>
      <c r="CQ4" s="13" t="s">
        <v>115</v>
      </c>
      <c r="CR4" s="13" t="s">
        <v>116</v>
      </c>
      <c r="CS4" s="574" t="s">
        <v>117</v>
      </c>
      <c r="CT4" s="575"/>
      <c r="CU4" s="559" t="s">
        <v>118</v>
      </c>
      <c r="CV4" s="559"/>
      <c r="CW4" s="573"/>
      <c r="CX4" s="482"/>
      <c r="CY4" s="485"/>
      <c r="CZ4" s="21" t="s">
        <v>129</v>
      </c>
      <c r="DA4" s="21" t="s">
        <v>132</v>
      </c>
      <c r="DB4" s="16" t="s">
        <v>133</v>
      </c>
      <c r="DC4" s="529"/>
      <c r="DD4" s="529"/>
      <c r="DE4" s="529"/>
      <c r="DF4" s="535"/>
      <c r="DG4" s="34" t="s">
        <v>119</v>
      </c>
      <c r="DH4" s="34" t="s">
        <v>120</v>
      </c>
      <c r="DI4" s="35"/>
      <c r="DJ4" s="34" t="s">
        <v>119</v>
      </c>
      <c r="DK4" s="34" t="s">
        <v>120</v>
      </c>
      <c r="DL4" s="34" t="s">
        <v>119</v>
      </c>
      <c r="DM4" s="34" t="s">
        <v>120</v>
      </c>
      <c r="DN4" s="34" t="s">
        <v>119</v>
      </c>
      <c r="DO4" s="34" t="s">
        <v>120</v>
      </c>
      <c r="DP4" s="34" t="s">
        <v>119</v>
      </c>
      <c r="DQ4" s="34" t="s">
        <v>120</v>
      </c>
      <c r="DR4" s="529"/>
    </row>
    <row r="5" spans="1:122">
      <c r="A5" s="43">
        <v>1</v>
      </c>
      <c r="B5" s="43">
        <v>2</v>
      </c>
      <c r="C5" s="38">
        <v>3</v>
      </c>
      <c r="D5" s="493">
        <v>4</v>
      </c>
      <c r="E5" s="493"/>
      <c r="F5" s="1" t="s">
        <v>121</v>
      </c>
      <c r="G5" s="1" t="s">
        <v>121</v>
      </c>
      <c r="H5" s="1" t="s">
        <v>121</v>
      </c>
      <c r="I5" s="1" t="s">
        <v>121</v>
      </c>
      <c r="J5" s="1" t="s">
        <v>121</v>
      </c>
      <c r="K5" s="1" t="s">
        <v>121</v>
      </c>
      <c r="L5" s="1" t="s">
        <v>121</v>
      </c>
      <c r="M5" s="1" t="s">
        <v>122</v>
      </c>
      <c r="N5" s="1" t="s">
        <v>121</v>
      </c>
      <c r="O5" s="1" t="s">
        <v>121</v>
      </c>
      <c r="P5" s="1" t="s">
        <v>121</v>
      </c>
      <c r="Q5" s="1" t="s">
        <v>121</v>
      </c>
      <c r="R5" s="1" t="s">
        <v>121</v>
      </c>
      <c r="S5" s="1" t="s">
        <v>121</v>
      </c>
      <c r="T5" s="1" t="s">
        <v>121</v>
      </c>
      <c r="U5" s="1" t="s">
        <v>121</v>
      </c>
      <c r="V5" s="1" t="s">
        <v>121</v>
      </c>
      <c r="W5" s="1" t="s">
        <v>121</v>
      </c>
      <c r="X5" s="1" t="s">
        <v>121</v>
      </c>
      <c r="Y5" s="1" t="s">
        <v>121</v>
      </c>
      <c r="Z5" s="1" t="s">
        <v>121</v>
      </c>
      <c r="AA5" s="1" t="s">
        <v>121</v>
      </c>
      <c r="AB5" s="1" t="s">
        <v>121</v>
      </c>
      <c r="AC5" s="1" t="s">
        <v>121</v>
      </c>
      <c r="AD5" s="1" t="s">
        <v>121</v>
      </c>
      <c r="AE5" s="1" t="s">
        <v>121</v>
      </c>
      <c r="AF5" s="1" t="s">
        <v>121</v>
      </c>
      <c r="AG5" s="1" t="s">
        <v>121</v>
      </c>
      <c r="AH5" s="1" t="s">
        <v>121</v>
      </c>
      <c r="AI5" s="1" t="s">
        <v>122</v>
      </c>
      <c r="AJ5" s="1" t="s">
        <v>122</v>
      </c>
      <c r="AK5" s="1" t="s">
        <v>122</v>
      </c>
      <c r="AL5" s="1" t="s">
        <v>122</v>
      </c>
      <c r="AM5" s="1" t="s">
        <v>122</v>
      </c>
      <c r="AN5" s="1" t="s">
        <v>122</v>
      </c>
      <c r="AO5" s="1" t="s">
        <v>122</v>
      </c>
      <c r="AP5" s="1" t="s">
        <v>122</v>
      </c>
      <c r="AQ5" s="1" t="s">
        <v>122</v>
      </c>
      <c r="AR5" s="1" t="s">
        <v>122</v>
      </c>
      <c r="AS5" s="1" t="s">
        <v>121</v>
      </c>
      <c r="AT5" s="1" t="s">
        <v>121</v>
      </c>
      <c r="AU5" s="1" t="s">
        <v>121</v>
      </c>
      <c r="AV5" s="1" t="s">
        <v>121</v>
      </c>
      <c r="AW5" s="1" t="s">
        <v>121</v>
      </c>
      <c r="AX5" s="1" t="s">
        <v>121</v>
      </c>
      <c r="AY5" s="1" t="s">
        <v>122</v>
      </c>
      <c r="AZ5" s="1" t="s">
        <v>122</v>
      </c>
      <c r="BA5" s="1" t="s">
        <v>122</v>
      </c>
      <c r="BB5" s="1" t="s">
        <v>122</v>
      </c>
      <c r="BC5" s="1" t="s">
        <v>122</v>
      </c>
      <c r="BD5" s="1" t="s">
        <v>121</v>
      </c>
      <c r="BE5" s="1" t="s">
        <v>121</v>
      </c>
      <c r="BF5" s="1" t="s">
        <v>121</v>
      </c>
      <c r="BG5" s="1" t="s">
        <v>121</v>
      </c>
      <c r="BH5" s="1" t="s">
        <v>121</v>
      </c>
      <c r="BI5" s="1" t="s">
        <v>121</v>
      </c>
      <c r="BJ5" s="1" t="s">
        <v>121</v>
      </c>
      <c r="BK5" s="1" t="s">
        <v>121</v>
      </c>
      <c r="BL5" s="1" t="s">
        <v>123</v>
      </c>
      <c r="BM5" s="1" t="s">
        <v>123</v>
      </c>
      <c r="BN5" s="1" t="s">
        <v>122</v>
      </c>
      <c r="BO5" s="1" t="s">
        <v>122</v>
      </c>
      <c r="BP5" s="1" t="s">
        <v>122</v>
      </c>
      <c r="BQ5" s="1" t="s">
        <v>122</v>
      </c>
      <c r="BR5" s="1" t="s">
        <v>122</v>
      </c>
      <c r="BS5" s="1" t="s">
        <v>122</v>
      </c>
      <c r="BT5" s="1" t="s">
        <v>122</v>
      </c>
      <c r="BU5" s="1" t="s">
        <v>122</v>
      </c>
      <c r="BV5" s="1" t="s">
        <v>122</v>
      </c>
      <c r="BW5" s="1" t="s">
        <v>123</v>
      </c>
      <c r="BX5" s="1" t="s">
        <v>123</v>
      </c>
      <c r="BY5" s="1" t="s">
        <v>123</v>
      </c>
      <c r="BZ5" s="1" t="s">
        <v>123</v>
      </c>
      <c r="CA5" s="1" t="s">
        <v>121</v>
      </c>
      <c r="CB5" s="1" t="s">
        <v>121</v>
      </c>
      <c r="CC5" s="1" t="s">
        <v>121</v>
      </c>
      <c r="CD5" s="1" t="s">
        <v>121</v>
      </c>
      <c r="CE5" s="1" t="s">
        <v>121</v>
      </c>
      <c r="CF5" s="1" t="s">
        <v>121</v>
      </c>
      <c r="CG5" s="1" t="s">
        <v>121</v>
      </c>
      <c r="CH5" s="1" t="s">
        <v>121</v>
      </c>
      <c r="CI5" s="1" t="s">
        <v>121</v>
      </c>
      <c r="CJ5" s="1" t="s">
        <v>121</v>
      </c>
      <c r="CK5" s="1" t="s">
        <v>121</v>
      </c>
      <c r="CL5" s="1" t="s">
        <v>121</v>
      </c>
      <c r="CM5" s="1" t="s">
        <v>121</v>
      </c>
      <c r="CN5" s="1" t="s">
        <v>121</v>
      </c>
      <c r="CO5" s="1" t="s">
        <v>124</v>
      </c>
      <c r="CP5" s="1" t="s">
        <v>124</v>
      </c>
      <c r="CQ5" s="1" t="s">
        <v>124</v>
      </c>
      <c r="CR5" s="1" t="s">
        <v>124</v>
      </c>
      <c r="CS5" s="1" t="s">
        <v>121</v>
      </c>
      <c r="CT5" s="1" t="s">
        <v>125</v>
      </c>
      <c r="CU5" s="1" t="s">
        <v>126</v>
      </c>
      <c r="CV5" s="1" t="s">
        <v>125</v>
      </c>
      <c r="CW5" s="1" t="s">
        <v>127</v>
      </c>
      <c r="CX5" s="39"/>
      <c r="CY5" s="40"/>
      <c r="CZ5" s="41"/>
      <c r="DA5" s="41"/>
      <c r="DB5" s="43"/>
      <c r="DC5" s="43">
        <v>5</v>
      </c>
      <c r="DD5" s="42">
        <v>6</v>
      </c>
      <c r="DE5" s="43">
        <v>7</v>
      </c>
      <c r="DF5" s="43" t="s">
        <v>128</v>
      </c>
      <c r="DG5" s="43">
        <v>9</v>
      </c>
      <c r="DH5" s="43">
        <v>10</v>
      </c>
      <c r="DI5" s="43"/>
      <c r="DJ5" s="43">
        <v>31</v>
      </c>
      <c r="DK5" s="43">
        <v>32</v>
      </c>
      <c r="DL5" s="43">
        <v>33</v>
      </c>
      <c r="DM5" s="43">
        <v>34</v>
      </c>
      <c r="DN5" s="43">
        <v>35</v>
      </c>
      <c r="DO5" s="43">
        <v>36</v>
      </c>
      <c r="DP5" s="43">
        <v>37</v>
      </c>
      <c r="DQ5" s="43">
        <v>38</v>
      </c>
      <c r="DR5" s="38">
        <v>39</v>
      </c>
    </row>
    <row r="6" spans="1:122" ht="20.25" customHeight="1">
      <c r="A6" s="53"/>
      <c r="B6" s="99"/>
      <c r="C6" s="54"/>
      <c r="D6" s="586" t="s">
        <v>135</v>
      </c>
      <c r="E6" s="587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55"/>
      <c r="AT6" s="55"/>
      <c r="AU6" s="55"/>
      <c r="AV6" s="55"/>
      <c r="AW6" s="55"/>
      <c r="AX6" s="100"/>
      <c r="AY6" s="100"/>
      <c r="AZ6" s="100"/>
      <c r="BA6" s="100"/>
      <c r="BB6" s="100"/>
      <c r="BC6" s="100"/>
      <c r="BD6" s="100"/>
      <c r="BE6" s="100"/>
      <c r="BF6" s="55"/>
      <c r="BG6" s="55"/>
      <c r="BH6" s="55"/>
      <c r="BI6" s="55"/>
      <c r="BJ6" s="55"/>
      <c r="BK6" s="55"/>
      <c r="BL6" s="55"/>
      <c r="BM6" s="55"/>
      <c r="BN6" s="100"/>
      <c r="BO6" s="100"/>
      <c r="BP6" s="100"/>
      <c r="BQ6" s="100"/>
      <c r="BR6" s="55"/>
      <c r="BS6" s="55"/>
      <c r="BT6" s="55"/>
      <c r="BU6" s="55"/>
      <c r="BV6" s="55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55"/>
      <c r="CP6" s="55"/>
      <c r="CQ6" s="55"/>
      <c r="CR6" s="55"/>
      <c r="CS6" s="101"/>
      <c r="CT6" s="55"/>
      <c r="CU6" s="55"/>
      <c r="CV6" s="55"/>
      <c r="CW6" s="55"/>
      <c r="CX6" s="56"/>
      <c r="CY6" s="57"/>
      <c r="CZ6" s="58"/>
      <c r="DA6" s="58"/>
      <c r="DB6" s="53"/>
      <c r="DC6" s="53"/>
      <c r="DD6" s="59"/>
      <c r="DE6" s="53"/>
      <c r="DF6" s="53"/>
      <c r="DG6" s="53"/>
      <c r="DH6" s="53"/>
      <c r="DI6" s="53"/>
      <c r="DJ6" s="53"/>
      <c r="DK6" s="53"/>
      <c r="DL6" s="53"/>
      <c r="DM6" s="53"/>
      <c r="DN6" s="99"/>
      <c r="DO6" s="99"/>
      <c r="DP6" s="53"/>
      <c r="DQ6" s="53"/>
      <c r="DR6" s="54"/>
    </row>
    <row r="7" spans="1:122" ht="34.5" customHeight="1">
      <c r="A7" s="92" t="s">
        <v>178</v>
      </c>
      <c r="B7" s="83"/>
      <c r="C7" s="83"/>
      <c r="D7" s="489" t="s">
        <v>823</v>
      </c>
      <c r="E7" s="580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110"/>
      <c r="CY7" s="89"/>
      <c r="CZ7" s="88"/>
      <c r="DA7" s="89"/>
      <c r="DB7" s="88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</row>
    <row r="8" spans="1:122">
      <c r="A8" s="92"/>
      <c r="B8" s="83"/>
      <c r="C8" s="83"/>
      <c r="D8" s="111"/>
      <c r="E8" s="214" t="s">
        <v>824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110"/>
      <c r="CY8" s="89"/>
      <c r="CZ8" s="88">
        <v>614585.36974999995</v>
      </c>
      <c r="DA8" s="89">
        <v>515848.04623152502</v>
      </c>
      <c r="DB8" s="91">
        <f>DA8+CZ8</f>
        <v>1130433.4159815251</v>
      </c>
      <c r="DC8" s="200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</row>
    <row r="9" spans="1:122">
      <c r="A9" s="92"/>
      <c r="B9" s="83"/>
      <c r="C9" s="83"/>
      <c r="D9" s="111"/>
      <c r="E9" s="214" t="s">
        <v>825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110"/>
      <c r="CY9" s="89"/>
      <c r="CZ9" s="88">
        <v>390041.70810000005</v>
      </c>
      <c r="DA9" s="89">
        <v>287341.70113398402</v>
      </c>
      <c r="DB9" s="91">
        <f t="shared" ref="DB9:DB20" si="0">DA9+CZ9</f>
        <v>677383.40923398407</v>
      </c>
      <c r="DC9" s="200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</row>
    <row r="10" spans="1:122">
      <c r="A10" s="92"/>
      <c r="B10" s="83"/>
      <c r="C10" s="83"/>
      <c r="D10" s="111"/>
      <c r="E10" s="214" t="s">
        <v>826</v>
      </c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110"/>
      <c r="CY10" s="89"/>
      <c r="CZ10" s="88">
        <v>728975.22499999998</v>
      </c>
      <c r="DA10" s="89">
        <v>200527.84664653798</v>
      </c>
      <c r="DB10" s="91">
        <f t="shared" si="0"/>
        <v>929503.07164653798</v>
      </c>
      <c r="DC10" s="200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</row>
    <row r="11" spans="1:122">
      <c r="A11" s="92"/>
      <c r="B11" s="83"/>
      <c r="C11" s="83"/>
      <c r="D11" s="111"/>
      <c r="E11" s="214" t="s">
        <v>827</v>
      </c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110"/>
      <c r="CY11" s="89"/>
      <c r="CZ11" s="88">
        <v>1214227.4650000001</v>
      </c>
      <c r="DA11" s="89">
        <v>560146.17221873906</v>
      </c>
      <c r="DB11" s="91">
        <f t="shared" si="0"/>
        <v>1774373.6372187391</v>
      </c>
      <c r="DC11" s="200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</row>
    <row r="12" spans="1:122">
      <c r="A12" s="92"/>
      <c r="B12" s="83"/>
      <c r="C12" s="83"/>
      <c r="D12" s="111"/>
      <c r="E12" s="214" t="s">
        <v>828</v>
      </c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110"/>
      <c r="CY12" s="89"/>
      <c r="CZ12" s="88">
        <v>1218174.1000000001</v>
      </c>
      <c r="DA12" s="89">
        <v>264870.31838398997</v>
      </c>
      <c r="DB12" s="91">
        <f t="shared" si="0"/>
        <v>1483044.4183839899</v>
      </c>
      <c r="DC12" s="200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</row>
    <row r="13" spans="1:122">
      <c r="A13" s="92"/>
      <c r="B13" s="83"/>
      <c r="C13" s="83"/>
      <c r="D13" s="111"/>
      <c r="E13" s="214" t="s">
        <v>829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110"/>
      <c r="CY13" s="89"/>
      <c r="CZ13" s="88">
        <v>198711.20499999999</v>
      </c>
      <c r="DA13" s="89">
        <v>86820.416212671509</v>
      </c>
      <c r="DB13" s="91">
        <f t="shared" si="0"/>
        <v>285531.62121267151</v>
      </c>
      <c r="DC13" s="200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</row>
    <row r="14" spans="1:122">
      <c r="A14" s="92" t="s">
        <v>180</v>
      </c>
      <c r="B14" s="83"/>
      <c r="C14" s="83"/>
      <c r="D14" s="111" t="s">
        <v>830</v>
      </c>
      <c r="E14" s="85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110"/>
      <c r="CY14" s="89"/>
      <c r="CZ14" s="88"/>
      <c r="DA14" s="89"/>
      <c r="DB14" s="91"/>
      <c r="DC14" s="200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</row>
    <row r="15" spans="1:122">
      <c r="A15" s="92"/>
      <c r="B15" s="83"/>
      <c r="C15" s="83"/>
      <c r="D15" s="111"/>
      <c r="E15" s="214" t="s">
        <v>831</v>
      </c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110"/>
      <c r="CY15" s="89"/>
      <c r="CZ15" s="88">
        <v>0</v>
      </c>
      <c r="DA15" s="89">
        <v>614514.80794224807</v>
      </c>
      <c r="DB15" s="91">
        <f t="shared" si="0"/>
        <v>614514.80794224807</v>
      </c>
      <c r="DC15" s="200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</row>
    <row r="16" spans="1:122">
      <c r="A16" s="92"/>
      <c r="B16" s="83"/>
      <c r="C16" s="83"/>
      <c r="D16" s="111"/>
      <c r="E16" s="214" t="s">
        <v>832</v>
      </c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110"/>
      <c r="CY16" s="89"/>
      <c r="CZ16" s="88">
        <v>0</v>
      </c>
      <c r="DA16" s="89">
        <v>2636168.1243544631</v>
      </c>
      <c r="DB16" s="91">
        <f t="shared" si="0"/>
        <v>2636168.1243544631</v>
      </c>
      <c r="DC16" s="200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</row>
    <row r="17" spans="1:122">
      <c r="A17" s="92"/>
      <c r="B17" s="83"/>
      <c r="C17" s="83"/>
      <c r="D17" s="111"/>
      <c r="E17" s="214" t="s">
        <v>833</v>
      </c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110"/>
      <c r="CY17" s="89"/>
      <c r="CZ17" s="88">
        <v>0</v>
      </c>
      <c r="DA17" s="89">
        <v>1323045.0071772316</v>
      </c>
      <c r="DB17" s="91">
        <f t="shared" si="0"/>
        <v>1323045.0071772316</v>
      </c>
      <c r="DC17" s="200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</row>
    <row r="18" spans="1:122" s="25" customFormat="1">
      <c r="A18" s="92"/>
      <c r="B18" s="90"/>
      <c r="C18" s="90"/>
      <c r="D18" s="112"/>
      <c r="E18" s="214" t="s">
        <v>834</v>
      </c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90"/>
      <c r="CW18" s="90"/>
      <c r="CX18" s="92"/>
      <c r="CY18" s="89"/>
      <c r="CZ18" s="88">
        <v>0</v>
      </c>
      <c r="DA18" s="88">
        <v>345009.82926629687</v>
      </c>
      <c r="DB18" s="91">
        <f t="shared" si="0"/>
        <v>345009.82926629687</v>
      </c>
      <c r="DC18" s="20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</row>
    <row r="19" spans="1:122">
      <c r="A19" s="92"/>
      <c r="B19" s="83"/>
      <c r="C19" s="83"/>
      <c r="D19" s="111"/>
      <c r="E19" s="214" t="s">
        <v>835</v>
      </c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110"/>
      <c r="CY19" s="89"/>
      <c r="CZ19" s="88">
        <v>0</v>
      </c>
      <c r="DA19" s="89">
        <v>779350.55264030409</v>
      </c>
      <c r="DB19" s="91">
        <f t="shared" si="0"/>
        <v>779350.55264030409</v>
      </c>
      <c r="DC19" s="200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</row>
    <row r="20" spans="1:122">
      <c r="A20" s="92"/>
      <c r="B20" s="83"/>
      <c r="C20" s="83"/>
      <c r="D20" s="111"/>
      <c r="E20" s="214" t="s">
        <v>836</v>
      </c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110"/>
      <c r="CY20" s="89"/>
      <c r="CZ20" s="88">
        <v>0</v>
      </c>
      <c r="DA20" s="89">
        <v>630910.54808983463</v>
      </c>
      <c r="DB20" s="91">
        <f t="shared" si="0"/>
        <v>630910.54808983463</v>
      </c>
      <c r="DC20" s="200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</row>
    <row r="21" spans="1:122" ht="18.75" customHeight="1">
      <c r="A21" s="92" t="s">
        <v>181</v>
      </c>
      <c r="B21" s="83"/>
      <c r="C21" s="83"/>
      <c r="D21" s="489" t="s">
        <v>442</v>
      </c>
      <c r="E21" s="580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110"/>
      <c r="CY21" s="89"/>
      <c r="CZ21" s="88">
        <v>0</v>
      </c>
      <c r="DA21" s="89">
        <v>0</v>
      </c>
      <c r="DB21" s="91"/>
      <c r="DC21" s="200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</row>
    <row r="22" spans="1:122">
      <c r="A22" s="92"/>
      <c r="B22" s="83"/>
      <c r="C22" s="83"/>
      <c r="D22" s="111"/>
      <c r="E22" s="214" t="s">
        <v>443</v>
      </c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110"/>
      <c r="CY22" s="89"/>
      <c r="CZ22" s="88">
        <v>1119535.45</v>
      </c>
      <c r="DA22" s="89">
        <v>808324.67891733092</v>
      </c>
      <c r="DB22" s="91">
        <f t="shared" ref="DB22:DB58" si="1">DA22+CZ22</f>
        <v>1927860.1289173309</v>
      </c>
      <c r="DC22" s="200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</row>
    <row r="23" spans="1:122">
      <c r="A23" s="92"/>
      <c r="B23" s="83"/>
      <c r="C23" s="83"/>
      <c r="D23" s="111"/>
      <c r="E23" s="214" t="s">
        <v>444</v>
      </c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110"/>
      <c r="CY23" s="89"/>
      <c r="CZ23" s="88">
        <v>2926774.4</v>
      </c>
      <c r="DA23" s="89">
        <v>446596.65567085601</v>
      </c>
      <c r="DB23" s="91">
        <f t="shared" si="1"/>
        <v>3373371.055670856</v>
      </c>
      <c r="DC23" s="200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</row>
    <row r="24" spans="1:122">
      <c r="A24" s="92"/>
      <c r="B24" s="83"/>
      <c r="C24" s="83"/>
      <c r="D24" s="111"/>
      <c r="E24" s="214" t="s">
        <v>445</v>
      </c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110"/>
      <c r="CY24" s="89"/>
      <c r="CZ24" s="88">
        <v>540520</v>
      </c>
      <c r="DA24" s="89">
        <v>75244.284814720493</v>
      </c>
      <c r="DB24" s="91">
        <f t="shared" si="1"/>
        <v>615764.28481472051</v>
      </c>
      <c r="DC24" s="200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</row>
    <row r="25" spans="1:122">
      <c r="A25" s="92"/>
      <c r="B25" s="83"/>
      <c r="C25" s="83"/>
      <c r="D25" s="111"/>
      <c r="E25" s="214" t="s">
        <v>446</v>
      </c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110"/>
      <c r="CY25" s="89"/>
      <c r="CZ25" s="88">
        <v>0</v>
      </c>
      <c r="DA25" s="89">
        <v>218722.66930989598</v>
      </c>
      <c r="DB25" s="91">
        <f t="shared" si="1"/>
        <v>218722.66930989598</v>
      </c>
      <c r="DC25" s="200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</row>
    <row r="26" spans="1:122" ht="17.25" customHeight="1">
      <c r="A26" s="92" t="s">
        <v>182</v>
      </c>
      <c r="B26" s="83"/>
      <c r="C26" s="83"/>
      <c r="D26" s="218" t="s">
        <v>447</v>
      </c>
      <c r="E26" s="219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110"/>
      <c r="CY26" s="89"/>
      <c r="CZ26" s="88">
        <v>1192449.9675</v>
      </c>
      <c r="DA26" s="88">
        <v>379436.44265200599</v>
      </c>
      <c r="DB26" s="91">
        <f t="shared" si="1"/>
        <v>1571886.410152006</v>
      </c>
      <c r="DC26" s="200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</row>
    <row r="27" spans="1:122">
      <c r="A27" s="102" t="s">
        <v>183</v>
      </c>
      <c r="B27" s="83"/>
      <c r="C27" s="83"/>
      <c r="D27" s="218" t="s">
        <v>448</v>
      </c>
      <c r="E27" s="212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110"/>
      <c r="CY27" s="89"/>
      <c r="CZ27" s="88">
        <v>212267.55</v>
      </c>
      <c r="DA27" s="89">
        <v>82806.450727866497</v>
      </c>
      <c r="DB27" s="91">
        <f t="shared" si="1"/>
        <v>295074.00072786649</v>
      </c>
      <c r="DC27" s="200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</row>
    <row r="28" spans="1:122">
      <c r="A28" s="102" t="s">
        <v>184</v>
      </c>
      <c r="B28" s="83"/>
      <c r="C28" s="83"/>
      <c r="D28" s="218" t="s">
        <v>449</v>
      </c>
      <c r="E28" s="212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110"/>
      <c r="CY28" s="89"/>
      <c r="CZ28" s="88">
        <v>2224420</v>
      </c>
      <c r="DA28" s="89">
        <v>920356.81188458099</v>
      </c>
      <c r="DB28" s="91">
        <f t="shared" si="1"/>
        <v>3144776.8118845811</v>
      </c>
      <c r="DC28" s="200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3"/>
      <c r="DP28" s="83"/>
      <c r="DQ28" s="83"/>
      <c r="DR28" s="83"/>
    </row>
    <row r="29" spans="1:122">
      <c r="A29" s="102" t="s">
        <v>185</v>
      </c>
      <c r="B29" s="83"/>
      <c r="C29" s="83"/>
      <c r="D29" s="218" t="s">
        <v>785</v>
      </c>
      <c r="E29" s="212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110"/>
      <c r="CY29" s="89"/>
      <c r="CZ29" s="88">
        <v>0</v>
      </c>
      <c r="DA29" s="89">
        <v>440000</v>
      </c>
      <c r="DB29" s="91">
        <f t="shared" si="1"/>
        <v>440000</v>
      </c>
      <c r="DC29" s="200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</row>
    <row r="30" spans="1:122">
      <c r="A30" s="102" t="s">
        <v>186</v>
      </c>
      <c r="B30" s="83"/>
      <c r="C30" s="83"/>
      <c r="D30" s="218" t="s">
        <v>450</v>
      </c>
      <c r="E30" s="212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110"/>
      <c r="CY30" s="89"/>
      <c r="CZ30" s="88">
        <v>0</v>
      </c>
      <c r="DA30" s="89">
        <v>0</v>
      </c>
      <c r="DB30" s="91"/>
      <c r="DC30" s="200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</row>
    <row r="31" spans="1:122">
      <c r="A31" s="92"/>
      <c r="B31" s="83"/>
      <c r="C31" s="83"/>
      <c r="D31" s="111"/>
      <c r="E31" s="214" t="s">
        <v>451</v>
      </c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110"/>
      <c r="CY31" s="89"/>
      <c r="CZ31" s="88">
        <v>1790445.8</v>
      </c>
      <c r="DA31" s="89">
        <v>296890.752485089</v>
      </c>
      <c r="DB31" s="91">
        <f t="shared" si="1"/>
        <v>2087336.5524850891</v>
      </c>
      <c r="DC31" s="200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</row>
    <row r="32" spans="1:122">
      <c r="A32" s="92"/>
      <c r="B32" s="83"/>
      <c r="C32" s="83"/>
      <c r="D32" s="111"/>
      <c r="E32" s="214" t="s">
        <v>452</v>
      </c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110"/>
      <c r="CY32" s="89"/>
      <c r="CZ32" s="88">
        <v>550906.4</v>
      </c>
      <c r="DA32" s="89">
        <v>60702.1847646428</v>
      </c>
      <c r="DB32" s="91">
        <f t="shared" si="1"/>
        <v>611608.58476464287</v>
      </c>
      <c r="DC32" s="200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</row>
    <row r="33" spans="1:122">
      <c r="A33" s="92"/>
      <c r="B33" s="83"/>
      <c r="C33" s="83"/>
      <c r="D33" s="111"/>
      <c r="E33" s="214" t="s">
        <v>453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110"/>
      <c r="CY33" s="89"/>
      <c r="CZ33" s="88">
        <v>964086.2</v>
      </c>
      <c r="DA33" s="89">
        <v>106228.823338125</v>
      </c>
      <c r="DB33" s="91">
        <f t="shared" si="1"/>
        <v>1070315.0233381249</v>
      </c>
      <c r="DC33" s="200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</row>
    <row r="34" spans="1:122">
      <c r="A34" s="92"/>
      <c r="B34" s="83"/>
      <c r="C34" s="83"/>
      <c r="D34" s="111"/>
      <c r="E34" s="214" t="s">
        <v>454</v>
      </c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110"/>
      <c r="CY34" s="89"/>
      <c r="CZ34" s="88">
        <v>746740.5</v>
      </c>
      <c r="DA34" s="89">
        <v>56425.656594897802</v>
      </c>
      <c r="DB34" s="91">
        <f t="shared" si="1"/>
        <v>803166.15659489785</v>
      </c>
      <c r="DC34" s="200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</row>
    <row r="35" spans="1:122">
      <c r="A35" s="92"/>
      <c r="B35" s="83"/>
      <c r="C35" s="83"/>
      <c r="D35" s="111"/>
      <c r="E35" s="214" t="s">
        <v>455</v>
      </c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110"/>
      <c r="CY35" s="89"/>
      <c r="CZ35" s="88">
        <v>625847.42000000004</v>
      </c>
      <c r="DA35" s="89">
        <v>101516.9286881</v>
      </c>
      <c r="DB35" s="91">
        <f t="shared" si="1"/>
        <v>727364.3486881</v>
      </c>
      <c r="DC35" s="200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</row>
    <row r="36" spans="1:122">
      <c r="A36" s="102" t="s">
        <v>187</v>
      </c>
      <c r="B36" s="83"/>
      <c r="C36" s="83"/>
      <c r="D36" s="89" t="s">
        <v>456</v>
      </c>
      <c r="E36" s="85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110"/>
      <c r="CY36" s="89"/>
      <c r="CZ36" s="88">
        <v>0</v>
      </c>
      <c r="DA36" s="89">
        <v>0</v>
      </c>
      <c r="DB36" s="91"/>
      <c r="DC36" s="200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</row>
    <row r="37" spans="1:122">
      <c r="A37" s="92"/>
      <c r="B37" s="83"/>
      <c r="C37" s="83"/>
      <c r="D37" s="111"/>
      <c r="E37" s="214" t="s">
        <v>452</v>
      </c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110"/>
      <c r="CY37" s="89"/>
      <c r="CZ37" s="88">
        <v>1428812</v>
      </c>
      <c r="DA37" s="89">
        <v>47156.511205852206</v>
      </c>
      <c r="DB37" s="91">
        <f t="shared" si="1"/>
        <v>1475968.5112058523</v>
      </c>
      <c r="DC37" s="200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</row>
    <row r="38" spans="1:122">
      <c r="A38" s="92"/>
      <c r="B38" s="83"/>
      <c r="C38" s="83"/>
      <c r="D38" s="111"/>
      <c r="E38" s="214" t="s">
        <v>453</v>
      </c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110"/>
      <c r="CY38" s="89"/>
      <c r="CZ38" s="88">
        <v>571524.80000000005</v>
      </c>
      <c r="DA38" s="89">
        <v>18862.604482340899</v>
      </c>
      <c r="DB38" s="91">
        <f t="shared" si="1"/>
        <v>590387.40448234091</v>
      </c>
      <c r="DC38" s="200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83"/>
    </row>
    <row r="39" spans="1:122">
      <c r="A39" s="92"/>
      <c r="B39" s="83"/>
      <c r="C39" s="83"/>
      <c r="D39" s="111"/>
      <c r="E39" s="214" t="s">
        <v>457</v>
      </c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110"/>
      <c r="CY39" s="89"/>
      <c r="CZ39" s="88">
        <v>1143049.6000000001</v>
      </c>
      <c r="DA39" s="89">
        <v>52834.339446295002</v>
      </c>
      <c r="DB39" s="91">
        <f t="shared" si="1"/>
        <v>1195883.9394462951</v>
      </c>
      <c r="DC39" s="200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3"/>
      <c r="DQ39" s="83"/>
      <c r="DR39" s="83"/>
    </row>
    <row r="40" spans="1:122">
      <c r="A40" s="92"/>
      <c r="B40" s="83"/>
      <c r="C40" s="83"/>
      <c r="D40" s="111"/>
      <c r="E40" s="214" t="s">
        <v>454</v>
      </c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110"/>
      <c r="CY40" s="89"/>
      <c r="CZ40" s="88">
        <v>280149.65000000002</v>
      </c>
      <c r="DA40" s="89">
        <v>41814.256687646601</v>
      </c>
      <c r="DB40" s="91">
        <f t="shared" si="1"/>
        <v>321963.90668764664</v>
      </c>
      <c r="DC40" s="200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</row>
    <row r="41" spans="1:122">
      <c r="A41" s="92"/>
      <c r="B41" s="83"/>
      <c r="C41" s="83"/>
      <c r="D41" s="111"/>
      <c r="E41" s="214" t="s">
        <v>455</v>
      </c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110"/>
      <c r="CY41" s="89"/>
      <c r="CZ41" s="88">
        <v>1451038.6</v>
      </c>
      <c r="DA41" s="89">
        <v>95645.578547892597</v>
      </c>
      <c r="DB41" s="91">
        <f t="shared" si="1"/>
        <v>1546684.1785478927</v>
      </c>
      <c r="DC41" s="200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</row>
    <row r="42" spans="1:122">
      <c r="A42" s="102" t="s">
        <v>188</v>
      </c>
      <c r="B42" s="83"/>
      <c r="C42" s="83"/>
      <c r="D42" s="89" t="s">
        <v>775</v>
      </c>
      <c r="E42" s="85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110"/>
      <c r="CY42" s="89"/>
      <c r="CZ42" s="88">
        <v>0</v>
      </c>
      <c r="DA42" s="89">
        <v>0</v>
      </c>
      <c r="DB42" s="91"/>
      <c r="DC42" s="200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</row>
    <row r="43" spans="1:122">
      <c r="A43" s="92"/>
      <c r="B43" s="83"/>
      <c r="C43" s="83"/>
      <c r="D43" s="111"/>
      <c r="E43" s="214" t="s">
        <v>458</v>
      </c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110"/>
      <c r="CY43" s="89"/>
      <c r="CZ43" s="88">
        <v>915198.35</v>
      </c>
      <c r="DA43" s="275">
        <v>137533.564115491</v>
      </c>
      <c r="DB43" s="91">
        <f t="shared" si="1"/>
        <v>1052731.9141154909</v>
      </c>
      <c r="DC43" s="200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3"/>
      <c r="DP43" s="83"/>
      <c r="DQ43" s="83"/>
      <c r="DR43" s="83"/>
    </row>
    <row r="44" spans="1:122">
      <c r="A44" s="92"/>
      <c r="B44" s="83"/>
      <c r="C44" s="83"/>
      <c r="D44" s="111"/>
      <c r="E44" s="214" t="s">
        <v>459</v>
      </c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110"/>
      <c r="CY44" s="89"/>
      <c r="CZ44" s="88">
        <v>496790.77250000002</v>
      </c>
      <c r="DA44" s="275">
        <v>102974.17614729001</v>
      </c>
      <c r="DB44" s="91">
        <f t="shared" si="1"/>
        <v>599764.94864729</v>
      </c>
      <c r="DC44" s="200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</row>
    <row r="45" spans="1:122">
      <c r="A45" s="92"/>
      <c r="B45" s="83"/>
      <c r="C45" s="83"/>
      <c r="D45" s="111"/>
      <c r="E45" s="214" t="s">
        <v>460</v>
      </c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110"/>
      <c r="CY45" s="89"/>
      <c r="CZ45" s="88">
        <v>492186.2</v>
      </c>
      <c r="DA45" s="275">
        <v>494060.98034853704</v>
      </c>
      <c r="DB45" s="91">
        <f t="shared" si="1"/>
        <v>986247.18034853705</v>
      </c>
      <c r="DC45" s="200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</row>
    <row r="46" spans="1:122">
      <c r="A46" s="92"/>
      <c r="B46" s="83"/>
      <c r="C46" s="83"/>
      <c r="D46" s="111"/>
      <c r="E46" s="214" t="s">
        <v>461</v>
      </c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110"/>
      <c r="CY46" s="89"/>
      <c r="CZ46" s="88">
        <v>467493.95</v>
      </c>
      <c r="DA46" s="275">
        <v>1553382.663557071</v>
      </c>
      <c r="DB46" s="91">
        <f t="shared" si="1"/>
        <v>2020876.613557071</v>
      </c>
      <c r="DC46" s="200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</row>
    <row r="47" spans="1:122">
      <c r="A47" s="208"/>
      <c r="B47" s="83"/>
      <c r="C47" s="83"/>
      <c r="D47" s="111"/>
      <c r="E47" s="372" t="s">
        <v>774</v>
      </c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110"/>
      <c r="CY47" s="89"/>
      <c r="CZ47" s="88">
        <v>166162.37</v>
      </c>
      <c r="DA47" s="275">
        <v>51420.991298300803</v>
      </c>
      <c r="DB47" s="91">
        <f t="shared" si="1"/>
        <v>217583.36129830079</v>
      </c>
      <c r="DC47" s="200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</row>
    <row r="48" spans="1:122" ht="8.25" customHeight="1">
      <c r="A48" s="312"/>
      <c r="B48" s="83"/>
      <c r="C48" s="83"/>
      <c r="D48" s="111"/>
      <c r="E48" s="214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110"/>
      <c r="CY48" s="89"/>
      <c r="CZ48" s="88"/>
      <c r="DA48" s="275"/>
      <c r="DB48" s="91"/>
      <c r="DC48" s="200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</row>
    <row r="49" spans="1:122">
      <c r="A49" s="92"/>
      <c r="B49" s="83"/>
      <c r="C49" s="83"/>
      <c r="D49" s="113" t="s">
        <v>136</v>
      </c>
      <c r="E49" s="114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110"/>
      <c r="CY49" s="89"/>
      <c r="CZ49" s="88"/>
      <c r="DA49" s="89"/>
      <c r="DB49" s="91"/>
      <c r="DC49" s="200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3"/>
      <c r="DP49" s="83"/>
      <c r="DQ49" s="83"/>
      <c r="DR49" s="83"/>
    </row>
    <row r="50" spans="1:122" s="36" customFormat="1" ht="6" customHeight="1">
      <c r="A50" s="115"/>
      <c r="B50" s="116"/>
      <c r="C50" s="116"/>
      <c r="D50" s="117"/>
      <c r="E50" s="118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9"/>
      <c r="CY50" s="120"/>
      <c r="CZ50" s="121"/>
      <c r="DA50" s="120"/>
      <c r="DB50" s="122"/>
      <c r="DC50" s="371"/>
      <c r="DD50" s="116"/>
      <c r="DE50" s="116"/>
      <c r="DF50" s="116"/>
      <c r="DG50" s="116"/>
      <c r="DH50" s="116"/>
      <c r="DI50" s="116"/>
      <c r="DJ50" s="116"/>
      <c r="DK50" s="116"/>
      <c r="DL50" s="116"/>
      <c r="DM50" s="116"/>
      <c r="DN50" s="116"/>
      <c r="DO50" s="116"/>
      <c r="DP50" s="116"/>
      <c r="DQ50" s="116"/>
      <c r="DR50" s="116"/>
    </row>
    <row r="51" spans="1:122">
      <c r="A51" s="102" t="s">
        <v>189</v>
      </c>
      <c r="B51" s="83"/>
      <c r="C51" s="83"/>
      <c r="D51" s="89" t="s">
        <v>462</v>
      </c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110"/>
      <c r="CY51" s="89"/>
      <c r="CZ51" s="88"/>
      <c r="DA51" s="89"/>
      <c r="DB51" s="91"/>
      <c r="DC51" s="200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</row>
    <row r="52" spans="1:122">
      <c r="A52" s="92"/>
      <c r="B52" s="83"/>
      <c r="C52" s="83"/>
      <c r="D52" s="111"/>
      <c r="E52" s="214" t="s">
        <v>463</v>
      </c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110"/>
      <c r="CY52" s="89"/>
      <c r="CZ52" s="88">
        <v>385760.76</v>
      </c>
      <c r="DA52" s="89">
        <v>134987.61786476101</v>
      </c>
      <c r="DB52" s="91">
        <f t="shared" si="1"/>
        <v>520748.37786476105</v>
      </c>
      <c r="DC52" s="200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</row>
    <row r="53" spans="1:122">
      <c r="A53" s="92"/>
      <c r="B53" s="83"/>
      <c r="C53" s="83"/>
      <c r="D53" s="111"/>
      <c r="E53" s="214" t="s">
        <v>464</v>
      </c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110"/>
      <c r="CY53" s="89"/>
      <c r="CZ53" s="88">
        <v>1628827.42</v>
      </c>
      <c r="DA53" s="89">
        <v>596349.99483468605</v>
      </c>
      <c r="DB53" s="91">
        <f t="shared" si="1"/>
        <v>2225177.4148346861</v>
      </c>
      <c r="DC53" s="200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</row>
    <row r="54" spans="1:122">
      <c r="A54" s="92"/>
      <c r="B54" s="83"/>
      <c r="C54" s="83"/>
      <c r="D54" s="111"/>
      <c r="E54" s="214" t="s">
        <v>465</v>
      </c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110"/>
      <c r="CY54" s="89"/>
      <c r="CZ54" s="88">
        <v>677559.52</v>
      </c>
      <c r="DA54" s="89">
        <v>71096.466043728607</v>
      </c>
      <c r="DB54" s="91">
        <f t="shared" si="1"/>
        <v>748655.98604372866</v>
      </c>
      <c r="DC54" s="200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3"/>
      <c r="DP54" s="83"/>
      <c r="DQ54" s="83"/>
      <c r="DR54" s="83"/>
    </row>
    <row r="55" spans="1:122">
      <c r="A55" s="92"/>
      <c r="B55" s="83"/>
      <c r="C55" s="83"/>
      <c r="D55" s="111"/>
      <c r="E55" s="214" t="s">
        <v>466</v>
      </c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110"/>
      <c r="CY55" s="89"/>
      <c r="CZ55" s="88">
        <v>621533.32999999996</v>
      </c>
      <c r="DA55" s="89">
        <v>232741.13305380999</v>
      </c>
      <c r="DB55" s="91">
        <f t="shared" si="1"/>
        <v>854274.46305380994</v>
      </c>
      <c r="DC55" s="200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3"/>
      <c r="DP55" s="83"/>
      <c r="DQ55" s="83"/>
      <c r="DR55" s="83"/>
    </row>
    <row r="56" spans="1:122">
      <c r="A56" s="92"/>
      <c r="B56" s="83"/>
      <c r="C56" s="83"/>
      <c r="D56" s="111"/>
      <c r="E56" s="214" t="s">
        <v>467</v>
      </c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110"/>
      <c r="CY56" s="89"/>
      <c r="CZ56" s="88">
        <v>675081.33</v>
      </c>
      <c r="DA56" s="89">
        <v>228975.00933134698</v>
      </c>
      <c r="DB56" s="91">
        <f t="shared" si="1"/>
        <v>904056.33933134691</v>
      </c>
      <c r="DC56" s="200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</row>
    <row r="57" spans="1:122">
      <c r="A57" s="92"/>
      <c r="B57" s="83"/>
      <c r="C57" s="83"/>
      <c r="D57" s="111"/>
      <c r="E57" s="214" t="s">
        <v>468</v>
      </c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110"/>
      <c r="CY57" s="89"/>
      <c r="CZ57" s="88">
        <v>967133.09</v>
      </c>
      <c r="DA57" s="89">
        <v>369292.54190891498</v>
      </c>
      <c r="DB57" s="91">
        <f t="shared" si="1"/>
        <v>1336425.631908915</v>
      </c>
      <c r="DC57" s="200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3"/>
      <c r="DP57" s="83"/>
      <c r="DQ57" s="83"/>
      <c r="DR57" s="83"/>
    </row>
    <row r="58" spans="1:122">
      <c r="A58" s="92"/>
      <c r="B58" s="83"/>
      <c r="C58" s="83"/>
      <c r="D58" s="111"/>
      <c r="E58" s="214" t="s">
        <v>469</v>
      </c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110"/>
      <c r="CY58" s="89"/>
      <c r="CZ58" s="88">
        <v>704586.52</v>
      </c>
      <c r="DA58" s="89">
        <v>273129.66329732502</v>
      </c>
      <c r="DB58" s="91">
        <f t="shared" si="1"/>
        <v>977716.18329732504</v>
      </c>
      <c r="DC58" s="200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</row>
    <row r="59" spans="1:122" s="50" customFormat="1">
      <c r="A59" s="210" t="s">
        <v>190</v>
      </c>
      <c r="B59" s="211"/>
      <c r="C59" s="211"/>
      <c r="D59" s="89" t="s">
        <v>470</v>
      </c>
      <c r="E59" s="212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211"/>
      <c r="AN59" s="211"/>
      <c r="AO59" s="211"/>
      <c r="AP59" s="211"/>
      <c r="AQ59" s="211"/>
      <c r="AR59" s="211"/>
      <c r="AS59" s="211"/>
      <c r="AT59" s="211"/>
      <c r="AU59" s="211"/>
      <c r="AV59" s="211"/>
      <c r="AW59" s="211"/>
      <c r="AX59" s="211"/>
      <c r="AY59" s="211"/>
      <c r="AZ59" s="211"/>
      <c r="BA59" s="211"/>
      <c r="BB59" s="211"/>
      <c r="BC59" s="211"/>
      <c r="BD59" s="211"/>
      <c r="BE59" s="211"/>
      <c r="BF59" s="211"/>
      <c r="BG59" s="211"/>
      <c r="BH59" s="211"/>
      <c r="BI59" s="211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  <c r="CT59" s="211"/>
      <c r="CU59" s="211"/>
      <c r="CV59" s="211"/>
      <c r="CW59" s="211"/>
      <c r="CX59" s="86"/>
      <c r="CY59" s="89"/>
      <c r="CZ59" s="213">
        <v>382800</v>
      </c>
      <c r="DA59" s="87">
        <v>1183035.304</v>
      </c>
      <c r="DB59" s="91">
        <f t="shared" ref="DB59:DB63" si="2">DA59+CZ59</f>
        <v>1565835.304</v>
      </c>
      <c r="DC59" s="200"/>
      <c r="DD59" s="211"/>
      <c r="DE59" s="211"/>
      <c r="DF59" s="211"/>
      <c r="DG59" s="211"/>
      <c r="DH59" s="211"/>
      <c r="DI59" s="211"/>
      <c r="DJ59" s="211"/>
      <c r="DK59" s="211"/>
      <c r="DL59" s="211"/>
      <c r="DM59" s="211"/>
      <c r="DN59" s="211"/>
      <c r="DO59" s="211"/>
      <c r="DP59" s="211"/>
      <c r="DQ59" s="211"/>
      <c r="DR59" s="211"/>
    </row>
    <row r="60" spans="1:122" s="50" customFormat="1">
      <c r="A60" s="210" t="s">
        <v>191</v>
      </c>
      <c r="B60" s="211"/>
      <c r="C60" s="211"/>
      <c r="D60" s="89" t="s">
        <v>471</v>
      </c>
      <c r="E60" s="212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11"/>
      <c r="BF60" s="211"/>
      <c r="BG60" s="211"/>
      <c r="BH60" s="211"/>
      <c r="BI60" s="211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  <c r="CT60" s="211"/>
      <c r="CU60" s="211"/>
      <c r="CV60" s="211"/>
      <c r="CW60" s="211"/>
      <c r="CX60" s="86"/>
      <c r="CY60" s="89"/>
      <c r="CZ60" s="213"/>
      <c r="DA60" s="87"/>
      <c r="DB60" s="91"/>
      <c r="DC60" s="200"/>
      <c r="DD60" s="211"/>
      <c r="DE60" s="211"/>
      <c r="DF60" s="211"/>
      <c r="DG60" s="211"/>
      <c r="DH60" s="211"/>
      <c r="DI60" s="211"/>
      <c r="DJ60" s="211"/>
      <c r="DK60" s="211"/>
      <c r="DL60" s="211"/>
      <c r="DM60" s="211"/>
      <c r="DN60" s="211"/>
      <c r="DO60" s="211"/>
      <c r="DP60" s="211"/>
      <c r="DQ60" s="211"/>
      <c r="DR60" s="211"/>
    </row>
    <row r="61" spans="1:122" s="50" customFormat="1">
      <c r="A61" s="215"/>
      <c r="B61" s="211"/>
      <c r="C61" s="211"/>
      <c r="D61" s="276"/>
      <c r="E61" s="277" t="s">
        <v>786</v>
      </c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  <c r="BF61" s="211"/>
      <c r="BG61" s="211"/>
      <c r="BH61" s="211"/>
      <c r="BI61" s="211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  <c r="CT61" s="211"/>
      <c r="CU61" s="211"/>
      <c r="CV61" s="211"/>
      <c r="CW61" s="211"/>
      <c r="CX61" s="86"/>
      <c r="CY61" s="89"/>
      <c r="CZ61" s="213">
        <v>254390.39999999999</v>
      </c>
      <c r="DA61" s="87">
        <v>784802.38336138404</v>
      </c>
      <c r="DB61" s="91">
        <f t="shared" si="2"/>
        <v>1039192.7833613841</v>
      </c>
      <c r="DC61" s="200"/>
      <c r="DD61" s="211"/>
      <c r="DE61" s="211"/>
      <c r="DF61" s="211"/>
      <c r="DG61" s="211"/>
      <c r="DH61" s="211"/>
      <c r="DI61" s="211"/>
      <c r="DJ61" s="211"/>
      <c r="DK61" s="211"/>
      <c r="DL61" s="211"/>
      <c r="DM61" s="211"/>
      <c r="DN61" s="211"/>
      <c r="DO61" s="211"/>
      <c r="DP61" s="211"/>
      <c r="DQ61" s="211"/>
      <c r="DR61" s="211"/>
    </row>
    <row r="62" spans="1:122" s="50" customFormat="1">
      <c r="A62" s="215"/>
      <c r="B62" s="211"/>
      <c r="C62" s="211"/>
      <c r="D62" s="276"/>
      <c r="E62" s="277" t="s">
        <v>460</v>
      </c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  <c r="CT62" s="211"/>
      <c r="CU62" s="211"/>
      <c r="CV62" s="211"/>
      <c r="CW62" s="211"/>
      <c r="CX62" s="86"/>
      <c r="CY62" s="89"/>
      <c r="CZ62" s="213">
        <v>120080.4</v>
      </c>
      <c r="DA62" s="87">
        <v>374128.47200940701</v>
      </c>
      <c r="DB62" s="91">
        <f t="shared" si="2"/>
        <v>494208.87200940703</v>
      </c>
      <c r="DC62" s="200"/>
      <c r="DD62" s="211"/>
      <c r="DE62" s="211"/>
      <c r="DF62" s="211"/>
      <c r="DG62" s="211"/>
      <c r="DH62" s="211"/>
      <c r="DI62" s="211"/>
      <c r="DJ62" s="211"/>
      <c r="DK62" s="211"/>
      <c r="DL62" s="211"/>
      <c r="DM62" s="211"/>
      <c r="DN62" s="211"/>
      <c r="DO62" s="211"/>
      <c r="DP62" s="211"/>
      <c r="DQ62" s="211"/>
      <c r="DR62" s="211"/>
    </row>
    <row r="63" spans="1:122" s="50" customFormat="1">
      <c r="A63" s="210" t="s">
        <v>192</v>
      </c>
      <c r="B63" s="211"/>
      <c r="C63" s="211"/>
      <c r="D63" s="89" t="s">
        <v>472</v>
      </c>
      <c r="E63" s="212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  <c r="CT63" s="211"/>
      <c r="CU63" s="211"/>
      <c r="CV63" s="211"/>
      <c r="CW63" s="211"/>
      <c r="CX63" s="86"/>
      <c r="CY63" s="89"/>
      <c r="CZ63" s="213">
        <v>1152800</v>
      </c>
      <c r="DA63" s="87">
        <v>22440</v>
      </c>
      <c r="DB63" s="91">
        <f t="shared" si="2"/>
        <v>1175240</v>
      </c>
      <c r="DC63" s="200"/>
      <c r="DD63" s="211"/>
      <c r="DE63" s="211"/>
      <c r="DF63" s="211"/>
      <c r="DG63" s="211"/>
      <c r="DH63" s="211"/>
      <c r="DI63" s="211"/>
      <c r="DJ63" s="211"/>
      <c r="DK63" s="211"/>
      <c r="DL63" s="211"/>
      <c r="DM63" s="211"/>
      <c r="DN63" s="211"/>
      <c r="DO63" s="211"/>
      <c r="DP63" s="211"/>
      <c r="DQ63" s="211"/>
      <c r="DR63" s="211"/>
    </row>
    <row r="64" spans="1:122" ht="18" customHeight="1">
      <c r="A64" s="92"/>
      <c r="B64" s="83"/>
      <c r="C64" s="83"/>
      <c r="D64" s="113" t="s">
        <v>137</v>
      </c>
      <c r="E64" s="114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110"/>
      <c r="CY64" s="89"/>
      <c r="CZ64" s="88"/>
      <c r="DA64" s="89"/>
      <c r="DB64" s="90"/>
      <c r="DC64" s="200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3"/>
      <c r="DP64" s="83"/>
      <c r="DQ64" s="83"/>
      <c r="DR64" s="83"/>
    </row>
    <row r="65" spans="1:122" s="36" customFormat="1" ht="4.5" customHeight="1">
      <c r="A65" s="115"/>
      <c r="B65" s="116"/>
      <c r="C65" s="116"/>
      <c r="D65" s="117"/>
      <c r="E65" s="118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9"/>
      <c r="CY65" s="120"/>
      <c r="CZ65" s="121"/>
      <c r="DA65" s="120"/>
      <c r="DB65" s="128"/>
      <c r="DC65" s="200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</row>
    <row r="66" spans="1:122">
      <c r="A66" s="550" t="s">
        <v>179</v>
      </c>
      <c r="B66" s="83"/>
      <c r="C66" s="83"/>
      <c r="D66" s="123" t="s">
        <v>565</v>
      </c>
      <c r="E66" s="85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110"/>
      <c r="CY66" s="89"/>
      <c r="CZ66" s="88"/>
      <c r="DA66" s="89"/>
      <c r="DB66" s="90"/>
      <c r="DC66" s="200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</row>
    <row r="67" spans="1:122">
      <c r="A67" s="550"/>
      <c r="B67" s="83"/>
      <c r="C67" s="83"/>
      <c r="D67" s="123" t="s">
        <v>564</v>
      </c>
      <c r="E67" s="85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110"/>
      <c r="CY67" s="89"/>
      <c r="CZ67" s="88"/>
      <c r="DA67" s="89"/>
      <c r="DB67" s="90"/>
      <c r="DC67" s="200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</row>
    <row r="68" spans="1:122">
      <c r="A68" s="550"/>
      <c r="B68" s="83"/>
      <c r="C68" s="83"/>
      <c r="D68" s="84"/>
      <c r="E68" s="85" t="s">
        <v>141</v>
      </c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110" t="s">
        <v>145</v>
      </c>
      <c r="CY68" s="89">
        <v>20400</v>
      </c>
      <c r="CZ68" s="88">
        <v>5993724</v>
      </c>
      <c r="DA68" s="89">
        <v>0</v>
      </c>
      <c r="DB68" s="91">
        <f>DA68+CZ68</f>
        <v>5993724</v>
      </c>
      <c r="DC68" s="200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</row>
    <row r="69" spans="1:122">
      <c r="A69" s="550"/>
      <c r="B69" s="83"/>
      <c r="C69" s="83"/>
      <c r="D69" s="84"/>
      <c r="E69" s="85" t="s">
        <v>142</v>
      </c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110" t="s">
        <v>145</v>
      </c>
      <c r="CY69" s="89">
        <v>20400</v>
      </c>
      <c r="CZ69" s="88">
        <v>656594.4</v>
      </c>
      <c r="DA69" s="89">
        <v>0</v>
      </c>
      <c r="DB69" s="91">
        <f t="shared" ref="DB69:DB70" si="3">DA69+CZ69</f>
        <v>656594.4</v>
      </c>
      <c r="DC69" s="200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3"/>
      <c r="DP69" s="83"/>
      <c r="DQ69" s="83"/>
      <c r="DR69" s="83"/>
    </row>
    <row r="70" spans="1:122">
      <c r="A70" s="550"/>
      <c r="B70" s="83"/>
      <c r="C70" s="83"/>
      <c r="D70" s="84"/>
      <c r="E70" s="85" t="s">
        <v>143</v>
      </c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110" t="s">
        <v>146</v>
      </c>
      <c r="CY70" s="89">
        <v>612000</v>
      </c>
      <c r="CZ70" s="88">
        <v>2929093.2</v>
      </c>
      <c r="DA70" s="89">
        <v>0</v>
      </c>
      <c r="DB70" s="91">
        <f t="shared" si="3"/>
        <v>2929093.2</v>
      </c>
      <c r="DC70" s="200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3"/>
      <c r="DP70" s="83"/>
      <c r="DQ70" s="83"/>
      <c r="DR70" s="83"/>
    </row>
    <row r="71" spans="1:122">
      <c r="A71" s="550"/>
      <c r="B71" s="83"/>
      <c r="C71" s="83"/>
      <c r="D71" s="123" t="s">
        <v>154</v>
      </c>
      <c r="E71" s="85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110"/>
      <c r="CY71" s="89"/>
      <c r="CZ71" s="88">
        <v>0</v>
      </c>
      <c r="DA71" s="89">
        <v>0</v>
      </c>
      <c r="DB71" s="90"/>
      <c r="DC71" s="200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</row>
    <row r="72" spans="1:122">
      <c r="A72" s="550"/>
      <c r="B72" s="83"/>
      <c r="C72" s="83"/>
      <c r="D72" s="84"/>
      <c r="E72" s="85" t="s">
        <v>141</v>
      </c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110" t="s">
        <v>145</v>
      </c>
      <c r="CY72" s="89">
        <v>6760</v>
      </c>
      <c r="CZ72" s="88">
        <v>1986155.6</v>
      </c>
      <c r="DA72" s="89">
        <v>0</v>
      </c>
      <c r="DB72" s="91">
        <f>DA72+CZ72</f>
        <v>1986155.6</v>
      </c>
      <c r="DC72" s="200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</row>
    <row r="73" spans="1:122">
      <c r="A73" s="550"/>
      <c r="B73" s="83"/>
      <c r="C73" s="83"/>
      <c r="D73" s="84"/>
      <c r="E73" s="85" t="s">
        <v>155</v>
      </c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110" t="s">
        <v>145</v>
      </c>
      <c r="CY73" s="89">
        <v>27043</v>
      </c>
      <c r="CZ73" s="88">
        <v>870405.99800000002</v>
      </c>
      <c r="DA73" s="89">
        <v>0</v>
      </c>
      <c r="DB73" s="91">
        <f t="shared" ref="DB73:DB144" si="4">DA73+CZ73</f>
        <v>870405.99800000002</v>
      </c>
      <c r="DC73" s="200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3"/>
      <c r="DQ73" s="83"/>
      <c r="DR73" s="83"/>
    </row>
    <row r="74" spans="1:122">
      <c r="A74" s="550"/>
      <c r="B74" s="83"/>
      <c r="C74" s="83"/>
      <c r="D74" s="123" t="s">
        <v>159</v>
      </c>
      <c r="E74" s="85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110"/>
      <c r="CY74" s="89"/>
      <c r="CZ74" s="88">
        <v>0</v>
      </c>
      <c r="DA74" s="89">
        <v>0</v>
      </c>
      <c r="DB74" s="91">
        <f t="shared" si="4"/>
        <v>0</v>
      </c>
      <c r="DC74" s="200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3"/>
      <c r="DP74" s="83"/>
      <c r="DQ74" s="83"/>
      <c r="DR74" s="83"/>
    </row>
    <row r="75" spans="1:122">
      <c r="A75" s="550"/>
      <c r="B75" s="83"/>
      <c r="C75" s="83"/>
      <c r="D75" s="84"/>
      <c r="E75" s="85" t="s">
        <v>160</v>
      </c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110" t="s">
        <v>145</v>
      </c>
      <c r="CY75" s="89">
        <v>289</v>
      </c>
      <c r="CZ75" s="88">
        <v>582901.43999999994</v>
      </c>
      <c r="DA75" s="89">
        <v>0</v>
      </c>
      <c r="DB75" s="91">
        <f t="shared" si="4"/>
        <v>582901.43999999994</v>
      </c>
      <c r="DC75" s="200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</row>
    <row r="76" spans="1:122">
      <c r="A76" s="550"/>
      <c r="B76" s="83"/>
      <c r="C76" s="83"/>
      <c r="D76" s="84"/>
      <c r="E76" s="85" t="s">
        <v>163</v>
      </c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110" t="s">
        <v>145</v>
      </c>
      <c r="CY76" s="89">
        <v>200</v>
      </c>
      <c r="CZ76" s="88">
        <v>394046.4</v>
      </c>
      <c r="DA76" s="89">
        <v>0</v>
      </c>
      <c r="DB76" s="91">
        <f t="shared" si="4"/>
        <v>394046.4</v>
      </c>
      <c r="DC76" s="200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</row>
    <row r="77" spans="1:122">
      <c r="A77" s="550"/>
      <c r="B77" s="83"/>
      <c r="C77" s="83"/>
      <c r="D77" s="84"/>
      <c r="E77" s="85" t="s">
        <v>161</v>
      </c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110" t="s">
        <v>145</v>
      </c>
      <c r="CY77" s="89">
        <v>578</v>
      </c>
      <c r="CZ77" s="89">
        <v>79385.987999999998</v>
      </c>
      <c r="DA77" s="89">
        <v>0</v>
      </c>
      <c r="DB77" s="91">
        <f t="shared" si="4"/>
        <v>79385.987999999998</v>
      </c>
      <c r="DC77" s="200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</row>
    <row r="78" spans="1:122">
      <c r="A78" s="550"/>
      <c r="B78" s="83"/>
      <c r="C78" s="83"/>
      <c r="D78" s="84"/>
      <c r="E78" s="85" t="s">
        <v>162</v>
      </c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110" t="s">
        <v>146</v>
      </c>
      <c r="CY78" s="89">
        <v>8670</v>
      </c>
      <c r="CZ78" s="88">
        <v>119489.073</v>
      </c>
      <c r="DA78" s="89">
        <v>0</v>
      </c>
      <c r="DB78" s="91">
        <f t="shared" si="4"/>
        <v>119489.073</v>
      </c>
      <c r="DC78" s="200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</row>
    <row r="79" spans="1:122">
      <c r="A79" s="550"/>
      <c r="B79" s="83"/>
      <c r="C79" s="83"/>
      <c r="D79" s="84"/>
      <c r="E79" s="85" t="s">
        <v>164</v>
      </c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110" t="s">
        <v>146</v>
      </c>
      <c r="CY79" s="89">
        <v>1200</v>
      </c>
      <c r="CZ79" s="88">
        <v>107334.48</v>
      </c>
      <c r="DA79" s="89">
        <v>0</v>
      </c>
      <c r="DB79" s="91">
        <f t="shared" si="4"/>
        <v>107334.48</v>
      </c>
      <c r="DC79" s="200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</row>
    <row r="80" spans="1:122">
      <c r="A80" s="550"/>
      <c r="B80" s="83"/>
      <c r="C80" s="83"/>
      <c r="D80" s="84"/>
      <c r="E80" s="85" t="s">
        <v>165</v>
      </c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110" t="s">
        <v>146</v>
      </c>
      <c r="CY80" s="89">
        <v>1200</v>
      </c>
      <c r="CZ80" s="88">
        <v>145424.4</v>
      </c>
      <c r="DA80" s="89">
        <v>0</v>
      </c>
      <c r="DB80" s="91">
        <f t="shared" si="4"/>
        <v>145424.4</v>
      </c>
      <c r="DC80" s="200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</row>
    <row r="81" spans="1:122">
      <c r="A81" s="550"/>
      <c r="B81" s="83"/>
      <c r="C81" s="83"/>
      <c r="D81" s="84"/>
      <c r="E81" s="85" t="s">
        <v>166</v>
      </c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110" t="s">
        <v>145</v>
      </c>
      <c r="CY81" s="89">
        <v>0</v>
      </c>
      <c r="CZ81" s="88">
        <v>0</v>
      </c>
      <c r="DA81" s="89">
        <v>0</v>
      </c>
      <c r="DB81" s="91">
        <f t="shared" si="4"/>
        <v>0</v>
      </c>
      <c r="DC81" s="200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</row>
    <row r="82" spans="1:122">
      <c r="A82" s="550"/>
      <c r="B82" s="83"/>
      <c r="C82" s="83"/>
      <c r="D82" s="84"/>
      <c r="E82" s="85" t="s">
        <v>167</v>
      </c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110" t="s">
        <v>145</v>
      </c>
      <c r="CY82" s="89">
        <v>13</v>
      </c>
      <c r="CZ82" s="88">
        <v>5734090.4048999995</v>
      </c>
      <c r="DA82" s="89">
        <v>0</v>
      </c>
      <c r="DB82" s="91">
        <f t="shared" si="4"/>
        <v>5734090.4048999995</v>
      </c>
      <c r="DC82" s="200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</row>
    <row r="83" spans="1:122">
      <c r="A83" s="551" t="s">
        <v>193</v>
      </c>
      <c r="B83" s="83"/>
      <c r="C83" s="83"/>
      <c r="D83" s="83" t="s">
        <v>566</v>
      </c>
      <c r="E83" s="85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110"/>
      <c r="CY83" s="89"/>
      <c r="CZ83" s="88">
        <v>0</v>
      </c>
      <c r="DA83" s="89">
        <v>0</v>
      </c>
      <c r="DB83" s="91">
        <f t="shared" si="4"/>
        <v>0</v>
      </c>
      <c r="DC83" s="200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</row>
    <row r="84" spans="1:122">
      <c r="A84" s="551"/>
      <c r="B84" s="83"/>
      <c r="C84" s="83"/>
      <c r="D84" s="84"/>
      <c r="E84" s="85" t="s">
        <v>147</v>
      </c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110" t="s">
        <v>152</v>
      </c>
      <c r="CY84" s="89">
        <v>20400</v>
      </c>
      <c r="CZ84" s="88">
        <v>0</v>
      </c>
      <c r="DA84" s="89">
        <v>135762</v>
      </c>
      <c r="DB84" s="91">
        <f t="shared" si="4"/>
        <v>135762</v>
      </c>
      <c r="DC84" s="200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</row>
    <row r="85" spans="1:122">
      <c r="A85" s="551"/>
      <c r="B85" s="83"/>
      <c r="C85" s="83"/>
      <c r="D85" s="84"/>
      <c r="E85" s="85" t="s">
        <v>148</v>
      </c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110" t="s">
        <v>152</v>
      </c>
      <c r="CY85" s="89">
        <v>20400</v>
      </c>
      <c r="CZ85" s="88">
        <v>0</v>
      </c>
      <c r="DA85" s="89">
        <v>185130</v>
      </c>
      <c r="DB85" s="91">
        <f t="shared" si="4"/>
        <v>185130</v>
      </c>
      <c r="DC85" s="200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</row>
    <row r="86" spans="1:122">
      <c r="A86" s="551"/>
      <c r="B86" s="83"/>
      <c r="C86" s="83"/>
      <c r="D86" s="84"/>
      <c r="E86" s="85" t="s">
        <v>149</v>
      </c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110" t="s">
        <v>145</v>
      </c>
      <c r="CY86" s="89">
        <v>20400</v>
      </c>
      <c r="CZ86" s="88">
        <v>0</v>
      </c>
      <c r="DA86" s="89">
        <v>336600</v>
      </c>
      <c r="DB86" s="91">
        <f t="shared" si="4"/>
        <v>336600</v>
      </c>
      <c r="DC86" s="200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</row>
    <row r="87" spans="1:122">
      <c r="A87" s="551"/>
      <c r="B87" s="83"/>
      <c r="C87" s="83"/>
      <c r="D87" s="84"/>
      <c r="E87" s="85" t="s">
        <v>150</v>
      </c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110" t="s">
        <v>145</v>
      </c>
      <c r="CY87" s="89">
        <v>20400</v>
      </c>
      <c r="CZ87" s="88">
        <v>0</v>
      </c>
      <c r="DA87" s="89">
        <v>336600</v>
      </c>
      <c r="DB87" s="91">
        <f t="shared" si="4"/>
        <v>336600</v>
      </c>
      <c r="DC87" s="200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</row>
    <row r="88" spans="1:122">
      <c r="A88" s="551"/>
      <c r="B88" s="83"/>
      <c r="C88" s="83"/>
      <c r="D88" s="84"/>
      <c r="E88" s="85" t="s">
        <v>151</v>
      </c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110" t="s">
        <v>153</v>
      </c>
      <c r="CY88" s="89">
        <v>15000</v>
      </c>
      <c r="CZ88" s="88">
        <v>0</v>
      </c>
      <c r="DA88" s="89">
        <v>1672298.0274615614</v>
      </c>
      <c r="DB88" s="91">
        <f t="shared" si="4"/>
        <v>1672298.0274615614</v>
      </c>
      <c r="DC88" s="200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</row>
    <row r="89" spans="1:122">
      <c r="A89" s="551" t="s">
        <v>194</v>
      </c>
      <c r="B89" s="83"/>
      <c r="C89" s="83"/>
      <c r="D89" s="83" t="s">
        <v>567</v>
      </c>
      <c r="E89" s="85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110"/>
      <c r="CY89" s="89"/>
      <c r="CZ89" s="88">
        <v>0</v>
      </c>
      <c r="DA89" s="89">
        <v>0</v>
      </c>
      <c r="DB89" s="91">
        <f t="shared" si="4"/>
        <v>0</v>
      </c>
      <c r="DC89" s="200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</row>
    <row r="90" spans="1:122">
      <c r="A90" s="551"/>
      <c r="B90" s="83"/>
      <c r="C90" s="83"/>
      <c r="D90" s="84"/>
      <c r="E90" s="85" t="s">
        <v>156</v>
      </c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110" t="s">
        <v>153</v>
      </c>
      <c r="CY90" s="89">
        <v>27043</v>
      </c>
      <c r="CZ90" s="88">
        <v>0</v>
      </c>
      <c r="DA90" s="89">
        <v>1507465.1852214336</v>
      </c>
      <c r="DB90" s="91">
        <f t="shared" si="4"/>
        <v>1507465.1852214336</v>
      </c>
      <c r="DC90" s="200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</row>
    <row r="91" spans="1:122">
      <c r="A91" s="551"/>
      <c r="B91" s="83"/>
      <c r="C91" s="83"/>
      <c r="D91" s="84"/>
      <c r="E91" s="85" t="s">
        <v>157</v>
      </c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110" t="s">
        <v>153</v>
      </c>
      <c r="CY91" s="89">
        <v>6760</v>
      </c>
      <c r="CZ91" s="88">
        <v>0</v>
      </c>
      <c r="DA91" s="89">
        <v>753648.97770934366</v>
      </c>
      <c r="DB91" s="91">
        <f t="shared" si="4"/>
        <v>753648.97770934366</v>
      </c>
      <c r="DC91" s="200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3"/>
      <c r="DP91" s="83"/>
      <c r="DQ91" s="83"/>
      <c r="DR91" s="83"/>
    </row>
    <row r="92" spans="1:122">
      <c r="A92" s="583" t="s">
        <v>195</v>
      </c>
      <c r="B92" s="83"/>
      <c r="C92" s="83"/>
      <c r="D92" s="123" t="s">
        <v>168</v>
      </c>
      <c r="E92" s="85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110" t="s">
        <v>145</v>
      </c>
      <c r="CY92" s="89"/>
      <c r="CZ92" s="88">
        <v>0</v>
      </c>
      <c r="DA92" s="89">
        <v>0</v>
      </c>
      <c r="DB92" s="91">
        <f t="shared" si="4"/>
        <v>0</v>
      </c>
      <c r="DC92" s="200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</row>
    <row r="93" spans="1:122">
      <c r="A93" s="584"/>
      <c r="B93" s="83"/>
      <c r="C93" s="83"/>
      <c r="D93" s="84"/>
      <c r="E93" s="85" t="s">
        <v>169</v>
      </c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110" t="s">
        <v>146</v>
      </c>
      <c r="CY93" s="89">
        <v>289</v>
      </c>
      <c r="CZ93" s="88">
        <v>0</v>
      </c>
      <c r="DA93" s="89">
        <v>646926.5</v>
      </c>
      <c r="DB93" s="91">
        <f t="shared" si="4"/>
        <v>646926.5</v>
      </c>
      <c r="DC93" s="200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</row>
    <row r="94" spans="1:122">
      <c r="A94" s="584"/>
      <c r="B94" s="83"/>
      <c r="C94" s="83"/>
      <c r="D94" s="84"/>
      <c r="E94" s="85" t="s">
        <v>170</v>
      </c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110" t="s">
        <v>145</v>
      </c>
      <c r="CY94" s="89">
        <v>8670</v>
      </c>
      <c r="CZ94" s="88">
        <v>0</v>
      </c>
      <c r="DA94" s="89">
        <v>226026.9</v>
      </c>
      <c r="DB94" s="91">
        <f t="shared" si="4"/>
        <v>226026.9</v>
      </c>
      <c r="DC94" s="200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</row>
    <row r="95" spans="1:122">
      <c r="A95" s="584"/>
      <c r="B95" s="83"/>
      <c r="C95" s="83"/>
      <c r="D95" s="84"/>
      <c r="E95" s="85" t="s">
        <v>171</v>
      </c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110" t="s">
        <v>145</v>
      </c>
      <c r="CY95" s="89">
        <v>157</v>
      </c>
      <c r="CZ95" s="88">
        <v>0</v>
      </c>
      <c r="DA95" s="89">
        <v>431750</v>
      </c>
      <c r="DB95" s="91">
        <f t="shared" si="4"/>
        <v>431750</v>
      </c>
      <c r="DC95" s="200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3"/>
      <c r="DP95" s="83"/>
      <c r="DQ95" s="83"/>
      <c r="DR95" s="83"/>
    </row>
    <row r="96" spans="1:122">
      <c r="A96" s="584"/>
      <c r="B96" s="83"/>
      <c r="C96" s="83"/>
      <c r="D96" s="84"/>
      <c r="E96" s="85" t="s">
        <v>172</v>
      </c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110" t="s">
        <v>145</v>
      </c>
      <c r="CY96" s="89">
        <v>357</v>
      </c>
      <c r="CZ96" s="88">
        <v>0</v>
      </c>
      <c r="DA96" s="89">
        <v>647955</v>
      </c>
      <c r="DB96" s="91">
        <f t="shared" si="4"/>
        <v>647955</v>
      </c>
      <c r="DC96" s="200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</row>
    <row r="97" spans="1:122">
      <c r="A97" s="584"/>
      <c r="B97" s="83"/>
      <c r="C97" s="83"/>
      <c r="D97" s="84"/>
      <c r="E97" s="85" t="s">
        <v>175</v>
      </c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110"/>
      <c r="CY97" s="89">
        <v>200</v>
      </c>
      <c r="CZ97" s="88">
        <v>0</v>
      </c>
      <c r="DA97" s="89">
        <v>277987.29200000002</v>
      </c>
      <c r="DB97" s="91">
        <f t="shared" si="4"/>
        <v>277987.29200000002</v>
      </c>
      <c r="DC97" s="200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</row>
    <row r="98" spans="1:122">
      <c r="A98" s="584"/>
      <c r="B98" s="83"/>
      <c r="C98" s="83"/>
      <c r="D98" s="84"/>
      <c r="E98" s="85" t="s">
        <v>173</v>
      </c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110" t="s">
        <v>145</v>
      </c>
      <c r="CY98" s="89">
        <v>200</v>
      </c>
      <c r="CZ98" s="88">
        <v>0</v>
      </c>
      <c r="DA98" s="89">
        <v>63525</v>
      </c>
      <c r="DB98" s="91">
        <f t="shared" si="4"/>
        <v>63525</v>
      </c>
      <c r="DC98" s="200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</row>
    <row r="99" spans="1:122">
      <c r="A99" s="584"/>
      <c r="B99" s="83"/>
      <c r="C99" s="83"/>
      <c r="D99" s="84"/>
      <c r="E99" s="85" t="s">
        <v>174</v>
      </c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110" t="s">
        <v>145</v>
      </c>
      <c r="CY99" s="89">
        <v>200</v>
      </c>
      <c r="CZ99" s="88">
        <v>0</v>
      </c>
      <c r="DA99" s="89">
        <v>1650000</v>
      </c>
      <c r="DB99" s="91">
        <f t="shared" si="4"/>
        <v>1650000</v>
      </c>
      <c r="DC99" s="200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</row>
    <row r="100" spans="1:122">
      <c r="A100" s="585"/>
      <c r="B100" s="83"/>
      <c r="C100" s="83"/>
      <c r="D100" s="84"/>
      <c r="E100" s="85" t="s">
        <v>176</v>
      </c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110" t="s">
        <v>177</v>
      </c>
      <c r="CY100" s="89">
        <v>1</v>
      </c>
      <c r="CZ100" s="88">
        <v>0</v>
      </c>
      <c r="DA100" s="89">
        <v>499065.5924510865</v>
      </c>
      <c r="DB100" s="91">
        <f t="shared" si="4"/>
        <v>499065.5924510865</v>
      </c>
      <c r="DC100" s="200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</row>
    <row r="101" spans="1:122" s="25" customFormat="1" ht="21" customHeight="1">
      <c r="A101" s="92" t="s">
        <v>196</v>
      </c>
      <c r="B101" s="90"/>
      <c r="C101" s="90"/>
      <c r="D101" s="112" t="s">
        <v>715</v>
      </c>
      <c r="E101" s="243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2"/>
      <c r="CY101" s="88"/>
      <c r="CZ101" s="88"/>
      <c r="DA101" s="88"/>
      <c r="DB101" s="91"/>
      <c r="DC101" s="20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</row>
    <row r="102" spans="1:122" s="25" customFormat="1" ht="21" customHeight="1">
      <c r="A102" s="208"/>
      <c r="B102" s="90"/>
      <c r="C102" s="90"/>
      <c r="D102" s="216"/>
      <c r="E102" s="278" t="s">
        <v>787</v>
      </c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90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208"/>
      <c r="CY102" s="88"/>
      <c r="CZ102" s="88">
        <v>634809.97250000003</v>
      </c>
      <c r="DA102" s="88">
        <v>146414.39097334302</v>
      </c>
      <c r="DB102" s="91">
        <f t="shared" si="4"/>
        <v>781224.36347334308</v>
      </c>
      <c r="DC102" s="20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</row>
    <row r="103" spans="1:122" s="25" customFormat="1" ht="21" customHeight="1">
      <c r="A103" s="208"/>
      <c r="B103" s="90"/>
      <c r="C103" s="90"/>
      <c r="D103" s="216"/>
      <c r="E103" s="278" t="s">
        <v>788</v>
      </c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208"/>
      <c r="CY103" s="88"/>
      <c r="CZ103" s="88">
        <v>134001.45000000001</v>
      </c>
      <c r="DA103" s="88">
        <v>54324.951928115006</v>
      </c>
      <c r="DB103" s="91">
        <f t="shared" si="4"/>
        <v>188326.40192811502</v>
      </c>
      <c r="DC103" s="20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</row>
    <row r="104" spans="1:122" s="25" customFormat="1" ht="21" customHeight="1">
      <c r="A104" s="208"/>
      <c r="B104" s="90"/>
      <c r="C104" s="90"/>
      <c r="D104" s="216"/>
      <c r="E104" s="278" t="s">
        <v>789</v>
      </c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208"/>
      <c r="CY104" s="88"/>
      <c r="CZ104" s="88">
        <v>658331.245</v>
      </c>
      <c r="DA104" s="88">
        <v>126445.647416473</v>
      </c>
      <c r="DB104" s="91">
        <f t="shared" si="4"/>
        <v>784776.89241647301</v>
      </c>
      <c r="DC104" s="20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</row>
    <row r="105" spans="1:122" s="25" customFormat="1" ht="21" customHeight="1">
      <c r="A105" s="208"/>
      <c r="B105" s="90"/>
      <c r="C105" s="90"/>
      <c r="D105" s="216"/>
      <c r="E105" s="278" t="s">
        <v>790</v>
      </c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90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208"/>
      <c r="CY105" s="88"/>
      <c r="CZ105" s="88">
        <v>332040.06</v>
      </c>
      <c r="DA105" s="88">
        <v>95894.446658423505</v>
      </c>
      <c r="DB105" s="91">
        <f t="shared" si="4"/>
        <v>427934.50665842352</v>
      </c>
      <c r="DC105" s="20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</row>
    <row r="106" spans="1:122" s="25" customFormat="1" ht="21" customHeight="1">
      <c r="A106" s="208"/>
      <c r="B106" s="90"/>
      <c r="C106" s="90"/>
      <c r="D106" s="216"/>
      <c r="E106" s="278" t="s">
        <v>791</v>
      </c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208"/>
      <c r="CY106" s="88"/>
      <c r="CZ106" s="88">
        <v>477945.32500000001</v>
      </c>
      <c r="DA106" s="88">
        <v>121677.852603829</v>
      </c>
      <c r="DB106" s="91">
        <f t="shared" si="4"/>
        <v>599623.17760382895</v>
      </c>
      <c r="DC106" s="20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</row>
    <row r="107" spans="1:122" s="25" customFormat="1" ht="21" customHeight="1">
      <c r="A107" s="208"/>
      <c r="B107" s="90"/>
      <c r="C107" s="90"/>
      <c r="D107" s="216"/>
      <c r="E107" s="316" t="s">
        <v>792</v>
      </c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90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90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208"/>
      <c r="CY107" s="88"/>
      <c r="CZ107" s="88">
        <v>95460.86</v>
      </c>
      <c r="DA107" s="88">
        <v>13579.438538111101</v>
      </c>
      <c r="DB107" s="91">
        <f t="shared" si="4"/>
        <v>109040.29853811111</v>
      </c>
      <c r="DC107" s="20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</row>
    <row r="108" spans="1:122" s="25" customFormat="1" ht="21" customHeight="1">
      <c r="A108" s="208"/>
      <c r="B108" s="90"/>
      <c r="C108" s="90"/>
      <c r="D108" s="216"/>
      <c r="E108" s="316" t="s">
        <v>793</v>
      </c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90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90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208"/>
      <c r="CY108" s="88"/>
      <c r="CZ108" s="88">
        <v>120408.48875</v>
      </c>
      <c r="DA108" s="88">
        <v>85101.362103010208</v>
      </c>
      <c r="DB108" s="91">
        <f t="shared" si="4"/>
        <v>205509.8508530102</v>
      </c>
      <c r="DC108" s="20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</row>
    <row r="109" spans="1:122" s="25" customFormat="1" ht="21" customHeight="1">
      <c r="A109" s="208"/>
      <c r="B109" s="90"/>
      <c r="C109" s="90"/>
      <c r="D109" s="216"/>
      <c r="E109" s="316" t="s">
        <v>794</v>
      </c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90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208"/>
      <c r="CY109" s="88"/>
      <c r="CZ109" s="88">
        <v>151383.87</v>
      </c>
      <c r="DA109" s="88">
        <v>101058.68348965401</v>
      </c>
      <c r="DB109" s="91">
        <f t="shared" si="4"/>
        <v>252442.553489654</v>
      </c>
      <c r="DC109" s="20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</row>
    <row r="110" spans="1:122" s="25" customFormat="1" ht="21" customHeight="1">
      <c r="A110" s="208"/>
      <c r="B110" s="90"/>
      <c r="C110" s="90"/>
      <c r="D110" s="216"/>
      <c r="E110" s="316" t="s">
        <v>795</v>
      </c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90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90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208"/>
      <c r="CY110" s="88"/>
      <c r="CZ110" s="88">
        <v>35197.800000000003</v>
      </c>
      <c r="DA110" s="88">
        <v>25703.804720278098</v>
      </c>
      <c r="DB110" s="91">
        <f t="shared" si="4"/>
        <v>60901.604720278105</v>
      </c>
      <c r="DC110" s="20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</row>
    <row r="111" spans="1:122" s="25" customFormat="1" ht="21" customHeight="1">
      <c r="A111" s="208"/>
      <c r="B111" s="90"/>
      <c r="C111" s="90"/>
      <c r="D111" s="216"/>
      <c r="E111" s="316" t="s">
        <v>796</v>
      </c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90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208"/>
      <c r="CY111" s="88"/>
      <c r="CZ111" s="88">
        <v>43936.639999999999</v>
      </c>
      <c r="DA111" s="88">
        <v>42785.7700684437</v>
      </c>
      <c r="DB111" s="91">
        <f t="shared" si="4"/>
        <v>86722.4100684437</v>
      </c>
      <c r="DC111" s="20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</row>
    <row r="112" spans="1:122" s="25" customFormat="1" ht="21" customHeight="1">
      <c r="A112" s="208"/>
      <c r="B112" s="90"/>
      <c r="C112" s="90"/>
      <c r="D112" s="216"/>
      <c r="E112" s="316" t="s">
        <v>797</v>
      </c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90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90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208"/>
      <c r="CY112" s="88"/>
      <c r="CZ112" s="88">
        <v>6718596.1919999998</v>
      </c>
      <c r="DA112" s="88">
        <v>792410.38721186598</v>
      </c>
      <c r="DB112" s="91">
        <f t="shared" si="4"/>
        <v>7511006.5792118656</v>
      </c>
      <c r="DC112" s="20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</row>
    <row r="113" spans="1:122" ht="34.5" customHeight="1">
      <c r="A113" s="92" t="s">
        <v>197</v>
      </c>
      <c r="B113" s="83"/>
      <c r="C113" s="90"/>
      <c r="D113" s="581" t="s">
        <v>495</v>
      </c>
      <c r="E113" s="582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110"/>
      <c r="CY113" s="88"/>
      <c r="CZ113" s="89"/>
      <c r="DA113" s="217"/>
      <c r="DB113" s="91"/>
      <c r="DC113" s="200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</row>
    <row r="114" spans="1:122">
      <c r="A114" s="92"/>
      <c r="B114" s="83"/>
      <c r="C114" s="90"/>
      <c r="D114" s="111"/>
      <c r="E114" s="129" t="s">
        <v>496</v>
      </c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110"/>
      <c r="CY114" s="88"/>
      <c r="CZ114" s="89">
        <v>458103.66249999998</v>
      </c>
      <c r="DA114" s="89">
        <v>34879.326298710097</v>
      </c>
      <c r="DB114" s="91">
        <f t="shared" si="4"/>
        <v>492982.98879871005</v>
      </c>
      <c r="DC114" s="200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</row>
    <row r="115" spans="1:122">
      <c r="A115" s="92"/>
      <c r="B115" s="83"/>
      <c r="C115" s="90"/>
      <c r="D115" s="111"/>
      <c r="E115" s="129" t="s">
        <v>497</v>
      </c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110"/>
      <c r="CY115" s="88"/>
      <c r="CZ115" s="89">
        <v>458103.66249999998</v>
      </c>
      <c r="DA115" s="89">
        <v>34879.326298710097</v>
      </c>
      <c r="DB115" s="91">
        <f t="shared" si="4"/>
        <v>492982.98879871005</v>
      </c>
      <c r="DC115" s="200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</row>
    <row r="116" spans="1:122">
      <c r="A116" s="92"/>
      <c r="B116" s="83"/>
      <c r="C116" s="90"/>
      <c r="D116" s="111"/>
      <c r="E116" s="129" t="s">
        <v>498</v>
      </c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110"/>
      <c r="CY116" s="88"/>
      <c r="CZ116" s="89">
        <v>249681.9325</v>
      </c>
      <c r="DA116" s="89">
        <v>21916.663953344902</v>
      </c>
      <c r="DB116" s="91">
        <f t="shared" si="4"/>
        <v>271598.59645334492</v>
      </c>
      <c r="DC116" s="200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</row>
    <row r="117" spans="1:122">
      <c r="A117" s="92"/>
      <c r="B117" s="83"/>
      <c r="C117" s="90"/>
      <c r="D117" s="111"/>
      <c r="E117" s="129" t="s">
        <v>499</v>
      </c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110"/>
      <c r="CY117" s="88"/>
      <c r="CZ117" s="89">
        <v>458103.66249999998</v>
      </c>
      <c r="DA117" s="89">
        <v>34879.326298710097</v>
      </c>
      <c r="DB117" s="91">
        <f t="shared" si="4"/>
        <v>492982.98879871005</v>
      </c>
      <c r="DC117" s="200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</row>
    <row r="118" spans="1:122">
      <c r="A118" s="92"/>
      <c r="B118" s="83"/>
      <c r="C118" s="90"/>
      <c r="D118" s="111"/>
      <c r="E118" s="129" t="s">
        <v>500</v>
      </c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110"/>
      <c r="CY118" s="88"/>
      <c r="CZ118" s="89">
        <v>458103.66249999998</v>
      </c>
      <c r="DA118" s="89">
        <v>34879.326298710097</v>
      </c>
      <c r="DB118" s="91">
        <f t="shared" si="4"/>
        <v>492982.98879871005</v>
      </c>
      <c r="DC118" s="200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</row>
    <row r="119" spans="1:122">
      <c r="A119" s="92"/>
      <c r="B119" s="83"/>
      <c r="C119" s="90"/>
      <c r="D119" s="111"/>
      <c r="E119" s="129" t="s">
        <v>501</v>
      </c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110"/>
      <c r="CY119" s="88"/>
      <c r="CZ119" s="89">
        <v>458103.66249999998</v>
      </c>
      <c r="DA119" s="89">
        <v>34879.326298710097</v>
      </c>
      <c r="DB119" s="91">
        <f t="shared" si="4"/>
        <v>492982.98879871005</v>
      </c>
      <c r="DC119" s="200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</row>
    <row r="120" spans="1:122">
      <c r="A120" s="92"/>
      <c r="B120" s="83"/>
      <c r="C120" s="90"/>
      <c r="D120" s="111"/>
      <c r="E120" s="129" t="s">
        <v>502</v>
      </c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110"/>
      <c r="CY120" s="88"/>
      <c r="CZ120" s="89">
        <v>458103.66249999998</v>
      </c>
      <c r="DA120" s="89">
        <v>34879.326298710097</v>
      </c>
      <c r="DB120" s="91">
        <f t="shared" si="4"/>
        <v>492982.98879871005</v>
      </c>
      <c r="DC120" s="200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</row>
    <row r="121" spans="1:122">
      <c r="A121" s="92"/>
      <c r="B121" s="83"/>
      <c r="C121" s="90"/>
      <c r="D121" s="111"/>
      <c r="E121" s="129" t="s">
        <v>503</v>
      </c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110"/>
      <c r="CY121" s="88"/>
      <c r="CZ121" s="89">
        <v>458103.66249999998</v>
      </c>
      <c r="DA121" s="89">
        <v>34879.326298710097</v>
      </c>
      <c r="DB121" s="91">
        <f t="shared" si="4"/>
        <v>492982.98879871005</v>
      </c>
      <c r="DC121" s="200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</row>
    <row r="122" spans="1:122">
      <c r="A122" s="92"/>
      <c r="B122" s="83"/>
      <c r="C122" s="90"/>
      <c r="D122" s="111"/>
      <c r="E122" s="129" t="s">
        <v>546</v>
      </c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110"/>
      <c r="CY122" s="88"/>
      <c r="CZ122" s="89">
        <v>458103.66249999998</v>
      </c>
      <c r="DA122" s="89">
        <v>34879.326298710097</v>
      </c>
      <c r="DB122" s="91">
        <f t="shared" si="4"/>
        <v>492982.98879871005</v>
      </c>
      <c r="DC122" s="200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</row>
    <row r="123" spans="1:122">
      <c r="A123" s="92"/>
      <c r="B123" s="83"/>
      <c r="C123" s="90"/>
      <c r="D123" s="111"/>
      <c r="E123" s="129" t="s">
        <v>504</v>
      </c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110"/>
      <c r="CY123" s="88"/>
      <c r="CZ123" s="89">
        <v>458103.66249999998</v>
      </c>
      <c r="DA123" s="89">
        <v>34879.326298710097</v>
      </c>
      <c r="DB123" s="91">
        <f t="shared" si="4"/>
        <v>492982.98879871005</v>
      </c>
      <c r="DC123" s="200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</row>
    <row r="124" spans="1:122">
      <c r="A124" s="92"/>
      <c r="B124" s="83"/>
      <c r="C124" s="90"/>
      <c r="D124" s="111"/>
      <c r="E124" s="129" t="s">
        <v>505</v>
      </c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110"/>
      <c r="CY124" s="88"/>
      <c r="CZ124" s="89">
        <v>458103.66249999998</v>
      </c>
      <c r="DA124" s="89">
        <v>34879.326298710097</v>
      </c>
      <c r="DB124" s="91">
        <f t="shared" si="4"/>
        <v>492982.98879871005</v>
      </c>
      <c r="DC124" s="200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</row>
    <row r="125" spans="1:122">
      <c r="A125" s="92"/>
      <c r="B125" s="83"/>
      <c r="C125" s="90"/>
      <c r="D125" s="111"/>
      <c r="E125" s="129" t="s">
        <v>506</v>
      </c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110"/>
      <c r="CY125" s="88"/>
      <c r="CZ125" s="89">
        <v>458103.66249999998</v>
      </c>
      <c r="DA125" s="89">
        <v>34879.326298710097</v>
      </c>
      <c r="DB125" s="91">
        <f t="shared" si="4"/>
        <v>492982.98879871005</v>
      </c>
      <c r="DC125" s="200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</row>
    <row r="126" spans="1:122">
      <c r="A126" s="92"/>
      <c r="B126" s="83"/>
      <c r="C126" s="90"/>
      <c r="D126" s="111"/>
      <c r="E126" s="129" t="s">
        <v>507</v>
      </c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110"/>
      <c r="CY126" s="88"/>
      <c r="CZ126" s="89">
        <v>458103.66249999998</v>
      </c>
      <c r="DA126" s="89">
        <v>34879.326298710097</v>
      </c>
      <c r="DB126" s="91">
        <f t="shared" si="4"/>
        <v>492982.98879871005</v>
      </c>
      <c r="DC126" s="200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</row>
    <row r="127" spans="1:122">
      <c r="A127" s="92"/>
      <c r="B127" s="83"/>
      <c r="C127" s="90"/>
      <c r="D127" s="111"/>
      <c r="E127" s="129" t="s">
        <v>508</v>
      </c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110"/>
      <c r="CY127" s="88"/>
      <c r="CZ127" s="89">
        <v>458103.66249999998</v>
      </c>
      <c r="DA127" s="89">
        <v>34879.326298710097</v>
      </c>
      <c r="DB127" s="91">
        <f t="shared" si="4"/>
        <v>492982.98879871005</v>
      </c>
      <c r="DC127" s="200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</row>
    <row r="128" spans="1:122">
      <c r="A128" s="92"/>
      <c r="B128" s="83"/>
      <c r="C128" s="90"/>
      <c r="D128" s="111"/>
      <c r="E128" s="129" t="s">
        <v>557</v>
      </c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110"/>
      <c r="CY128" s="88"/>
      <c r="CZ128" s="89">
        <v>458103.66249999998</v>
      </c>
      <c r="DA128" s="89">
        <v>34879.326298710097</v>
      </c>
      <c r="DB128" s="91">
        <f t="shared" si="4"/>
        <v>492982.98879871005</v>
      </c>
      <c r="DC128" s="200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</row>
    <row r="129" spans="1:122">
      <c r="A129" s="92"/>
      <c r="B129" s="83"/>
      <c r="C129" s="90"/>
      <c r="D129" s="111"/>
      <c r="E129" s="129" t="s">
        <v>558</v>
      </c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110"/>
      <c r="CY129" s="88"/>
      <c r="CZ129" s="89">
        <v>458103.66249999998</v>
      </c>
      <c r="DA129" s="89">
        <v>34879.326298710097</v>
      </c>
      <c r="DB129" s="91">
        <f t="shared" si="4"/>
        <v>492982.98879871005</v>
      </c>
      <c r="DC129" s="200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</row>
    <row r="130" spans="1:122">
      <c r="A130" s="92"/>
      <c r="B130" s="83"/>
      <c r="C130" s="90"/>
      <c r="D130" s="111"/>
      <c r="E130" s="129" t="s">
        <v>509</v>
      </c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110"/>
      <c r="CY130" s="88"/>
      <c r="CZ130" s="89">
        <v>249681.9325</v>
      </c>
      <c r="DA130" s="89">
        <v>21916.663953344902</v>
      </c>
      <c r="DB130" s="91">
        <f t="shared" si="4"/>
        <v>271598.59645334492</v>
      </c>
      <c r="DC130" s="200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</row>
    <row r="131" spans="1:122">
      <c r="A131" s="92"/>
      <c r="B131" s="83"/>
      <c r="C131" s="90"/>
      <c r="D131" s="111"/>
      <c r="E131" s="129" t="s">
        <v>510</v>
      </c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110"/>
      <c r="CY131" s="88"/>
      <c r="CZ131" s="89">
        <v>249681.9325</v>
      </c>
      <c r="DA131" s="89">
        <v>21916.663953344902</v>
      </c>
      <c r="DB131" s="91">
        <f t="shared" si="4"/>
        <v>271598.59645334492</v>
      </c>
      <c r="DC131" s="200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</row>
    <row r="132" spans="1:122">
      <c r="A132" s="92"/>
      <c r="B132" s="83"/>
      <c r="C132" s="90"/>
      <c r="D132" s="111"/>
      <c r="E132" s="129" t="s">
        <v>511</v>
      </c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110"/>
      <c r="CY132" s="88"/>
      <c r="CZ132" s="89">
        <v>249681.9325</v>
      </c>
      <c r="DA132" s="89">
        <v>21916.663953344902</v>
      </c>
      <c r="DB132" s="91">
        <f t="shared" si="4"/>
        <v>271598.59645334492</v>
      </c>
      <c r="DC132" s="200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  <c r="DO132" s="83"/>
      <c r="DP132" s="83"/>
      <c r="DQ132" s="83"/>
      <c r="DR132" s="83"/>
    </row>
    <row r="133" spans="1:122">
      <c r="A133" s="92"/>
      <c r="B133" s="83"/>
      <c r="C133" s="90"/>
      <c r="D133" s="111"/>
      <c r="E133" s="129" t="s">
        <v>547</v>
      </c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110"/>
      <c r="CY133" s="88"/>
      <c r="CZ133" s="89">
        <v>249681.9325</v>
      </c>
      <c r="DA133" s="89">
        <v>21916.663953344902</v>
      </c>
      <c r="DB133" s="91">
        <f t="shared" si="4"/>
        <v>271598.59645334492</v>
      </c>
      <c r="DC133" s="200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</row>
    <row r="134" spans="1:122">
      <c r="A134" s="92"/>
      <c r="B134" s="83"/>
      <c r="C134" s="90"/>
      <c r="D134" s="111"/>
      <c r="E134" s="129" t="s">
        <v>559</v>
      </c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110"/>
      <c r="CY134" s="88"/>
      <c r="CZ134" s="89">
        <v>249681.9325</v>
      </c>
      <c r="DA134" s="89">
        <v>21916.663953344902</v>
      </c>
      <c r="DB134" s="91">
        <f t="shared" si="4"/>
        <v>271598.59645334492</v>
      </c>
      <c r="DC134" s="200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</row>
    <row r="135" spans="1:122">
      <c r="A135" s="92"/>
      <c r="B135" s="83"/>
      <c r="C135" s="90"/>
      <c r="D135" s="111"/>
      <c r="E135" s="129" t="s">
        <v>683</v>
      </c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110"/>
      <c r="CY135" s="88"/>
      <c r="CZ135" s="89">
        <v>249681.9325</v>
      </c>
      <c r="DA135" s="89">
        <v>21916.663953344902</v>
      </c>
      <c r="DB135" s="91">
        <f t="shared" si="4"/>
        <v>271598.59645334492</v>
      </c>
      <c r="DC135" s="200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</row>
    <row r="136" spans="1:122">
      <c r="A136" s="92"/>
      <c r="B136" s="83"/>
      <c r="C136" s="90"/>
      <c r="D136" s="111"/>
      <c r="E136" s="129" t="s">
        <v>512</v>
      </c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110"/>
      <c r="CY136" s="88"/>
      <c r="CZ136" s="89">
        <v>249681.9325</v>
      </c>
      <c r="DA136" s="89">
        <v>21916.663953344902</v>
      </c>
      <c r="DB136" s="91">
        <f t="shared" si="4"/>
        <v>271598.59645334492</v>
      </c>
      <c r="DC136" s="200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</row>
    <row r="137" spans="1:122">
      <c r="A137" s="92"/>
      <c r="B137" s="83"/>
      <c r="C137" s="90"/>
      <c r="D137" s="111"/>
      <c r="E137" s="129" t="s">
        <v>513</v>
      </c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110"/>
      <c r="CY137" s="88"/>
      <c r="CZ137" s="89">
        <v>249681.9325</v>
      </c>
      <c r="DA137" s="89">
        <v>21916.663953344902</v>
      </c>
      <c r="DB137" s="91">
        <f t="shared" si="4"/>
        <v>271598.59645334492</v>
      </c>
      <c r="DC137" s="200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</row>
    <row r="138" spans="1:122">
      <c r="A138" s="92"/>
      <c r="B138" s="83"/>
      <c r="C138" s="90"/>
      <c r="D138" s="111"/>
      <c r="E138" s="129" t="s">
        <v>514</v>
      </c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110"/>
      <c r="CY138" s="88"/>
      <c r="CZ138" s="89">
        <v>249681.9325</v>
      </c>
      <c r="DA138" s="89">
        <v>21916.663953344902</v>
      </c>
      <c r="DB138" s="91">
        <f t="shared" si="4"/>
        <v>271598.59645334492</v>
      </c>
      <c r="DC138" s="200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</row>
    <row r="139" spans="1:122">
      <c r="A139" s="92"/>
      <c r="B139" s="83"/>
      <c r="C139" s="90"/>
      <c r="D139" s="111"/>
      <c r="E139" s="129" t="s">
        <v>515</v>
      </c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110"/>
      <c r="CY139" s="88"/>
      <c r="CZ139" s="89">
        <v>249681.9325</v>
      </c>
      <c r="DA139" s="89">
        <v>21916.663953344902</v>
      </c>
      <c r="DB139" s="91">
        <f t="shared" si="4"/>
        <v>271598.59645334492</v>
      </c>
      <c r="DC139" s="200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</row>
    <row r="140" spans="1:122">
      <c r="A140" s="92"/>
      <c r="B140" s="83"/>
      <c r="C140" s="90"/>
      <c r="D140" s="111"/>
      <c r="E140" s="129" t="s">
        <v>516</v>
      </c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110"/>
      <c r="CY140" s="88"/>
      <c r="CZ140" s="89">
        <v>249681.9325</v>
      </c>
      <c r="DA140" s="89">
        <v>21916.663953344902</v>
      </c>
      <c r="DB140" s="91">
        <f t="shared" si="4"/>
        <v>271598.59645334492</v>
      </c>
      <c r="DC140" s="200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</row>
    <row r="141" spans="1:122">
      <c r="A141" s="92"/>
      <c r="B141" s="83"/>
      <c r="C141" s="90"/>
      <c r="D141" s="111"/>
      <c r="E141" s="129" t="s">
        <v>517</v>
      </c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110"/>
      <c r="CY141" s="88"/>
      <c r="CZ141" s="89">
        <v>249681.9325</v>
      </c>
      <c r="DA141" s="89">
        <v>21916.663953344902</v>
      </c>
      <c r="DB141" s="91">
        <f t="shared" si="4"/>
        <v>271598.59645334492</v>
      </c>
      <c r="DC141" s="200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</row>
    <row r="142" spans="1:122">
      <c r="A142" s="92"/>
      <c r="B142" s="83"/>
      <c r="C142" s="90"/>
      <c r="D142" s="111"/>
      <c r="E142" s="129" t="s">
        <v>548</v>
      </c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110"/>
      <c r="CY142" s="88"/>
      <c r="CZ142" s="89">
        <v>458103.66249999998</v>
      </c>
      <c r="DA142" s="89">
        <v>34879.326298710097</v>
      </c>
      <c r="DB142" s="91">
        <f t="shared" si="4"/>
        <v>492982.98879871005</v>
      </c>
      <c r="DC142" s="200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</row>
    <row r="143" spans="1:122">
      <c r="A143" s="92"/>
      <c r="B143" s="83"/>
      <c r="C143" s="90"/>
      <c r="D143" s="111"/>
      <c r="E143" s="129" t="s">
        <v>518</v>
      </c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110"/>
      <c r="CY143" s="88"/>
      <c r="CZ143" s="89">
        <v>458103.66249999998</v>
      </c>
      <c r="DA143" s="89">
        <v>34879.326298710097</v>
      </c>
      <c r="DB143" s="91">
        <f t="shared" si="4"/>
        <v>492982.98879871005</v>
      </c>
      <c r="DC143" s="200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</row>
    <row r="144" spans="1:122">
      <c r="A144" s="92"/>
      <c r="B144" s="83"/>
      <c r="C144" s="90"/>
      <c r="D144" s="111"/>
      <c r="E144" s="129" t="s">
        <v>549</v>
      </c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110"/>
      <c r="CY144" s="89"/>
      <c r="CZ144" s="88">
        <v>249681.9325</v>
      </c>
      <c r="DA144" s="89">
        <v>21916.663953344902</v>
      </c>
      <c r="DB144" s="91">
        <f t="shared" si="4"/>
        <v>271598.59645334492</v>
      </c>
      <c r="DC144" s="200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</row>
    <row r="145" spans="1:122" s="25" customFormat="1" ht="30" customHeight="1">
      <c r="A145" s="92" t="s">
        <v>198</v>
      </c>
      <c r="B145" s="90"/>
      <c r="C145" s="90"/>
      <c r="D145" s="581" t="s">
        <v>519</v>
      </c>
      <c r="E145" s="58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90"/>
      <c r="BR145" s="90"/>
      <c r="BS145" s="90"/>
      <c r="BT145" s="90"/>
      <c r="BU145" s="90"/>
      <c r="BV145" s="90"/>
      <c r="BW145" s="90"/>
      <c r="BX145" s="90"/>
      <c r="BY145" s="90"/>
      <c r="BZ145" s="90"/>
      <c r="CA145" s="90"/>
      <c r="CB145" s="90"/>
      <c r="CC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  <c r="CV145" s="90"/>
      <c r="CW145" s="90"/>
      <c r="CX145" s="92"/>
      <c r="CY145" s="88"/>
      <c r="CZ145" s="88"/>
      <c r="DA145" s="88"/>
      <c r="DB145" s="91"/>
      <c r="DC145" s="200"/>
      <c r="DD145" s="90"/>
      <c r="DE145" s="90"/>
      <c r="DF145" s="90"/>
      <c r="DG145" s="90"/>
      <c r="DH145" s="90"/>
      <c r="DI145" s="90"/>
      <c r="DJ145" s="90"/>
      <c r="DK145" s="90"/>
      <c r="DL145" s="90"/>
      <c r="DM145" s="90"/>
      <c r="DN145" s="90"/>
      <c r="DO145" s="90"/>
      <c r="DP145" s="90"/>
      <c r="DQ145" s="90"/>
      <c r="DR145" s="90"/>
    </row>
    <row r="146" spans="1:122">
      <c r="A146" s="92"/>
      <c r="B146" s="83"/>
      <c r="C146" s="90"/>
      <c r="D146" s="111"/>
      <c r="E146" s="129" t="s">
        <v>520</v>
      </c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110"/>
      <c r="CY146" s="89"/>
      <c r="CZ146" s="88">
        <v>458103.66249999998</v>
      </c>
      <c r="DA146" s="89">
        <v>34879.326298710097</v>
      </c>
      <c r="DB146" s="91">
        <f>(DA146+CZ146)</f>
        <v>492982.98879871005</v>
      </c>
      <c r="DC146" s="200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  <c r="DO146" s="83"/>
      <c r="DP146" s="83"/>
      <c r="DQ146" s="83"/>
      <c r="DR146" s="83"/>
    </row>
    <row r="147" spans="1:122">
      <c r="A147" s="92"/>
      <c r="B147" s="83"/>
      <c r="C147" s="90"/>
      <c r="D147" s="111"/>
      <c r="E147" s="129" t="s">
        <v>521</v>
      </c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110"/>
      <c r="CY147" s="89"/>
      <c r="CZ147" s="88">
        <v>458103.66249999998</v>
      </c>
      <c r="DA147" s="89">
        <v>34879.326298710097</v>
      </c>
      <c r="DB147" s="91">
        <f t="shared" ref="DB147:DB184" si="5">(DA147+CZ147)</f>
        <v>492982.98879871005</v>
      </c>
      <c r="DC147" s="200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</row>
    <row r="148" spans="1:122">
      <c r="A148" s="92"/>
      <c r="B148" s="83"/>
      <c r="C148" s="90"/>
      <c r="D148" s="111"/>
      <c r="E148" s="129" t="s">
        <v>522</v>
      </c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110"/>
      <c r="CY148" s="89"/>
      <c r="CZ148" s="88">
        <v>458103.66249999998</v>
      </c>
      <c r="DA148" s="89">
        <v>34879.326298710097</v>
      </c>
      <c r="DB148" s="91">
        <f t="shared" si="5"/>
        <v>492982.98879871005</v>
      </c>
      <c r="DC148" s="200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</row>
    <row r="149" spans="1:122">
      <c r="A149" s="92"/>
      <c r="B149" s="83"/>
      <c r="C149" s="90"/>
      <c r="D149" s="111"/>
      <c r="E149" s="129" t="s">
        <v>523</v>
      </c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110"/>
      <c r="CY149" s="89"/>
      <c r="CZ149" s="88">
        <v>458103.66249999998</v>
      </c>
      <c r="DA149" s="89">
        <v>34879.326298710097</v>
      </c>
      <c r="DB149" s="91">
        <f t="shared" si="5"/>
        <v>492982.98879871005</v>
      </c>
      <c r="DC149" s="200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</row>
    <row r="150" spans="1:122">
      <c r="A150" s="92"/>
      <c r="B150" s="83"/>
      <c r="C150" s="90"/>
      <c r="D150" s="111"/>
      <c r="E150" s="129" t="s">
        <v>524</v>
      </c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110"/>
      <c r="CY150" s="89"/>
      <c r="CZ150" s="88">
        <v>458103.66249999998</v>
      </c>
      <c r="DA150" s="89">
        <v>34879.326298710097</v>
      </c>
      <c r="DB150" s="91">
        <f t="shared" si="5"/>
        <v>492982.98879871005</v>
      </c>
      <c r="DC150" s="200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</row>
    <row r="151" spans="1:122">
      <c r="A151" s="92"/>
      <c r="B151" s="83"/>
      <c r="C151" s="90"/>
      <c r="D151" s="111"/>
      <c r="E151" s="129" t="s">
        <v>525</v>
      </c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110"/>
      <c r="CY151" s="89"/>
      <c r="CZ151" s="88">
        <v>458103.66249999998</v>
      </c>
      <c r="DA151" s="89">
        <v>34879.326298710097</v>
      </c>
      <c r="DB151" s="91">
        <f t="shared" si="5"/>
        <v>492982.98879871005</v>
      </c>
      <c r="DC151" s="200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</row>
    <row r="152" spans="1:122">
      <c r="A152" s="92"/>
      <c r="B152" s="83"/>
      <c r="C152" s="90"/>
      <c r="D152" s="111"/>
      <c r="E152" s="129" t="s">
        <v>526</v>
      </c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110"/>
      <c r="CY152" s="89"/>
      <c r="CZ152" s="88">
        <v>458103.66249999998</v>
      </c>
      <c r="DA152" s="89">
        <v>34879.326298710097</v>
      </c>
      <c r="DB152" s="91">
        <f t="shared" si="5"/>
        <v>492982.98879871005</v>
      </c>
      <c r="DC152" s="200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</row>
    <row r="153" spans="1:122">
      <c r="A153" s="92"/>
      <c r="B153" s="83"/>
      <c r="C153" s="90"/>
      <c r="D153" s="111"/>
      <c r="E153" s="129" t="s">
        <v>550</v>
      </c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110"/>
      <c r="CY153" s="89"/>
      <c r="CZ153" s="88">
        <v>458103.66249999998</v>
      </c>
      <c r="DA153" s="89">
        <v>34879.326298710097</v>
      </c>
      <c r="DB153" s="91">
        <f t="shared" si="5"/>
        <v>492982.98879871005</v>
      </c>
      <c r="DC153" s="200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</row>
    <row r="154" spans="1:122">
      <c r="A154" s="92"/>
      <c r="B154" s="83"/>
      <c r="C154" s="90"/>
      <c r="D154" s="111"/>
      <c r="E154" s="129" t="s">
        <v>551</v>
      </c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110"/>
      <c r="CY154" s="89"/>
      <c r="CZ154" s="88">
        <v>458103.66249999998</v>
      </c>
      <c r="DA154" s="89">
        <v>34879.326298710097</v>
      </c>
      <c r="DB154" s="91">
        <f t="shared" si="5"/>
        <v>492982.98879871005</v>
      </c>
      <c r="DC154" s="200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</row>
    <row r="155" spans="1:122">
      <c r="A155" s="92"/>
      <c r="B155" s="83"/>
      <c r="C155" s="90"/>
      <c r="D155" s="111"/>
      <c r="E155" s="129" t="s">
        <v>527</v>
      </c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110"/>
      <c r="CY155" s="89"/>
      <c r="CZ155" s="88">
        <v>458103.66249999998</v>
      </c>
      <c r="DA155" s="89">
        <v>34879.326298710097</v>
      </c>
      <c r="DB155" s="91">
        <f t="shared" si="5"/>
        <v>492982.98879871005</v>
      </c>
      <c r="DC155" s="200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</row>
    <row r="156" spans="1:122">
      <c r="A156" s="92"/>
      <c r="B156" s="83"/>
      <c r="C156" s="90"/>
      <c r="D156" s="111"/>
      <c r="E156" s="129" t="s">
        <v>528</v>
      </c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110"/>
      <c r="CY156" s="89"/>
      <c r="CZ156" s="88">
        <v>458103.66249999998</v>
      </c>
      <c r="DA156" s="89">
        <v>34879.326298710097</v>
      </c>
      <c r="DB156" s="91">
        <f t="shared" si="5"/>
        <v>492982.98879871005</v>
      </c>
      <c r="DC156" s="200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</row>
    <row r="157" spans="1:122">
      <c r="A157" s="92"/>
      <c r="B157" s="83"/>
      <c r="C157" s="90"/>
      <c r="D157" s="111"/>
      <c r="E157" s="129" t="s">
        <v>552</v>
      </c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110"/>
      <c r="CY157" s="89"/>
      <c r="CZ157" s="88">
        <v>458103.66249999998</v>
      </c>
      <c r="DA157" s="89">
        <v>34879.326298710097</v>
      </c>
      <c r="DB157" s="91">
        <f t="shared" si="5"/>
        <v>492982.98879871005</v>
      </c>
      <c r="DC157" s="200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</row>
    <row r="158" spans="1:122">
      <c r="A158" s="92"/>
      <c r="B158" s="83"/>
      <c r="C158" s="90"/>
      <c r="D158" s="111"/>
      <c r="E158" s="129" t="s">
        <v>553</v>
      </c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110"/>
      <c r="CY158" s="89"/>
      <c r="CZ158" s="88">
        <v>458103.66249999998</v>
      </c>
      <c r="DA158" s="89">
        <v>34879.326298710097</v>
      </c>
      <c r="DB158" s="91">
        <f t="shared" si="5"/>
        <v>492982.98879871005</v>
      </c>
      <c r="DC158" s="200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</row>
    <row r="159" spans="1:122">
      <c r="A159" s="92"/>
      <c r="B159" s="83"/>
      <c r="C159" s="90"/>
      <c r="D159" s="111"/>
      <c r="E159" s="129" t="s">
        <v>138</v>
      </c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110"/>
      <c r="CY159" s="89"/>
      <c r="CZ159" s="88">
        <v>458103.66249999998</v>
      </c>
      <c r="DA159" s="89">
        <v>34879.326298710097</v>
      </c>
      <c r="DB159" s="91">
        <f t="shared" si="5"/>
        <v>492982.98879871005</v>
      </c>
      <c r="DC159" s="200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</row>
    <row r="160" spans="1:122">
      <c r="A160" s="92"/>
      <c r="B160" s="83"/>
      <c r="C160" s="90"/>
      <c r="D160" s="111"/>
      <c r="E160" s="129" t="s">
        <v>529</v>
      </c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110"/>
      <c r="CY160" s="89"/>
      <c r="CZ160" s="88">
        <v>458103.66249999998</v>
      </c>
      <c r="DA160" s="89">
        <v>34879.326298710097</v>
      </c>
      <c r="DB160" s="91">
        <f t="shared" si="5"/>
        <v>492982.98879871005</v>
      </c>
      <c r="DC160" s="200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</row>
    <row r="161" spans="1:122">
      <c r="A161" s="92"/>
      <c r="B161" s="83"/>
      <c r="C161" s="90"/>
      <c r="D161" s="111"/>
      <c r="E161" s="129" t="s">
        <v>530</v>
      </c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110"/>
      <c r="CY161" s="89"/>
      <c r="CZ161" s="88">
        <v>458103.66249999998</v>
      </c>
      <c r="DA161" s="89">
        <v>34879.326298710097</v>
      </c>
      <c r="DB161" s="91">
        <f t="shared" si="5"/>
        <v>492982.98879871005</v>
      </c>
      <c r="DC161" s="200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</row>
    <row r="162" spans="1:122">
      <c r="A162" s="92"/>
      <c r="B162" s="83"/>
      <c r="C162" s="90"/>
      <c r="D162" s="111"/>
      <c r="E162" s="129" t="s">
        <v>531</v>
      </c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110"/>
      <c r="CY162" s="89"/>
      <c r="CZ162" s="88">
        <v>458103.66249999998</v>
      </c>
      <c r="DA162" s="89">
        <v>34879.326298710097</v>
      </c>
      <c r="DB162" s="91">
        <f t="shared" si="5"/>
        <v>492982.98879871005</v>
      </c>
      <c r="DC162" s="200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</row>
    <row r="163" spans="1:122">
      <c r="A163" s="92"/>
      <c r="B163" s="83"/>
      <c r="C163" s="90"/>
      <c r="D163" s="111"/>
      <c r="E163" s="129" t="s">
        <v>532</v>
      </c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110"/>
      <c r="CY163" s="89"/>
      <c r="CZ163" s="88">
        <v>458103.66249999998</v>
      </c>
      <c r="DA163" s="89">
        <v>34879.326298710097</v>
      </c>
      <c r="DB163" s="91">
        <f t="shared" si="5"/>
        <v>492982.98879871005</v>
      </c>
      <c r="DC163" s="200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</row>
    <row r="164" spans="1:122">
      <c r="A164" s="92"/>
      <c r="B164" s="83"/>
      <c r="C164" s="90"/>
      <c r="D164" s="111"/>
      <c r="E164" s="129" t="s">
        <v>533</v>
      </c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110"/>
      <c r="CY164" s="89"/>
      <c r="CZ164" s="88">
        <v>458103.66249999998</v>
      </c>
      <c r="DA164" s="89">
        <v>34879.326298710097</v>
      </c>
      <c r="DB164" s="91">
        <f t="shared" si="5"/>
        <v>492982.98879871005</v>
      </c>
      <c r="DC164" s="200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</row>
    <row r="165" spans="1:122">
      <c r="A165" s="92"/>
      <c r="B165" s="83"/>
      <c r="C165" s="90"/>
      <c r="D165" s="111"/>
      <c r="E165" s="129" t="s">
        <v>534</v>
      </c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110"/>
      <c r="CY165" s="89"/>
      <c r="CZ165" s="88">
        <v>458103.66249999998</v>
      </c>
      <c r="DA165" s="89">
        <v>34879.326298710097</v>
      </c>
      <c r="DB165" s="91">
        <f t="shared" si="5"/>
        <v>492982.98879871005</v>
      </c>
      <c r="DC165" s="200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</row>
    <row r="166" spans="1:122">
      <c r="A166" s="92"/>
      <c r="B166" s="83"/>
      <c r="C166" s="90"/>
      <c r="D166" s="111"/>
      <c r="E166" s="129" t="s">
        <v>535</v>
      </c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110"/>
      <c r="CY166" s="89"/>
      <c r="CZ166" s="88">
        <v>458103.66249999998</v>
      </c>
      <c r="DA166" s="89">
        <v>34879.326298710097</v>
      </c>
      <c r="DB166" s="91">
        <f t="shared" si="5"/>
        <v>492982.98879871005</v>
      </c>
      <c r="DC166" s="200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</row>
    <row r="167" spans="1:122">
      <c r="A167" s="92"/>
      <c r="B167" s="83"/>
      <c r="C167" s="90"/>
      <c r="D167" s="111"/>
      <c r="E167" s="129" t="s">
        <v>536</v>
      </c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110"/>
      <c r="CY167" s="89"/>
      <c r="CZ167" s="88">
        <v>458103.66249999998</v>
      </c>
      <c r="DA167" s="89">
        <v>34879.326298710097</v>
      </c>
      <c r="DB167" s="91">
        <f t="shared" si="5"/>
        <v>492982.98879871005</v>
      </c>
      <c r="DC167" s="200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</row>
    <row r="168" spans="1:122">
      <c r="A168" s="92"/>
      <c r="B168" s="83"/>
      <c r="C168" s="90"/>
      <c r="D168" s="111"/>
      <c r="E168" s="129" t="s">
        <v>554</v>
      </c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83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110"/>
      <c r="CY168" s="89"/>
      <c r="CZ168" s="88">
        <v>458103.66249999998</v>
      </c>
      <c r="DA168" s="89">
        <v>34879.326298710097</v>
      </c>
      <c r="DB168" s="91">
        <f t="shared" si="5"/>
        <v>492982.98879871005</v>
      </c>
      <c r="DC168" s="200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</row>
    <row r="169" spans="1:122">
      <c r="A169" s="92"/>
      <c r="B169" s="83"/>
      <c r="C169" s="90"/>
      <c r="D169" s="111"/>
      <c r="E169" s="129" t="s">
        <v>537</v>
      </c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83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110"/>
      <c r="CY169" s="89"/>
      <c r="CZ169" s="88">
        <v>458103.66249999998</v>
      </c>
      <c r="DA169" s="89">
        <v>34879.326298710097</v>
      </c>
      <c r="DB169" s="91">
        <f t="shared" si="5"/>
        <v>492982.98879871005</v>
      </c>
      <c r="DC169" s="200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</row>
    <row r="170" spans="1:122">
      <c r="A170" s="92"/>
      <c r="B170" s="83"/>
      <c r="C170" s="90"/>
      <c r="D170" s="111"/>
      <c r="E170" s="129" t="s">
        <v>538</v>
      </c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83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110"/>
      <c r="CY170" s="89"/>
      <c r="CZ170" s="88">
        <v>458103.66249999998</v>
      </c>
      <c r="DA170" s="89">
        <v>34879.326298710097</v>
      </c>
      <c r="DB170" s="91">
        <f t="shared" si="5"/>
        <v>492982.98879871005</v>
      </c>
      <c r="DC170" s="200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</row>
    <row r="171" spans="1:122">
      <c r="A171" s="92"/>
      <c r="B171" s="83"/>
      <c r="C171" s="90"/>
      <c r="D171" s="111"/>
      <c r="E171" s="129" t="s">
        <v>560</v>
      </c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110"/>
      <c r="CY171" s="89"/>
      <c r="CZ171" s="88">
        <v>458103.66249999998</v>
      </c>
      <c r="DA171" s="89">
        <v>34879.326298710097</v>
      </c>
      <c r="DB171" s="91">
        <f t="shared" si="5"/>
        <v>492982.98879871005</v>
      </c>
      <c r="DC171" s="200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</row>
    <row r="172" spans="1:122">
      <c r="A172" s="92"/>
      <c r="B172" s="83"/>
      <c r="C172" s="90"/>
      <c r="D172" s="111"/>
      <c r="E172" s="129" t="s">
        <v>555</v>
      </c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110"/>
      <c r="CY172" s="89"/>
      <c r="CZ172" s="88">
        <v>249681.9325</v>
      </c>
      <c r="DA172" s="89">
        <v>21916.663953344902</v>
      </c>
      <c r="DB172" s="91">
        <f t="shared" si="5"/>
        <v>271598.59645334492</v>
      </c>
      <c r="DC172" s="200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</row>
    <row r="173" spans="1:122">
      <c r="A173" s="92"/>
      <c r="B173" s="83"/>
      <c r="C173" s="90"/>
      <c r="D173" s="111"/>
      <c r="E173" s="129" t="s">
        <v>539</v>
      </c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110"/>
      <c r="CY173" s="89"/>
      <c r="CZ173" s="88">
        <v>249681.9325</v>
      </c>
      <c r="DA173" s="89">
        <v>21916.663953344902</v>
      </c>
      <c r="DB173" s="91">
        <f t="shared" si="5"/>
        <v>271598.59645334492</v>
      </c>
      <c r="DC173" s="200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</row>
    <row r="174" spans="1:122">
      <c r="A174" s="92"/>
      <c r="B174" s="83"/>
      <c r="C174" s="90"/>
      <c r="D174" s="111"/>
      <c r="E174" s="129" t="s">
        <v>540</v>
      </c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110"/>
      <c r="CY174" s="89"/>
      <c r="CZ174" s="88">
        <v>249681.9325</v>
      </c>
      <c r="DA174" s="89">
        <v>21916.663953344902</v>
      </c>
      <c r="DB174" s="91">
        <f t="shared" si="5"/>
        <v>271598.59645334492</v>
      </c>
      <c r="DC174" s="200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</row>
    <row r="175" spans="1:122">
      <c r="A175" s="92"/>
      <c r="B175" s="83"/>
      <c r="C175" s="90"/>
      <c r="D175" s="111"/>
      <c r="E175" s="129" t="s">
        <v>541</v>
      </c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110"/>
      <c r="CY175" s="89"/>
      <c r="CZ175" s="88">
        <v>249681.9325</v>
      </c>
      <c r="DA175" s="89">
        <v>21916.663953344902</v>
      </c>
      <c r="DB175" s="91">
        <f t="shared" si="5"/>
        <v>271598.59645334492</v>
      </c>
      <c r="DC175" s="200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</row>
    <row r="176" spans="1:122">
      <c r="A176" s="92"/>
      <c r="B176" s="83"/>
      <c r="C176" s="90"/>
      <c r="D176" s="111"/>
      <c r="E176" s="129" t="s">
        <v>561</v>
      </c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83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110"/>
      <c r="CY176" s="89"/>
      <c r="CZ176" s="88">
        <v>458103.66249999998</v>
      </c>
      <c r="DA176" s="89">
        <v>34879.326298710097</v>
      </c>
      <c r="DB176" s="91">
        <f t="shared" si="5"/>
        <v>492982.98879871005</v>
      </c>
      <c r="DC176" s="200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</row>
    <row r="177" spans="1:122">
      <c r="A177" s="92"/>
      <c r="B177" s="83"/>
      <c r="C177" s="90"/>
      <c r="D177" s="111"/>
      <c r="E177" s="129" t="s">
        <v>139</v>
      </c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110"/>
      <c r="CY177" s="89"/>
      <c r="CZ177" s="88">
        <v>458103.66249999998</v>
      </c>
      <c r="DA177" s="89">
        <v>34879.326298710097</v>
      </c>
      <c r="DB177" s="91">
        <f t="shared" si="5"/>
        <v>492982.98879871005</v>
      </c>
      <c r="DC177" s="200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</row>
    <row r="178" spans="1:122">
      <c r="A178" s="92"/>
      <c r="B178" s="83"/>
      <c r="C178" s="90"/>
      <c r="D178" s="111"/>
      <c r="E178" s="129" t="s">
        <v>562</v>
      </c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110"/>
      <c r="CY178" s="89"/>
      <c r="CZ178" s="88">
        <v>249681.9325</v>
      </c>
      <c r="DA178" s="89">
        <v>21916.663953344902</v>
      </c>
      <c r="DB178" s="91">
        <f t="shared" si="5"/>
        <v>271598.59645334492</v>
      </c>
      <c r="DC178" s="200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</row>
    <row r="179" spans="1:122">
      <c r="A179" s="92"/>
      <c r="B179" s="83"/>
      <c r="C179" s="90"/>
      <c r="D179" s="111"/>
      <c r="E179" s="129" t="s">
        <v>556</v>
      </c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110"/>
      <c r="CY179" s="89"/>
      <c r="CZ179" s="88">
        <v>249681.9325</v>
      </c>
      <c r="DA179" s="89">
        <v>21916.663953344902</v>
      </c>
      <c r="DB179" s="91">
        <f t="shared" si="5"/>
        <v>271598.59645334492</v>
      </c>
      <c r="DC179" s="200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</row>
    <row r="180" spans="1:122">
      <c r="A180" s="92" t="s">
        <v>199</v>
      </c>
      <c r="B180" s="83"/>
      <c r="C180" s="90"/>
      <c r="D180" s="90" t="s">
        <v>544</v>
      </c>
      <c r="E180" s="90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110"/>
      <c r="CY180" s="89"/>
      <c r="CZ180" s="88">
        <v>489299.25</v>
      </c>
      <c r="DA180" s="89">
        <v>91817</v>
      </c>
      <c r="DB180" s="91">
        <f t="shared" si="5"/>
        <v>581116.25</v>
      </c>
      <c r="DC180" s="200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</row>
    <row r="181" spans="1:122">
      <c r="A181" s="92" t="s">
        <v>200</v>
      </c>
      <c r="B181" s="83"/>
      <c r="C181" s="90"/>
      <c r="D181" s="90" t="s">
        <v>545</v>
      </c>
      <c r="E181" s="90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110"/>
      <c r="CY181" s="89"/>
      <c r="CZ181" s="88">
        <v>489299.25</v>
      </c>
      <c r="DA181" s="89">
        <v>91817</v>
      </c>
      <c r="DB181" s="91">
        <f t="shared" si="5"/>
        <v>581116.25</v>
      </c>
      <c r="DC181" s="200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</row>
    <row r="182" spans="1:122">
      <c r="A182" s="92" t="s">
        <v>201</v>
      </c>
      <c r="B182" s="83"/>
      <c r="C182" s="90"/>
      <c r="D182" s="90" t="s">
        <v>563</v>
      </c>
      <c r="E182" s="90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110"/>
      <c r="CY182" s="89"/>
      <c r="CZ182" s="88">
        <v>1229946.1921999999</v>
      </c>
      <c r="DA182" s="89">
        <v>71140.316957089308</v>
      </c>
      <c r="DB182" s="91">
        <f t="shared" si="5"/>
        <v>1301086.5091570893</v>
      </c>
      <c r="DC182" s="200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</row>
    <row r="183" spans="1:122">
      <c r="A183" s="92" t="s">
        <v>202</v>
      </c>
      <c r="B183" s="83"/>
      <c r="C183" s="90"/>
      <c r="D183" s="90" t="s">
        <v>542</v>
      </c>
      <c r="E183" s="90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83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110"/>
      <c r="CY183" s="89"/>
      <c r="CZ183" s="88">
        <v>460255.4</v>
      </c>
      <c r="DA183" s="89">
        <v>127079</v>
      </c>
      <c r="DB183" s="91">
        <f t="shared" si="5"/>
        <v>587334.40000000002</v>
      </c>
      <c r="DC183" s="200"/>
      <c r="DD183" s="83"/>
      <c r="DE183" s="83"/>
      <c r="DF183" s="83"/>
      <c r="DG183" s="83"/>
      <c r="DH183" s="83"/>
      <c r="DI183" s="83"/>
      <c r="DJ183" s="83"/>
      <c r="DK183" s="83"/>
      <c r="DL183" s="83"/>
      <c r="DM183" s="83"/>
      <c r="DN183" s="83"/>
      <c r="DO183" s="83"/>
      <c r="DP183" s="83"/>
      <c r="DQ183" s="83"/>
      <c r="DR183" s="83"/>
    </row>
    <row r="184" spans="1:122">
      <c r="A184" s="288" t="s">
        <v>203</v>
      </c>
      <c r="B184" s="186"/>
      <c r="C184" s="348"/>
      <c r="D184" s="348" t="s">
        <v>543</v>
      </c>
      <c r="E184" s="348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  <c r="AA184" s="186"/>
      <c r="AB184" s="186"/>
      <c r="AC184" s="186"/>
      <c r="AD184" s="186"/>
      <c r="AE184" s="186"/>
      <c r="AF184" s="186"/>
      <c r="AG184" s="186"/>
      <c r="AH184" s="186"/>
      <c r="AI184" s="186"/>
      <c r="AJ184" s="186"/>
      <c r="AK184" s="186"/>
      <c r="AL184" s="186"/>
      <c r="AM184" s="186"/>
      <c r="AN184" s="186"/>
      <c r="AO184" s="186"/>
      <c r="AP184" s="186"/>
      <c r="AQ184" s="186"/>
      <c r="AR184" s="186"/>
      <c r="AS184" s="186"/>
      <c r="AT184" s="186"/>
      <c r="AU184" s="186"/>
      <c r="AV184" s="186"/>
      <c r="AW184" s="186"/>
      <c r="AX184" s="186"/>
      <c r="AY184" s="186"/>
      <c r="AZ184" s="186"/>
      <c r="BA184" s="186"/>
      <c r="BB184" s="186"/>
      <c r="BC184" s="186"/>
      <c r="BD184" s="186"/>
      <c r="BE184" s="186"/>
      <c r="BF184" s="186"/>
      <c r="BG184" s="186"/>
      <c r="BH184" s="186"/>
      <c r="BI184" s="186"/>
      <c r="BJ184" s="186"/>
      <c r="BK184" s="186"/>
      <c r="BL184" s="186"/>
      <c r="BM184" s="186"/>
      <c r="BN184" s="186"/>
      <c r="BO184" s="186"/>
      <c r="BP184" s="186"/>
      <c r="BQ184" s="186"/>
      <c r="BR184" s="186"/>
      <c r="BS184" s="186"/>
      <c r="BT184" s="186"/>
      <c r="BU184" s="186"/>
      <c r="BV184" s="186"/>
      <c r="BW184" s="186"/>
      <c r="BX184" s="186"/>
      <c r="BY184" s="186"/>
      <c r="BZ184" s="186"/>
      <c r="CA184" s="186"/>
      <c r="CB184" s="186"/>
      <c r="CC184" s="186"/>
      <c r="CD184" s="186"/>
      <c r="CE184" s="186"/>
      <c r="CF184" s="186"/>
      <c r="CG184" s="186"/>
      <c r="CH184" s="186"/>
      <c r="CI184" s="186"/>
      <c r="CJ184" s="186"/>
      <c r="CK184" s="186"/>
      <c r="CL184" s="186"/>
      <c r="CM184" s="186"/>
      <c r="CN184" s="186"/>
      <c r="CO184" s="186"/>
      <c r="CP184" s="186"/>
      <c r="CQ184" s="186"/>
      <c r="CR184" s="186"/>
      <c r="CS184" s="186"/>
      <c r="CT184" s="186"/>
      <c r="CU184" s="186"/>
      <c r="CV184" s="186"/>
      <c r="CW184" s="186"/>
      <c r="CX184" s="290"/>
      <c r="CY184" s="190"/>
      <c r="CZ184" s="191">
        <v>489299.25</v>
      </c>
      <c r="DA184" s="190">
        <v>91817</v>
      </c>
      <c r="DB184" s="91">
        <f t="shared" si="5"/>
        <v>581116.25</v>
      </c>
      <c r="DC184" s="200"/>
      <c r="DD184" s="186"/>
      <c r="DE184" s="186"/>
      <c r="DF184" s="186"/>
      <c r="DG184" s="186"/>
      <c r="DH184" s="186"/>
      <c r="DI184" s="186"/>
      <c r="DJ184" s="186"/>
      <c r="DK184" s="186"/>
      <c r="DL184" s="186"/>
      <c r="DM184" s="186"/>
      <c r="DN184" s="186"/>
      <c r="DO184" s="186"/>
      <c r="DP184" s="186"/>
      <c r="DQ184" s="186"/>
      <c r="DR184" s="186"/>
    </row>
    <row r="185" spans="1:122">
      <c r="A185" s="287"/>
      <c r="B185" s="83"/>
      <c r="C185" s="90"/>
      <c r="D185" s="112"/>
      <c r="E185" s="129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83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110"/>
      <c r="CY185" s="89"/>
      <c r="CZ185" s="88"/>
      <c r="DA185" s="89"/>
      <c r="DB185" s="91"/>
      <c r="DC185" s="200"/>
      <c r="DD185" s="83"/>
      <c r="DE185" s="83"/>
      <c r="DF185" s="83"/>
      <c r="DG185" s="83"/>
      <c r="DH185" s="83"/>
      <c r="DI185" s="83"/>
      <c r="DJ185" s="83"/>
      <c r="DK185" s="83"/>
      <c r="DL185" s="83"/>
      <c r="DM185" s="83"/>
      <c r="DN185" s="83"/>
      <c r="DO185" s="83"/>
      <c r="DP185" s="83"/>
      <c r="DQ185" s="83"/>
      <c r="DR185" s="83"/>
    </row>
    <row r="186" spans="1:122">
      <c r="A186" s="287"/>
      <c r="B186" s="83"/>
      <c r="C186" s="90"/>
      <c r="D186" s="113" t="s">
        <v>234</v>
      </c>
      <c r="E186" s="114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83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110"/>
      <c r="CY186" s="89"/>
      <c r="CZ186" s="88"/>
      <c r="DA186" s="89"/>
      <c r="DB186" s="91"/>
      <c r="DC186" s="200"/>
      <c r="DD186" s="83"/>
      <c r="DE186" s="83"/>
      <c r="DF186" s="83"/>
      <c r="DG186" s="83"/>
      <c r="DH186" s="83"/>
      <c r="DI186" s="83"/>
      <c r="DJ186" s="83"/>
      <c r="DK186" s="83"/>
      <c r="DL186" s="83"/>
      <c r="DM186" s="83"/>
      <c r="DN186" s="83"/>
      <c r="DO186" s="83"/>
      <c r="DP186" s="83"/>
      <c r="DQ186" s="83"/>
      <c r="DR186" s="83"/>
    </row>
    <row r="187" spans="1:122" ht="5.25" customHeight="1">
      <c r="A187" s="287"/>
      <c r="B187" s="83"/>
      <c r="C187" s="90"/>
      <c r="D187" s="112"/>
      <c r="E187" s="129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83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110"/>
      <c r="CY187" s="89"/>
      <c r="CZ187" s="88"/>
      <c r="DA187" s="89"/>
      <c r="DB187" s="91"/>
      <c r="DC187" s="200"/>
      <c r="DD187" s="83"/>
      <c r="DE187" s="83"/>
      <c r="DF187" s="83"/>
      <c r="DG187" s="83"/>
      <c r="DH187" s="83"/>
      <c r="DI187" s="83"/>
      <c r="DJ187" s="83"/>
      <c r="DK187" s="83"/>
      <c r="DL187" s="83"/>
      <c r="DM187" s="83"/>
      <c r="DN187" s="83"/>
      <c r="DO187" s="83"/>
      <c r="DP187" s="83"/>
      <c r="DQ187" s="83"/>
      <c r="DR187" s="83"/>
    </row>
    <row r="188" spans="1:122">
      <c r="A188" s="287"/>
      <c r="B188" s="83"/>
      <c r="C188" s="90"/>
      <c r="D188" s="318" t="s">
        <v>798</v>
      </c>
      <c r="E188" s="129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110"/>
      <c r="CY188" s="89"/>
      <c r="CZ188" s="89">
        <v>4730440.176</v>
      </c>
      <c r="DA188" s="89">
        <v>534242.90904836496</v>
      </c>
      <c r="DB188" s="91">
        <f t="shared" ref="DB188:DB196" si="6">(DA188+CZ188)</f>
        <v>5264683.0850483645</v>
      </c>
      <c r="DC188" s="200"/>
      <c r="DD188" s="83"/>
      <c r="DE188" s="83"/>
      <c r="DF188" s="83"/>
      <c r="DG188" s="83"/>
      <c r="DH188" s="83"/>
      <c r="DI188" s="83"/>
      <c r="DJ188" s="83"/>
      <c r="DK188" s="83"/>
      <c r="DL188" s="83"/>
      <c r="DM188" s="83"/>
      <c r="DN188" s="83"/>
      <c r="DO188" s="83"/>
      <c r="DP188" s="83"/>
      <c r="DQ188" s="83"/>
      <c r="DR188" s="83"/>
    </row>
    <row r="189" spans="1:122">
      <c r="A189" s="287"/>
      <c r="B189" s="83"/>
      <c r="C189" s="90"/>
      <c r="D189" s="318" t="s">
        <v>799</v>
      </c>
      <c r="E189" s="129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110"/>
      <c r="CY189" s="89"/>
      <c r="CZ189" s="89">
        <v>686835.38</v>
      </c>
      <c r="DA189" s="89">
        <v>153250.68969100498</v>
      </c>
      <c r="DB189" s="91">
        <f t="shared" si="6"/>
        <v>840086.06969100493</v>
      </c>
      <c r="DC189" s="200"/>
      <c r="DD189" s="83"/>
      <c r="DE189" s="83"/>
      <c r="DF189" s="83"/>
      <c r="DG189" s="83"/>
      <c r="DH189" s="83"/>
      <c r="DI189" s="83"/>
      <c r="DJ189" s="83"/>
      <c r="DK189" s="83"/>
      <c r="DL189" s="83"/>
      <c r="DM189" s="83"/>
      <c r="DN189" s="83"/>
      <c r="DO189" s="83"/>
      <c r="DP189" s="83"/>
      <c r="DQ189" s="83"/>
      <c r="DR189" s="83"/>
    </row>
    <row r="190" spans="1:122">
      <c r="A190" s="287"/>
      <c r="B190" s="83"/>
      <c r="C190" s="90"/>
      <c r="D190" s="318" t="s">
        <v>800</v>
      </c>
      <c r="E190" s="129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110"/>
      <c r="CY190" s="89"/>
      <c r="CZ190" s="89">
        <v>686835.38</v>
      </c>
      <c r="DA190" s="89">
        <v>153250.68969100498</v>
      </c>
      <c r="DB190" s="91">
        <f t="shared" si="6"/>
        <v>840086.06969100493</v>
      </c>
      <c r="DC190" s="200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</row>
    <row r="191" spans="1:122">
      <c r="A191" s="287"/>
      <c r="B191" s="83"/>
      <c r="C191" s="90"/>
      <c r="D191" s="318" t="s">
        <v>801</v>
      </c>
      <c r="E191" s="129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83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110"/>
      <c r="CY191" s="89"/>
      <c r="CZ191" s="89">
        <v>686835.38</v>
      </c>
      <c r="DA191" s="89">
        <v>153250.68969100498</v>
      </c>
      <c r="DB191" s="91">
        <f t="shared" si="6"/>
        <v>840086.06969100493</v>
      </c>
      <c r="DC191" s="200"/>
      <c r="DD191" s="83"/>
      <c r="DE191" s="83"/>
      <c r="DF191" s="83"/>
      <c r="DG191" s="83"/>
      <c r="DH191" s="83"/>
      <c r="DI191" s="83"/>
      <c r="DJ191" s="83"/>
      <c r="DK191" s="83"/>
      <c r="DL191" s="83"/>
      <c r="DM191" s="83"/>
      <c r="DN191" s="83"/>
      <c r="DO191" s="83"/>
      <c r="DP191" s="83"/>
      <c r="DQ191" s="83"/>
      <c r="DR191" s="83"/>
    </row>
    <row r="192" spans="1:122">
      <c r="A192" s="287"/>
      <c r="B192" s="83"/>
      <c r="C192" s="90"/>
      <c r="D192" s="318" t="s">
        <v>802</v>
      </c>
      <c r="E192" s="129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83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110"/>
      <c r="CY192" s="89"/>
      <c r="CZ192" s="89">
        <v>686835.38</v>
      </c>
      <c r="DA192" s="89">
        <v>153250.68969100498</v>
      </c>
      <c r="DB192" s="91">
        <f t="shared" si="6"/>
        <v>840086.06969100493</v>
      </c>
      <c r="DC192" s="200"/>
      <c r="DD192" s="83"/>
      <c r="DE192" s="83"/>
      <c r="DF192" s="83"/>
      <c r="DG192" s="83"/>
      <c r="DH192" s="83"/>
      <c r="DI192" s="83"/>
      <c r="DJ192" s="83"/>
      <c r="DK192" s="83"/>
      <c r="DL192" s="83"/>
      <c r="DM192" s="83"/>
      <c r="DN192" s="83"/>
      <c r="DO192" s="83"/>
      <c r="DP192" s="83"/>
      <c r="DQ192" s="83"/>
      <c r="DR192" s="83"/>
    </row>
    <row r="193" spans="1:122">
      <c r="A193" s="287"/>
      <c r="B193" s="83"/>
      <c r="C193" s="90"/>
      <c r="D193" s="318" t="s">
        <v>803</v>
      </c>
      <c r="E193" s="129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  <c r="BR193" s="83"/>
      <c r="BS193" s="83"/>
      <c r="BT193" s="83"/>
      <c r="BU193" s="83"/>
      <c r="BV193" s="83"/>
      <c r="BW193" s="83"/>
      <c r="BX193" s="83"/>
      <c r="BY193" s="83"/>
      <c r="BZ193" s="83"/>
      <c r="CA193" s="83"/>
      <c r="CB193" s="83"/>
      <c r="CC193" s="83"/>
      <c r="CD193" s="83"/>
      <c r="CE193" s="83"/>
      <c r="CF193" s="83"/>
      <c r="CG193" s="83"/>
      <c r="CH193" s="83"/>
      <c r="CI193" s="83"/>
      <c r="CJ193" s="83"/>
      <c r="CK193" s="83"/>
      <c r="CL193" s="83"/>
      <c r="CM193" s="83"/>
      <c r="CN193" s="83"/>
      <c r="CO193" s="83"/>
      <c r="CP193" s="83"/>
      <c r="CQ193" s="83"/>
      <c r="CR193" s="83"/>
      <c r="CS193" s="83"/>
      <c r="CT193" s="83"/>
      <c r="CU193" s="83"/>
      <c r="CV193" s="83"/>
      <c r="CW193" s="83"/>
      <c r="CX193" s="110"/>
      <c r="CY193" s="89"/>
      <c r="CZ193" s="89">
        <v>686835.38</v>
      </c>
      <c r="DA193" s="89">
        <v>153250.68969100498</v>
      </c>
      <c r="DB193" s="91">
        <f t="shared" si="6"/>
        <v>840086.06969100493</v>
      </c>
      <c r="DC193" s="200"/>
      <c r="DD193" s="83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  <c r="DO193" s="83"/>
      <c r="DP193" s="83"/>
      <c r="DQ193" s="83"/>
      <c r="DR193" s="83"/>
    </row>
    <row r="194" spans="1:122">
      <c r="A194" s="287"/>
      <c r="B194" s="83"/>
      <c r="C194" s="90"/>
      <c r="D194" s="318" t="s">
        <v>804</v>
      </c>
      <c r="E194" s="129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  <c r="BR194" s="83"/>
      <c r="BS194" s="83"/>
      <c r="BT194" s="83"/>
      <c r="BU194" s="83"/>
      <c r="BV194" s="83"/>
      <c r="BW194" s="83"/>
      <c r="BX194" s="83"/>
      <c r="BY194" s="83"/>
      <c r="BZ194" s="83"/>
      <c r="CA194" s="83"/>
      <c r="CB194" s="83"/>
      <c r="CC194" s="83"/>
      <c r="CD194" s="83"/>
      <c r="CE194" s="83"/>
      <c r="CF194" s="83"/>
      <c r="CG194" s="83"/>
      <c r="CH194" s="83"/>
      <c r="CI194" s="83"/>
      <c r="CJ194" s="83"/>
      <c r="CK194" s="83"/>
      <c r="CL194" s="83"/>
      <c r="CM194" s="83"/>
      <c r="CN194" s="83"/>
      <c r="CO194" s="83"/>
      <c r="CP194" s="83"/>
      <c r="CQ194" s="83"/>
      <c r="CR194" s="83"/>
      <c r="CS194" s="83"/>
      <c r="CT194" s="83"/>
      <c r="CU194" s="83"/>
      <c r="CV194" s="83"/>
      <c r="CW194" s="83"/>
      <c r="CX194" s="110"/>
      <c r="CY194" s="89"/>
      <c r="CZ194" s="89">
        <v>686835.38</v>
      </c>
      <c r="DA194" s="89">
        <v>153250.68969100498</v>
      </c>
      <c r="DB194" s="91">
        <f t="shared" si="6"/>
        <v>840086.06969100493</v>
      </c>
      <c r="DC194" s="200"/>
      <c r="DD194" s="83"/>
      <c r="DE194" s="83"/>
      <c r="DF194" s="83"/>
      <c r="DG194" s="83"/>
      <c r="DH194" s="83"/>
      <c r="DI194" s="83"/>
      <c r="DJ194" s="83"/>
      <c r="DK194" s="83"/>
      <c r="DL194" s="83"/>
      <c r="DM194" s="83"/>
      <c r="DN194" s="83"/>
      <c r="DO194" s="83"/>
      <c r="DP194" s="83"/>
      <c r="DQ194" s="83"/>
      <c r="DR194" s="83"/>
    </row>
    <row r="195" spans="1:122">
      <c r="A195" s="287"/>
      <c r="B195" s="83"/>
      <c r="C195" s="90"/>
      <c r="D195" s="318" t="s">
        <v>805</v>
      </c>
      <c r="E195" s="129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  <c r="BR195" s="83"/>
      <c r="BS195" s="83"/>
      <c r="BT195" s="83"/>
      <c r="BU195" s="83"/>
      <c r="BV195" s="83"/>
      <c r="BW195" s="83"/>
      <c r="BX195" s="83"/>
      <c r="BY195" s="83"/>
      <c r="BZ195" s="83"/>
      <c r="CA195" s="83"/>
      <c r="CB195" s="83"/>
      <c r="CC195" s="83"/>
      <c r="CD195" s="83"/>
      <c r="CE195" s="83"/>
      <c r="CF195" s="83"/>
      <c r="CG195" s="83"/>
      <c r="CH195" s="83"/>
      <c r="CI195" s="83"/>
      <c r="CJ195" s="83"/>
      <c r="CK195" s="83"/>
      <c r="CL195" s="83"/>
      <c r="CM195" s="83"/>
      <c r="CN195" s="83"/>
      <c r="CO195" s="83"/>
      <c r="CP195" s="83"/>
      <c r="CQ195" s="83"/>
      <c r="CR195" s="83"/>
      <c r="CS195" s="83"/>
      <c r="CT195" s="83"/>
      <c r="CU195" s="83"/>
      <c r="CV195" s="83"/>
      <c r="CW195" s="83"/>
      <c r="CX195" s="110"/>
      <c r="CY195" s="89"/>
      <c r="CZ195" s="89">
        <v>686835.38</v>
      </c>
      <c r="DA195" s="89">
        <v>153250.68969100498</v>
      </c>
      <c r="DB195" s="91">
        <f t="shared" si="6"/>
        <v>840086.06969100493</v>
      </c>
      <c r="DC195" s="200"/>
      <c r="DD195" s="83"/>
      <c r="DE195" s="83"/>
      <c r="DF195" s="83"/>
      <c r="DG195" s="83"/>
      <c r="DH195" s="83"/>
      <c r="DI195" s="83"/>
      <c r="DJ195" s="83"/>
      <c r="DK195" s="83"/>
      <c r="DL195" s="83"/>
      <c r="DM195" s="83"/>
      <c r="DN195" s="83"/>
      <c r="DO195" s="83"/>
      <c r="DP195" s="83"/>
      <c r="DQ195" s="83"/>
      <c r="DR195" s="83"/>
    </row>
    <row r="196" spans="1:122">
      <c r="A196" s="287"/>
      <c r="B196" s="83"/>
      <c r="C196" s="90"/>
      <c r="D196" s="318" t="s">
        <v>806</v>
      </c>
      <c r="E196" s="129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83"/>
      <c r="BX196" s="83"/>
      <c r="BY196" s="83"/>
      <c r="BZ196" s="83"/>
      <c r="CA196" s="83"/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110"/>
      <c r="CY196" s="89"/>
      <c r="CZ196" s="89">
        <v>686835.38</v>
      </c>
      <c r="DA196" s="89">
        <v>153250.68969100498</v>
      </c>
      <c r="DB196" s="91">
        <f t="shared" si="6"/>
        <v>840086.06969100493</v>
      </c>
      <c r="DC196" s="200"/>
      <c r="DD196" s="83"/>
      <c r="DE196" s="83"/>
      <c r="DF196" s="83"/>
      <c r="DG196" s="83"/>
      <c r="DH196" s="83"/>
      <c r="DI196" s="83"/>
      <c r="DJ196" s="83"/>
      <c r="DK196" s="83"/>
      <c r="DL196" s="83"/>
      <c r="DM196" s="83"/>
      <c r="DN196" s="83"/>
      <c r="DO196" s="83"/>
      <c r="DP196" s="83"/>
      <c r="DQ196" s="83"/>
      <c r="DR196" s="83"/>
    </row>
    <row r="197" spans="1:122">
      <c r="A197" s="289"/>
      <c r="B197" s="93"/>
      <c r="C197" s="236"/>
      <c r="D197" s="349"/>
      <c r="E197" s="350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93"/>
      <c r="CC197" s="93"/>
      <c r="CD197" s="93"/>
      <c r="CE197" s="93"/>
      <c r="CF197" s="93"/>
      <c r="CG197" s="93"/>
      <c r="CH197" s="93"/>
      <c r="CI197" s="93"/>
      <c r="CJ197" s="93"/>
      <c r="CK197" s="93"/>
      <c r="CL197" s="93"/>
      <c r="CM197" s="93"/>
      <c r="CN197" s="93"/>
      <c r="CO197" s="93"/>
      <c r="CP197" s="93"/>
      <c r="CQ197" s="93"/>
      <c r="CR197" s="93"/>
      <c r="CS197" s="93"/>
      <c r="CT197" s="93"/>
      <c r="CU197" s="93"/>
      <c r="CV197" s="93"/>
      <c r="CW197" s="93"/>
      <c r="CX197" s="126"/>
      <c r="CY197" s="97"/>
      <c r="CZ197" s="96"/>
      <c r="DA197" s="97"/>
      <c r="DB197" s="98"/>
      <c r="DC197" s="93"/>
      <c r="DD197" s="93"/>
      <c r="DE197" s="93"/>
      <c r="DF197" s="93"/>
      <c r="DG197" s="93"/>
      <c r="DH197" s="93"/>
      <c r="DI197" s="93"/>
      <c r="DJ197" s="93"/>
      <c r="DK197" s="93"/>
      <c r="DL197" s="93"/>
      <c r="DM197" s="93"/>
      <c r="DN197" s="93"/>
      <c r="DO197" s="93"/>
      <c r="DP197" s="93"/>
      <c r="DQ197" s="93"/>
      <c r="DR197" s="93"/>
    </row>
    <row r="198" spans="1:122">
      <c r="A198" s="237"/>
      <c r="B198" s="228"/>
      <c r="C198" s="347"/>
      <c r="D198" s="347"/>
      <c r="E198" s="347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  <c r="AC198" s="228"/>
      <c r="AD198" s="228"/>
      <c r="AE198" s="228"/>
      <c r="AF198" s="228"/>
      <c r="AG198" s="228"/>
      <c r="AH198" s="228"/>
      <c r="AI198" s="228"/>
      <c r="AJ198" s="228"/>
      <c r="AK198" s="228"/>
      <c r="AL198" s="228"/>
      <c r="AM198" s="228"/>
      <c r="AN198" s="228"/>
      <c r="AO198" s="228"/>
      <c r="AP198" s="228"/>
      <c r="AQ198" s="228"/>
      <c r="AR198" s="228"/>
      <c r="AS198" s="228"/>
      <c r="AT198" s="228"/>
      <c r="AU198" s="228"/>
      <c r="AV198" s="228"/>
      <c r="AW198" s="228"/>
      <c r="AX198" s="228"/>
      <c r="AY198" s="228"/>
      <c r="AZ198" s="228"/>
      <c r="BA198" s="228"/>
      <c r="BB198" s="228"/>
      <c r="BC198" s="228"/>
      <c r="BD198" s="228"/>
      <c r="BE198" s="228"/>
      <c r="BF198" s="228"/>
      <c r="BG198" s="228"/>
      <c r="BH198" s="228"/>
      <c r="BI198" s="228"/>
      <c r="BJ198" s="228"/>
      <c r="BK198" s="228"/>
      <c r="BL198" s="228"/>
      <c r="BM198" s="228"/>
      <c r="BN198" s="228"/>
      <c r="BO198" s="228"/>
      <c r="BP198" s="228"/>
      <c r="BQ198" s="228"/>
      <c r="BR198" s="228"/>
      <c r="BS198" s="228"/>
      <c r="BT198" s="228"/>
      <c r="BU198" s="228"/>
      <c r="BV198" s="228"/>
      <c r="BW198" s="228"/>
      <c r="BX198" s="228"/>
      <c r="BY198" s="228"/>
      <c r="BZ198" s="228"/>
      <c r="CA198" s="228"/>
      <c r="CB198" s="228"/>
      <c r="CC198" s="228"/>
      <c r="CD198" s="228"/>
      <c r="CE198" s="228"/>
      <c r="CF198" s="228"/>
      <c r="CG198" s="228"/>
      <c r="CH198" s="228"/>
      <c r="CI198" s="228"/>
      <c r="CJ198" s="228"/>
      <c r="CK198" s="228"/>
      <c r="CL198" s="228"/>
      <c r="CM198" s="228"/>
      <c r="CN198" s="228"/>
      <c r="CO198" s="228"/>
      <c r="CP198" s="228"/>
      <c r="CQ198" s="228"/>
      <c r="CR198" s="228"/>
      <c r="CS198" s="228"/>
      <c r="CT198" s="228"/>
      <c r="CU198" s="228"/>
      <c r="CV198" s="228"/>
      <c r="CW198" s="228"/>
      <c r="CX198" s="238"/>
      <c r="CY198" s="239"/>
      <c r="CZ198" s="240">
        <f>SUM(CZ8:CZ196)</f>
        <v>100233951.13069989</v>
      </c>
      <c r="DA198" s="240">
        <f t="shared" ref="DA198" si="7">SUM(DA8:DA196)</f>
        <v>34322428.878285356</v>
      </c>
      <c r="DB198" s="240">
        <f>SUM(DB8:DB196)</f>
        <v>134556380.00898507</v>
      </c>
      <c r="DC198" s="228"/>
      <c r="DD198" s="228"/>
      <c r="DE198" s="228"/>
      <c r="DF198" s="228"/>
      <c r="DG198" s="228"/>
      <c r="DH198" s="228"/>
      <c r="DI198" s="228"/>
      <c r="DJ198" s="228"/>
      <c r="DK198" s="228"/>
      <c r="DL198" s="228"/>
      <c r="DM198" s="228"/>
      <c r="DN198" s="228"/>
      <c r="DO198" s="228"/>
      <c r="DP198" s="228"/>
      <c r="DQ198" s="228"/>
      <c r="DR198" s="228"/>
    </row>
    <row r="199" spans="1:122">
      <c r="D199" s="50"/>
      <c r="DB199" s="130"/>
    </row>
    <row r="200" spans="1:122">
      <c r="CY200" s="72"/>
      <c r="CZ200" s="46" t="s">
        <v>129</v>
      </c>
      <c r="DA200" s="47" t="s">
        <v>130</v>
      </c>
      <c r="DB200" s="48" t="s">
        <v>133</v>
      </c>
    </row>
    <row r="201" spans="1:122">
      <c r="CY201" s="73" t="s">
        <v>135</v>
      </c>
      <c r="CZ201" s="29">
        <f>SUM(CZ8:CZ47)</f>
        <v>24671115.052850004</v>
      </c>
      <c r="DA201" s="29">
        <f>SUM(DA8:DA47)</f>
        <v>14833491.375982653</v>
      </c>
      <c r="DB201" s="29">
        <f>SUM(DB8:DB47)</f>
        <v>39504606.428832658</v>
      </c>
    </row>
    <row r="202" spans="1:122">
      <c r="CY202" s="73" t="s">
        <v>136</v>
      </c>
      <c r="CZ202" s="29">
        <f>SUM(CZ52:CZ63)</f>
        <v>7570552.7700000014</v>
      </c>
      <c r="DA202" s="29">
        <f t="shared" ref="DA202:DB202" si="8">SUM(DA52:DA63)</f>
        <v>4270978.5857053641</v>
      </c>
      <c r="DB202" s="29">
        <f t="shared" si="8"/>
        <v>11841531.355705364</v>
      </c>
    </row>
    <row r="203" spans="1:122">
      <c r="CY203" s="73" t="s">
        <v>233</v>
      </c>
      <c r="CZ203" s="45">
        <f>SUM(CZ66:CZ184)</f>
        <v>57767160.091850013</v>
      </c>
      <c r="DA203" s="45">
        <f>SUM(DA66:DA184)</f>
        <v>13457710.490020916</v>
      </c>
      <c r="DB203" s="45">
        <f>SUM(DB68:DB184)</f>
        <v>71224870.581870839</v>
      </c>
    </row>
    <row r="204" spans="1:122">
      <c r="CY204" s="73" t="s">
        <v>234</v>
      </c>
      <c r="CZ204" s="24">
        <f>SUM(CZ188:CZ196)</f>
        <v>10225123.216000002</v>
      </c>
      <c r="DA204" s="24">
        <f>SUM(DA188:DA196)</f>
        <v>1760248.4265764053</v>
      </c>
      <c r="DB204" s="338">
        <f>SUM(CZ204:DA204)</f>
        <v>11985371.642576408</v>
      </c>
    </row>
    <row r="205" spans="1:122">
      <c r="CY205" s="73" t="s">
        <v>133</v>
      </c>
      <c r="CZ205" s="28">
        <f>SUM(CZ201:CZ204)</f>
        <v>100233951.13070002</v>
      </c>
      <c r="DA205" s="28">
        <f>SUM(DA201:DA204)</f>
        <v>34322428.878285341</v>
      </c>
      <c r="DB205" s="28">
        <f>SUM(DB201:DB204)</f>
        <v>134556380.00898525</v>
      </c>
    </row>
  </sheetData>
  <mergeCells count="66">
    <mergeCell ref="A92:A100"/>
    <mergeCell ref="A66:A82"/>
    <mergeCell ref="A83:A88"/>
    <mergeCell ref="A89:A91"/>
    <mergeCell ref="D6:E6"/>
    <mergeCell ref="D5:E5"/>
    <mergeCell ref="D7:E7"/>
    <mergeCell ref="D21:E21"/>
    <mergeCell ref="D113:E113"/>
    <mergeCell ref="D145:E145"/>
    <mergeCell ref="DE2:DE4"/>
    <mergeCell ref="DF2:DF4"/>
    <mergeCell ref="DG2:DQ2"/>
    <mergeCell ref="DR2:DR4"/>
    <mergeCell ref="AA3:AE3"/>
    <mergeCell ref="AF3:AH3"/>
    <mergeCell ref="DG3:DH3"/>
    <mergeCell ref="DJ3:DK3"/>
    <mergeCell ref="DL3:DM3"/>
    <mergeCell ref="DN3:DO3"/>
    <mergeCell ref="CJ2:CN2"/>
    <mergeCell ref="CO2:CV3"/>
    <mergeCell ref="CW2:CW4"/>
    <mergeCell ref="CZ2:DB3"/>
    <mergeCell ref="DC2:DC4"/>
    <mergeCell ref="DD2:DD4"/>
    <mergeCell ref="CS4:CT4"/>
    <mergeCell ref="CU4:CV4"/>
    <mergeCell ref="CY2:CY4"/>
    <mergeCell ref="CX2:CX4"/>
    <mergeCell ref="CA2:CI2"/>
    <mergeCell ref="BS2:BU3"/>
    <mergeCell ref="BV2:BV3"/>
    <mergeCell ref="AX2:AX4"/>
    <mergeCell ref="AY2:AY3"/>
    <mergeCell ref="AZ2:BC3"/>
    <mergeCell ref="BD2:BE3"/>
    <mergeCell ref="BF2:BK3"/>
    <mergeCell ref="BW2:BZ3"/>
    <mergeCell ref="AS2:AW3"/>
    <mergeCell ref="N2:O2"/>
    <mergeCell ref="P2:Q2"/>
    <mergeCell ref="R2:R4"/>
    <mergeCell ref="S2:T3"/>
    <mergeCell ref="U2:V3"/>
    <mergeCell ref="W2:W4"/>
    <mergeCell ref="X2:Z3"/>
    <mergeCell ref="AA2:AH2"/>
    <mergeCell ref="AI2:AJ3"/>
    <mergeCell ref="AK2:AL3"/>
    <mergeCell ref="AM2:AR3"/>
    <mergeCell ref="BL2:BL4"/>
    <mergeCell ref="BM2:BM4"/>
    <mergeCell ref="BN2:BR3"/>
    <mergeCell ref="M2:M4"/>
    <mergeCell ref="A2:A4"/>
    <mergeCell ref="B2:B4"/>
    <mergeCell ref="C2:C4"/>
    <mergeCell ref="D2:E4"/>
    <mergeCell ref="F2:F4"/>
    <mergeCell ref="G2:G4"/>
    <mergeCell ref="H2:H4"/>
    <mergeCell ref="I2:I4"/>
    <mergeCell ref="J2:J4"/>
    <mergeCell ref="K2:K4"/>
    <mergeCell ref="L2:L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2:DS191"/>
  <sheetViews>
    <sheetView tabSelected="1" zoomScale="90" zoomScaleNormal="90" workbookViewId="0">
      <pane xSplit="101" ySplit="4" topLeftCell="CX156" activePane="bottomRight" state="frozen"/>
      <selection pane="topRight" activeCell="CY1" sqref="CY1"/>
      <selection pane="bottomLeft" activeCell="A5" sqref="A5"/>
      <selection pane="bottomRight" activeCell="DC174" sqref="DC174"/>
    </sheetView>
  </sheetViews>
  <sheetFormatPr defaultRowHeight="15"/>
  <cols>
    <col min="1" max="1" width="19.5703125" style="19" customWidth="1"/>
    <col min="4" max="4" width="2" customWidth="1"/>
    <col min="5" max="5" width="71.7109375" customWidth="1"/>
    <col min="6" max="100" width="0" hidden="1" customWidth="1"/>
    <col min="101" max="101" width="12.7109375" hidden="1" customWidth="1"/>
    <col min="102" max="102" width="4.42578125" style="18" bestFit="1" customWidth="1"/>
    <col min="103" max="103" width="13.5703125" style="23" bestFit="1" customWidth="1"/>
    <col min="104" max="104" width="16.85546875" style="26" bestFit="1" customWidth="1"/>
    <col min="105" max="105" width="16.85546875" style="23" bestFit="1" customWidth="1"/>
    <col min="106" max="106" width="14.28515625" style="25" bestFit="1" customWidth="1"/>
    <col min="107" max="107" width="16.140625" customWidth="1"/>
    <col min="108" max="109" width="16.28515625" customWidth="1"/>
    <col min="110" max="110" width="13.42578125" customWidth="1"/>
    <col min="122" max="122" width="10.42578125" customWidth="1"/>
  </cols>
  <sheetData>
    <row r="2" spans="1:122">
      <c r="A2" s="507" t="s">
        <v>0</v>
      </c>
      <c r="B2" s="508" t="s">
        <v>1</v>
      </c>
      <c r="C2" s="509" t="s">
        <v>2</v>
      </c>
      <c r="D2" s="512" t="s">
        <v>3</v>
      </c>
      <c r="E2" s="507"/>
      <c r="F2" s="480" t="s">
        <v>4</v>
      </c>
      <c r="G2" s="556" t="s">
        <v>5</v>
      </c>
      <c r="H2" s="559" t="s">
        <v>6</v>
      </c>
      <c r="I2" s="559" t="s">
        <v>7</v>
      </c>
      <c r="J2" s="559" t="s">
        <v>8</v>
      </c>
      <c r="K2" s="559" t="s">
        <v>9</v>
      </c>
      <c r="L2" s="480" t="s">
        <v>10</v>
      </c>
      <c r="M2" s="480" t="s">
        <v>11</v>
      </c>
      <c r="N2" s="486" t="s">
        <v>12</v>
      </c>
      <c r="O2" s="486"/>
      <c r="P2" s="486" t="s">
        <v>13</v>
      </c>
      <c r="Q2" s="486"/>
      <c r="R2" s="480" t="s">
        <v>14</v>
      </c>
      <c r="S2" s="566" t="s">
        <v>15</v>
      </c>
      <c r="T2" s="567"/>
      <c r="U2" s="566" t="s">
        <v>16</v>
      </c>
      <c r="V2" s="567"/>
      <c r="W2" s="480" t="s">
        <v>17</v>
      </c>
      <c r="X2" s="566" t="s">
        <v>18</v>
      </c>
      <c r="Y2" s="570"/>
      <c r="Z2" s="567"/>
      <c r="AA2" s="486" t="s">
        <v>19</v>
      </c>
      <c r="AB2" s="486"/>
      <c r="AC2" s="486"/>
      <c r="AD2" s="486"/>
      <c r="AE2" s="486"/>
      <c r="AF2" s="486"/>
      <c r="AG2" s="486"/>
      <c r="AH2" s="486"/>
      <c r="AI2" s="566" t="s">
        <v>20</v>
      </c>
      <c r="AJ2" s="567"/>
      <c r="AK2" s="566" t="s">
        <v>21</v>
      </c>
      <c r="AL2" s="567"/>
      <c r="AM2" s="560" t="s">
        <v>22</v>
      </c>
      <c r="AN2" s="561"/>
      <c r="AO2" s="561"/>
      <c r="AP2" s="561"/>
      <c r="AQ2" s="561"/>
      <c r="AR2" s="562"/>
      <c r="AS2" s="560" t="s">
        <v>23</v>
      </c>
      <c r="AT2" s="561"/>
      <c r="AU2" s="561"/>
      <c r="AV2" s="561"/>
      <c r="AW2" s="562"/>
      <c r="AX2" s="480" t="s">
        <v>24</v>
      </c>
      <c r="AY2" s="480" t="s">
        <v>25</v>
      </c>
      <c r="AZ2" s="560" t="s">
        <v>26</v>
      </c>
      <c r="BA2" s="561"/>
      <c r="BB2" s="561"/>
      <c r="BC2" s="562"/>
      <c r="BD2" s="566" t="s">
        <v>27</v>
      </c>
      <c r="BE2" s="567"/>
      <c r="BF2" s="560" t="s">
        <v>28</v>
      </c>
      <c r="BG2" s="561"/>
      <c r="BH2" s="561"/>
      <c r="BI2" s="561"/>
      <c r="BJ2" s="561"/>
      <c r="BK2" s="562"/>
      <c r="BL2" s="480" t="s">
        <v>29</v>
      </c>
      <c r="BM2" s="480" t="s">
        <v>30</v>
      </c>
      <c r="BN2" s="566" t="s">
        <v>31</v>
      </c>
      <c r="BO2" s="570"/>
      <c r="BP2" s="570"/>
      <c r="BQ2" s="570"/>
      <c r="BR2" s="567"/>
      <c r="BS2" s="566" t="s">
        <v>32</v>
      </c>
      <c r="BT2" s="570"/>
      <c r="BU2" s="567"/>
      <c r="BV2" s="572" t="s">
        <v>33</v>
      </c>
      <c r="BW2" s="560" t="s">
        <v>34</v>
      </c>
      <c r="BX2" s="561"/>
      <c r="BY2" s="561"/>
      <c r="BZ2" s="562"/>
      <c r="CA2" s="560" t="s">
        <v>35</v>
      </c>
      <c r="CB2" s="561"/>
      <c r="CC2" s="561"/>
      <c r="CD2" s="561"/>
      <c r="CE2" s="561"/>
      <c r="CF2" s="561"/>
      <c r="CG2" s="561"/>
      <c r="CH2" s="561"/>
      <c r="CI2" s="562"/>
      <c r="CJ2" s="559" t="s">
        <v>36</v>
      </c>
      <c r="CK2" s="559"/>
      <c r="CL2" s="559"/>
      <c r="CM2" s="559"/>
      <c r="CN2" s="559"/>
      <c r="CO2" s="560" t="s">
        <v>37</v>
      </c>
      <c r="CP2" s="561"/>
      <c r="CQ2" s="561"/>
      <c r="CR2" s="561"/>
      <c r="CS2" s="561"/>
      <c r="CT2" s="561"/>
      <c r="CU2" s="561"/>
      <c r="CV2" s="562"/>
      <c r="CW2" s="480" t="s">
        <v>38</v>
      </c>
      <c r="CX2" s="480" t="s">
        <v>144</v>
      </c>
      <c r="CY2" s="483" t="s">
        <v>140</v>
      </c>
      <c r="CZ2" s="486" t="s">
        <v>131</v>
      </c>
      <c r="DA2" s="486"/>
      <c r="DB2" s="486"/>
      <c r="DC2" s="527" t="s">
        <v>39</v>
      </c>
      <c r="DD2" s="527" t="s">
        <v>40</v>
      </c>
      <c r="DE2" s="527" t="s">
        <v>41</v>
      </c>
      <c r="DF2" s="533" t="s">
        <v>42</v>
      </c>
      <c r="DG2" s="531" t="s">
        <v>43</v>
      </c>
      <c r="DH2" s="536"/>
      <c r="DI2" s="536"/>
      <c r="DJ2" s="536"/>
      <c r="DK2" s="536"/>
      <c r="DL2" s="536"/>
      <c r="DM2" s="536"/>
      <c r="DN2" s="536"/>
      <c r="DO2" s="536"/>
      <c r="DP2" s="536"/>
      <c r="DQ2" s="532"/>
      <c r="DR2" s="527" t="s">
        <v>44</v>
      </c>
    </row>
    <row r="3" spans="1:122" ht="24" customHeight="1">
      <c r="A3" s="507"/>
      <c r="B3" s="508"/>
      <c r="C3" s="510"/>
      <c r="D3" s="512"/>
      <c r="E3" s="507"/>
      <c r="F3" s="481"/>
      <c r="G3" s="557"/>
      <c r="H3" s="559"/>
      <c r="I3" s="559"/>
      <c r="J3" s="559"/>
      <c r="K3" s="559"/>
      <c r="L3" s="481"/>
      <c r="M3" s="481"/>
      <c r="N3" s="11" t="s">
        <v>45</v>
      </c>
      <c r="O3" s="11" t="s">
        <v>46</v>
      </c>
      <c r="P3" s="11" t="s">
        <v>45</v>
      </c>
      <c r="Q3" s="11" t="s">
        <v>46</v>
      </c>
      <c r="R3" s="481"/>
      <c r="S3" s="568"/>
      <c r="T3" s="569"/>
      <c r="U3" s="568"/>
      <c r="V3" s="569"/>
      <c r="W3" s="481"/>
      <c r="X3" s="568"/>
      <c r="Y3" s="571"/>
      <c r="Z3" s="569"/>
      <c r="AA3" s="482" t="s">
        <v>47</v>
      </c>
      <c r="AB3" s="482"/>
      <c r="AC3" s="482"/>
      <c r="AD3" s="482"/>
      <c r="AE3" s="482"/>
      <c r="AF3" s="576" t="s">
        <v>48</v>
      </c>
      <c r="AG3" s="577"/>
      <c r="AH3" s="578"/>
      <c r="AI3" s="568"/>
      <c r="AJ3" s="569"/>
      <c r="AK3" s="568"/>
      <c r="AL3" s="569"/>
      <c r="AM3" s="563"/>
      <c r="AN3" s="564"/>
      <c r="AO3" s="564"/>
      <c r="AP3" s="564"/>
      <c r="AQ3" s="564"/>
      <c r="AR3" s="565"/>
      <c r="AS3" s="563"/>
      <c r="AT3" s="564"/>
      <c r="AU3" s="564"/>
      <c r="AV3" s="564"/>
      <c r="AW3" s="565"/>
      <c r="AX3" s="481"/>
      <c r="AY3" s="482"/>
      <c r="AZ3" s="563"/>
      <c r="BA3" s="564"/>
      <c r="BB3" s="564"/>
      <c r="BC3" s="565"/>
      <c r="BD3" s="568"/>
      <c r="BE3" s="569"/>
      <c r="BF3" s="563"/>
      <c r="BG3" s="564"/>
      <c r="BH3" s="564"/>
      <c r="BI3" s="564"/>
      <c r="BJ3" s="564"/>
      <c r="BK3" s="565"/>
      <c r="BL3" s="481"/>
      <c r="BM3" s="481"/>
      <c r="BN3" s="568"/>
      <c r="BO3" s="571"/>
      <c r="BP3" s="571"/>
      <c r="BQ3" s="571"/>
      <c r="BR3" s="569"/>
      <c r="BS3" s="568"/>
      <c r="BT3" s="571"/>
      <c r="BU3" s="569"/>
      <c r="BV3" s="573"/>
      <c r="BW3" s="563"/>
      <c r="BX3" s="564"/>
      <c r="BY3" s="564"/>
      <c r="BZ3" s="565"/>
      <c r="CA3" s="12">
        <v>450</v>
      </c>
      <c r="CB3" s="13">
        <v>900</v>
      </c>
      <c r="CC3" s="13">
        <v>1300</v>
      </c>
      <c r="CD3" s="13">
        <v>2200</v>
      </c>
      <c r="CE3" s="13">
        <v>3500</v>
      </c>
      <c r="CF3" s="13">
        <v>4400</v>
      </c>
      <c r="CG3" s="13">
        <v>5500</v>
      </c>
      <c r="CH3" s="13">
        <v>7500</v>
      </c>
      <c r="CI3" s="13">
        <v>11000</v>
      </c>
      <c r="CJ3" s="13">
        <v>6600</v>
      </c>
      <c r="CK3" s="13">
        <v>10600</v>
      </c>
      <c r="CL3" s="13">
        <v>13200</v>
      </c>
      <c r="CM3" s="13">
        <v>16500</v>
      </c>
      <c r="CN3" s="13">
        <v>23000</v>
      </c>
      <c r="CO3" s="563"/>
      <c r="CP3" s="564"/>
      <c r="CQ3" s="564"/>
      <c r="CR3" s="564"/>
      <c r="CS3" s="564"/>
      <c r="CT3" s="564"/>
      <c r="CU3" s="564"/>
      <c r="CV3" s="565"/>
      <c r="CW3" s="579"/>
      <c r="CX3" s="481"/>
      <c r="CY3" s="484"/>
      <c r="CZ3" s="486"/>
      <c r="DA3" s="486"/>
      <c r="DB3" s="486"/>
      <c r="DC3" s="528"/>
      <c r="DD3" s="528"/>
      <c r="DE3" s="528"/>
      <c r="DF3" s="534"/>
      <c r="DG3" s="530" t="s">
        <v>49</v>
      </c>
      <c r="DH3" s="477"/>
      <c r="DI3" s="31"/>
      <c r="DJ3" s="531" t="s">
        <v>50</v>
      </c>
      <c r="DK3" s="532"/>
      <c r="DL3" s="530" t="s">
        <v>51</v>
      </c>
      <c r="DM3" s="477"/>
      <c r="DN3" s="530" t="s">
        <v>52</v>
      </c>
      <c r="DO3" s="477"/>
      <c r="DP3" s="33" t="s">
        <v>53</v>
      </c>
      <c r="DQ3" s="33"/>
      <c r="DR3" s="528"/>
    </row>
    <row r="4" spans="1:122" ht="53.25" customHeight="1">
      <c r="A4" s="507"/>
      <c r="B4" s="508"/>
      <c r="C4" s="511"/>
      <c r="D4" s="512"/>
      <c r="E4" s="507"/>
      <c r="F4" s="482"/>
      <c r="G4" s="558"/>
      <c r="H4" s="559"/>
      <c r="I4" s="559"/>
      <c r="J4" s="559"/>
      <c r="K4" s="559"/>
      <c r="L4" s="482"/>
      <c r="M4" s="482"/>
      <c r="N4" s="11"/>
      <c r="O4" s="11" t="s">
        <v>54</v>
      </c>
      <c r="P4" s="14"/>
      <c r="Q4" s="14"/>
      <c r="R4" s="482"/>
      <c r="S4" s="14" t="s">
        <v>55</v>
      </c>
      <c r="T4" s="14" t="s">
        <v>56</v>
      </c>
      <c r="U4" s="14" t="s">
        <v>57</v>
      </c>
      <c r="V4" s="14" t="s">
        <v>58</v>
      </c>
      <c r="W4" s="482"/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63</v>
      </c>
      <c r="AC4" s="11" t="s">
        <v>64</v>
      </c>
      <c r="AD4" s="11" t="s">
        <v>65</v>
      </c>
      <c r="AE4" s="11" t="s">
        <v>66</v>
      </c>
      <c r="AF4" s="11" t="s">
        <v>64</v>
      </c>
      <c r="AG4" s="11" t="s">
        <v>65</v>
      </c>
      <c r="AH4" s="11" t="s">
        <v>67</v>
      </c>
      <c r="AI4" s="11" t="s">
        <v>68</v>
      </c>
      <c r="AJ4" s="11" t="s">
        <v>69</v>
      </c>
      <c r="AK4" s="11" t="s">
        <v>68</v>
      </c>
      <c r="AL4" s="11" t="s">
        <v>69</v>
      </c>
      <c r="AM4" s="11" t="s">
        <v>70</v>
      </c>
      <c r="AN4" s="11" t="s">
        <v>71</v>
      </c>
      <c r="AO4" s="11" t="s">
        <v>72</v>
      </c>
      <c r="AP4" s="11" t="s">
        <v>73</v>
      </c>
      <c r="AQ4" s="11" t="s">
        <v>74</v>
      </c>
      <c r="AR4" s="11" t="s">
        <v>75</v>
      </c>
      <c r="AS4" s="11" t="s">
        <v>76</v>
      </c>
      <c r="AT4" s="11" t="s">
        <v>77</v>
      </c>
      <c r="AU4" s="11" t="s">
        <v>78</v>
      </c>
      <c r="AV4" s="11" t="s">
        <v>79</v>
      </c>
      <c r="AW4" s="11" t="s">
        <v>80</v>
      </c>
      <c r="AX4" s="482"/>
      <c r="AY4" s="11">
        <v>95</v>
      </c>
      <c r="AZ4" s="11" t="s">
        <v>81</v>
      </c>
      <c r="BA4" s="11" t="s">
        <v>82</v>
      </c>
      <c r="BB4" s="11" t="s">
        <v>83</v>
      </c>
      <c r="BC4" s="11" t="s">
        <v>84</v>
      </c>
      <c r="BD4" s="11" t="s">
        <v>85</v>
      </c>
      <c r="BE4" s="11" t="s">
        <v>86</v>
      </c>
      <c r="BF4" s="11" t="s">
        <v>87</v>
      </c>
      <c r="BG4" s="11" t="s">
        <v>88</v>
      </c>
      <c r="BH4" s="11" t="s">
        <v>89</v>
      </c>
      <c r="BI4" s="11" t="s">
        <v>90</v>
      </c>
      <c r="BJ4" s="11" t="s">
        <v>91</v>
      </c>
      <c r="BK4" s="11" t="s">
        <v>92</v>
      </c>
      <c r="BL4" s="482"/>
      <c r="BM4" s="482"/>
      <c r="BN4" s="11" t="s">
        <v>93</v>
      </c>
      <c r="BO4" s="11" t="s">
        <v>94</v>
      </c>
      <c r="BP4" s="11" t="s">
        <v>95</v>
      </c>
      <c r="BQ4" s="11" t="s">
        <v>96</v>
      </c>
      <c r="BR4" s="11" t="s">
        <v>97</v>
      </c>
      <c r="BS4" s="11" t="s">
        <v>98</v>
      </c>
      <c r="BT4" s="11" t="s">
        <v>99</v>
      </c>
      <c r="BU4" s="11" t="s">
        <v>100</v>
      </c>
      <c r="BV4" s="11" t="s">
        <v>101</v>
      </c>
      <c r="BW4" s="14" t="s">
        <v>102</v>
      </c>
      <c r="BX4" s="14" t="s">
        <v>103</v>
      </c>
      <c r="BY4" s="15" t="s">
        <v>104</v>
      </c>
      <c r="BZ4" s="14" t="s">
        <v>105</v>
      </c>
      <c r="CA4" s="14" t="s">
        <v>106</v>
      </c>
      <c r="CB4" s="14" t="s">
        <v>107</v>
      </c>
      <c r="CC4" s="14" t="s">
        <v>108</v>
      </c>
      <c r="CD4" s="14" t="s">
        <v>109</v>
      </c>
      <c r="CE4" s="14" t="s">
        <v>110</v>
      </c>
      <c r="CF4" s="14" t="s">
        <v>111</v>
      </c>
      <c r="CG4" s="14" t="s">
        <v>112</v>
      </c>
      <c r="CH4" s="14" t="s">
        <v>113</v>
      </c>
      <c r="CI4" s="14" t="s">
        <v>114</v>
      </c>
      <c r="CJ4" s="14" t="s">
        <v>109</v>
      </c>
      <c r="CK4" s="14" t="s">
        <v>110</v>
      </c>
      <c r="CL4" s="14" t="s">
        <v>111</v>
      </c>
      <c r="CM4" s="14" t="s">
        <v>112</v>
      </c>
      <c r="CN4" s="14" t="s">
        <v>113</v>
      </c>
      <c r="CO4" s="13" t="s">
        <v>20</v>
      </c>
      <c r="CP4" s="13" t="s">
        <v>21</v>
      </c>
      <c r="CQ4" s="13" t="s">
        <v>115</v>
      </c>
      <c r="CR4" s="13" t="s">
        <v>116</v>
      </c>
      <c r="CS4" s="574" t="s">
        <v>117</v>
      </c>
      <c r="CT4" s="575"/>
      <c r="CU4" s="559" t="s">
        <v>118</v>
      </c>
      <c r="CV4" s="559"/>
      <c r="CW4" s="573"/>
      <c r="CX4" s="482"/>
      <c r="CY4" s="485"/>
      <c r="CZ4" s="21" t="s">
        <v>129</v>
      </c>
      <c r="DA4" s="21" t="s">
        <v>132</v>
      </c>
      <c r="DB4" s="16" t="s">
        <v>133</v>
      </c>
      <c r="DC4" s="529"/>
      <c r="DD4" s="529"/>
      <c r="DE4" s="529"/>
      <c r="DF4" s="535"/>
      <c r="DG4" s="34" t="s">
        <v>119</v>
      </c>
      <c r="DH4" s="34" t="s">
        <v>120</v>
      </c>
      <c r="DI4" s="35"/>
      <c r="DJ4" s="34" t="s">
        <v>119</v>
      </c>
      <c r="DK4" s="34" t="s">
        <v>120</v>
      </c>
      <c r="DL4" s="34" t="s">
        <v>119</v>
      </c>
      <c r="DM4" s="34" t="s">
        <v>120</v>
      </c>
      <c r="DN4" s="34" t="s">
        <v>119</v>
      </c>
      <c r="DO4" s="34" t="s">
        <v>120</v>
      </c>
      <c r="DP4" s="34" t="s">
        <v>119</v>
      </c>
      <c r="DQ4" s="34" t="s">
        <v>120</v>
      </c>
      <c r="DR4" s="529"/>
    </row>
    <row r="5" spans="1:122">
      <c r="A5" s="37">
        <v>1</v>
      </c>
      <c r="B5" s="37">
        <v>2</v>
      </c>
      <c r="C5" s="38">
        <v>3</v>
      </c>
      <c r="D5" s="493">
        <v>4</v>
      </c>
      <c r="E5" s="493"/>
      <c r="F5" s="1" t="s">
        <v>121</v>
      </c>
      <c r="G5" s="1" t="s">
        <v>121</v>
      </c>
      <c r="H5" s="1" t="s">
        <v>121</v>
      </c>
      <c r="I5" s="1" t="s">
        <v>121</v>
      </c>
      <c r="J5" s="1" t="s">
        <v>121</v>
      </c>
      <c r="K5" s="1" t="s">
        <v>121</v>
      </c>
      <c r="L5" s="1" t="s">
        <v>121</v>
      </c>
      <c r="M5" s="1" t="s">
        <v>122</v>
      </c>
      <c r="N5" s="1" t="s">
        <v>121</v>
      </c>
      <c r="O5" s="1" t="s">
        <v>121</v>
      </c>
      <c r="P5" s="1" t="s">
        <v>121</v>
      </c>
      <c r="Q5" s="1" t="s">
        <v>121</v>
      </c>
      <c r="R5" s="1" t="s">
        <v>121</v>
      </c>
      <c r="S5" s="1" t="s">
        <v>121</v>
      </c>
      <c r="T5" s="1" t="s">
        <v>121</v>
      </c>
      <c r="U5" s="1" t="s">
        <v>121</v>
      </c>
      <c r="V5" s="1" t="s">
        <v>121</v>
      </c>
      <c r="W5" s="1" t="s">
        <v>121</v>
      </c>
      <c r="X5" s="1" t="s">
        <v>121</v>
      </c>
      <c r="Y5" s="1" t="s">
        <v>121</v>
      </c>
      <c r="Z5" s="1" t="s">
        <v>121</v>
      </c>
      <c r="AA5" s="1" t="s">
        <v>121</v>
      </c>
      <c r="AB5" s="1" t="s">
        <v>121</v>
      </c>
      <c r="AC5" s="1" t="s">
        <v>121</v>
      </c>
      <c r="AD5" s="1" t="s">
        <v>121</v>
      </c>
      <c r="AE5" s="1" t="s">
        <v>121</v>
      </c>
      <c r="AF5" s="1" t="s">
        <v>121</v>
      </c>
      <c r="AG5" s="1" t="s">
        <v>121</v>
      </c>
      <c r="AH5" s="1" t="s">
        <v>121</v>
      </c>
      <c r="AI5" s="1" t="s">
        <v>122</v>
      </c>
      <c r="AJ5" s="1" t="s">
        <v>122</v>
      </c>
      <c r="AK5" s="1" t="s">
        <v>122</v>
      </c>
      <c r="AL5" s="1" t="s">
        <v>122</v>
      </c>
      <c r="AM5" s="1" t="s">
        <v>122</v>
      </c>
      <c r="AN5" s="1" t="s">
        <v>122</v>
      </c>
      <c r="AO5" s="1" t="s">
        <v>122</v>
      </c>
      <c r="AP5" s="1" t="s">
        <v>122</v>
      </c>
      <c r="AQ5" s="1" t="s">
        <v>122</v>
      </c>
      <c r="AR5" s="1" t="s">
        <v>122</v>
      </c>
      <c r="AS5" s="1" t="s">
        <v>121</v>
      </c>
      <c r="AT5" s="1" t="s">
        <v>121</v>
      </c>
      <c r="AU5" s="1" t="s">
        <v>121</v>
      </c>
      <c r="AV5" s="1" t="s">
        <v>121</v>
      </c>
      <c r="AW5" s="1" t="s">
        <v>121</v>
      </c>
      <c r="AX5" s="1" t="s">
        <v>121</v>
      </c>
      <c r="AY5" s="1" t="s">
        <v>122</v>
      </c>
      <c r="AZ5" s="1" t="s">
        <v>122</v>
      </c>
      <c r="BA5" s="1" t="s">
        <v>122</v>
      </c>
      <c r="BB5" s="1" t="s">
        <v>122</v>
      </c>
      <c r="BC5" s="1" t="s">
        <v>122</v>
      </c>
      <c r="BD5" s="1" t="s">
        <v>121</v>
      </c>
      <c r="BE5" s="1" t="s">
        <v>121</v>
      </c>
      <c r="BF5" s="1" t="s">
        <v>121</v>
      </c>
      <c r="BG5" s="1" t="s">
        <v>121</v>
      </c>
      <c r="BH5" s="1" t="s">
        <v>121</v>
      </c>
      <c r="BI5" s="1" t="s">
        <v>121</v>
      </c>
      <c r="BJ5" s="1" t="s">
        <v>121</v>
      </c>
      <c r="BK5" s="1" t="s">
        <v>121</v>
      </c>
      <c r="BL5" s="1" t="s">
        <v>123</v>
      </c>
      <c r="BM5" s="1" t="s">
        <v>123</v>
      </c>
      <c r="BN5" s="1" t="s">
        <v>122</v>
      </c>
      <c r="BO5" s="1" t="s">
        <v>122</v>
      </c>
      <c r="BP5" s="1" t="s">
        <v>122</v>
      </c>
      <c r="BQ5" s="1" t="s">
        <v>122</v>
      </c>
      <c r="BR5" s="1" t="s">
        <v>122</v>
      </c>
      <c r="BS5" s="1" t="s">
        <v>122</v>
      </c>
      <c r="BT5" s="1" t="s">
        <v>122</v>
      </c>
      <c r="BU5" s="1" t="s">
        <v>122</v>
      </c>
      <c r="BV5" s="1" t="s">
        <v>122</v>
      </c>
      <c r="BW5" s="1" t="s">
        <v>123</v>
      </c>
      <c r="BX5" s="1" t="s">
        <v>123</v>
      </c>
      <c r="BY5" s="1" t="s">
        <v>123</v>
      </c>
      <c r="BZ5" s="1" t="s">
        <v>123</v>
      </c>
      <c r="CA5" s="1" t="s">
        <v>121</v>
      </c>
      <c r="CB5" s="1" t="s">
        <v>121</v>
      </c>
      <c r="CC5" s="1" t="s">
        <v>121</v>
      </c>
      <c r="CD5" s="1" t="s">
        <v>121</v>
      </c>
      <c r="CE5" s="1" t="s">
        <v>121</v>
      </c>
      <c r="CF5" s="1" t="s">
        <v>121</v>
      </c>
      <c r="CG5" s="1" t="s">
        <v>121</v>
      </c>
      <c r="CH5" s="1" t="s">
        <v>121</v>
      </c>
      <c r="CI5" s="1" t="s">
        <v>121</v>
      </c>
      <c r="CJ5" s="1" t="s">
        <v>121</v>
      </c>
      <c r="CK5" s="1" t="s">
        <v>121</v>
      </c>
      <c r="CL5" s="1" t="s">
        <v>121</v>
      </c>
      <c r="CM5" s="1" t="s">
        <v>121</v>
      </c>
      <c r="CN5" s="1" t="s">
        <v>121</v>
      </c>
      <c r="CO5" s="1" t="s">
        <v>124</v>
      </c>
      <c r="CP5" s="1" t="s">
        <v>124</v>
      </c>
      <c r="CQ5" s="1" t="s">
        <v>124</v>
      </c>
      <c r="CR5" s="1" t="s">
        <v>124</v>
      </c>
      <c r="CS5" s="1" t="s">
        <v>121</v>
      </c>
      <c r="CT5" s="1" t="s">
        <v>125</v>
      </c>
      <c r="CU5" s="1" t="s">
        <v>126</v>
      </c>
      <c r="CV5" s="1" t="s">
        <v>125</v>
      </c>
      <c r="CW5" s="1" t="s">
        <v>127</v>
      </c>
      <c r="CX5" s="39"/>
      <c r="CY5" s="40"/>
      <c r="CZ5" s="41"/>
      <c r="DA5" s="41"/>
      <c r="DB5" s="37"/>
      <c r="DC5" s="37">
        <v>5</v>
      </c>
      <c r="DD5" s="42">
        <v>6</v>
      </c>
      <c r="DE5" s="37">
        <v>7</v>
      </c>
      <c r="DF5" s="37" t="s">
        <v>128</v>
      </c>
      <c r="DG5" s="37">
        <v>9</v>
      </c>
      <c r="DH5" s="37">
        <v>10</v>
      </c>
      <c r="DI5" s="37"/>
      <c r="DJ5" s="37">
        <v>31</v>
      </c>
      <c r="DK5" s="37">
        <v>32</v>
      </c>
      <c r="DL5" s="37">
        <v>33</v>
      </c>
      <c r="DM5" s="37">
        <v>34</v>
      </c>
      <c r="DN5" s="37">
        <v>35</v>
      </c>
      <c r="DO5" s="37">
        <v>36</v>
      </c>
      <c r="DP5" s="37">
        <v>37</v>
      </c>
      <c r="DQ5" s="37">
        <v>38</v>
      </c>
      <c r="DR5" s="38">
        <v>39</v>
      </c>
    </row>
    <row r="6" spans="1:122" ht="17.25" customHeight="1">
      <c r="A6" s="8"/>
      <c r="B6" s="172"/>
      <c r="C6" s="74"/>
      <c r="D6" s="598" t="s">
        <v>135</v>
      </c>
      <c r="E6" s="599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55"/>
      <c r="AT6" s="55"/>
      <c r="AU6" s="55"/>
      <c r="AV6" s="55"/>
      <c r="AW6" s="55"/>
      <c r="AX6" s="100"/>
      <c r="AY6" s="100"/>
      <c r="AZ6" s="100"/>
      <c r="BA6" s="100"/>
      <c r="BB6" s="100"/>
      <c r="BC6" s="100"/>
      <c r="BD6" s="100"/>
      <c r="BE6" s="100"/>
      <c r="BF6" s="55"/>
      <c r="BG6" s="55"/>
      <c r="BH6" s="55"/>
      <c r="BI6" s="55"/>
      <c r="BJ6" s="55"/>
      <c r="BK6" s="55"/>
      <c r="BL6" s="55"/>
      <c r="BM6" s="55"/>
      <c r="BN6" s="100"/>
      <c r="BO6" s="100"/>
      <c r="BP6" s="100"/>
      <c r="BQ6" s="100"/>
      <c r="BR6" s="55"/>
      <c r="BS6" s="55"/>
      <c r="BT6" s="55"/>
      <c r="BU6" s="55"/>
      <c r="BV6" s="55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55"/>
      <c r="CP6" s="55"/>
      <c r="CQ6" s="55"/>
      <c r="CR6" s="55"/>
      <c r="CS6" s="101"/>
      <c r="CT6" s="55"/>
      <c r="CU6" s="55"/>
      <c r="CV6" s="55"/>
      <c r="CW6" s="55"/>
      <c r="CX6" s="56"/>
      <c r="CY6" s="57"/>
      <c r="CZ6" s="629"/>
      <c r="DA6" s="629"/>
      <c r="DB6" s="627"/>
      <c r="DC6" s="53"/>
      <c r="DD6" s="59"/>
      <c r="DE6" s="53"/>
      <c r="DF6" s="53"/>
      <c r="DG6" s="53"/>
      <c r="DH6" s="53"/>
      <c r="DI6" s="53"/>
      <c r="DJ6" s="53"/>
      <c r="DK6" s="53"/>
      <c r="DL6" s="53"/>
      <c r="DM6" s="53"/>
      <c r="DN6" s="99"/>
      <c r="DO6" s="99"/>
      <c r="DP6" s="53"/>
      <c r="DQ6" s="53"/>
      <c r="DR6" s="54"/>
    </row>
    <row r="7" spans="1:122">
      <c r="A7" s="597" t="s">
        <v>265</v>
      </c>
      <c r="B7" s="156"/>
      <c r="C7" s="61"/>
      <c r="D7" s="142" t="s">
        <v>300</v>
      </c>
      <c r="E7" s="13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7"/>
      <c r="AT7" s="147"/>
      <c r="AU7" s="147"/>
      <c r="AV7" s="147"/>
      <c r="AW7" s="147"/>
      <c r="AX7" s="148"/>
      <c r="AY7" s="148"/>
      <c r="AZ7" s="148"/>
      <c r="BA7" s="148"/>
      <c r="BB7" s="148"/>
      <c r="BC7" s="148"/>
      <c r="BD7" s="148"/>
      <c r="BE7" s="148"/>
      <c r="BF7" s="147"/>
      <c r="BG7" s="147"/>
      <c r="BH7" s="147"/>
      <c r="BI7" s="147"/>
      <c r="BJ7" s="147"/>
      <c r="BK7" s="147"/>
      <c r="BL7" s="147"/>
      <c r="BM7" s="147"/>
      <c r="BN7" s="148"/>
      <c r="BO7" s="148"/>
      <c r="BP7" s="148"/>
      <c r="BQ7" s="148"/>
      <c r="BR7" s="147"/>
      <c r="BS7" s="147"/>
      <c r="BT7" s="147"/>
      <c r="BU7" s="147"/>
      <c r="BV7" s="147"/>
      <c r="BW7" s="148"/>
      <c r="BX7" s="148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7"/>
      <c r="CP7" s="147"/>
      <c r="CQ7" s="147"/>
      <c r="CR7" s="147"/>
      <c r="CS7" s="149"/>
      <c r="CT7" s="147"/>
      <c r="CU7" s="147"/>
      <c r="CV7" s="147"/>
      <c r="CW7" s="147"/>
      <c r="CX7" s="150"/>
      <c r="CY7" s="151"/>
      <c r="CZ7" s="152"/>
      <c r="DA7" s="152"/>
      <c r="DB7" s="153"/>
      <c r="DC7" s="154"/>
      <c r="DD7" s="155"/>
      <c r="DE7" s="154"/>
      <c r="DF7" s="154"/>
      <c r="DG7" s="154"/>
      <c r="DH7" s="154"/>
      <c r="DI7" s="154"/>
      <c r="DJ7" s="154"/>
      <c r="DK7" s="154"/>
      <c r="DL7" s="154"/>
      <c r="DM7" s="154"/>
      <c r="DN7" s="145"/>
      <c r="DO7" s="145"/>
      <c r="DP7" s="154"/>
      <c r="DQ7" s="154"/>
      <c r="DR7" s="146"/>
    </row>
    <row r="8" spans="1:122">
      <c r="A8" s="597"/>
      <c r="B8" s="156"/>
      <c r="C8" s="61"/>
      <c r="D8" s="157"/>
      <c r="E8" s="144" t="s">
        <v>252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62"/>
      <c r="AT8" s="62"/>
      <c r="AU8" s="62"/>
      <c r="AV8" s="62"/>
      <c r="AW8" s="62"/>
      <c r="AX8" s="158"/>
      <c r="AY8" s="158"/>
      <c r="AZ8" s="158"/>
      <c r="BA8" s="158"/>
      <c r="BB8" s="158"/>
      <c r="BC8" s="158"/>
      <c r="BD8" s="158"/>
      <c r="BE8" s="158"/>
      <c r="BF8" s="62"/>
      <c r="BG8" s="62"/>
      <c r="BH8" s="62"/>
      <c r="BI8" s="62"/>
      <c r="BJ8" s="62"/>
      <c r="BK8" s="62"/>
      <c r="BL8" s="62"/>
      <c r="BM8" s="62"/>
      <c r="BN8" s="158"/>
      <c r="BO8" s="158"/>
      <c r="BP8" s="158"/>
      <c r="BQ8" s="158"/>
      <c r="BR8" s="62"/>
      <c r="BS8" s="62"/>
      <c r="BT8" s="62"/>
      <c r="BU8" s="62"/>
      <c r="BV8" s="62"/>
      <c r="BW8" s="158"/>
      <c r="BX8" s="158"/>
      <c r="BY8" s="158"/>
      <c r="BZ8" s="158"/>
      <c r="CA8" s="158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  <c r="CN8" s="158"/>
      <c r="CO8" s="62"/>
      <c r="CP8" s="62"/>
      <c r="CQ8" s="62"/>
      <c r="CR8" s="62"/>
      <c r="CS8" s="159"/>
      <c r="CT8" s="62"/>
      <c r="CU8" s="62"/>
      <c r="CV8" s="62"/>
      <c r="CW8" s="62"/>
      <c r="CX8" s="160"/>
      <c r="CY8" s="161"/>
      <c r="CZ8" s="63">
        <v>979695.09514799993</v>
      </c>
      <c r="DA8" s="63">
        <v>381013.66556399991</v>
      </c>
      <c r="DB8" s="64">
        <f>CZ8+DA8</f>
        <v>1360708.7607119998</v>
      </c>
      <c r="DC8" s="60"/>
      <c r="DD8" s="65"/>
      <c r="DE8" s="60"/>
      <c r="DF8" s="60"/>
      <c r="DG8" s="60"/>
      <c r="DH8" s="60"/>
      <c r="DI8" s="60"/>
      <c r="DJ8" s="60"/>
      <c r="DK8" s="60"/>
      <c r="DL8" s="60"/>
      <c r="DM8" s="60"/>
      <c r="DN8" s="156"/>
      <c r="DO8" s="156"/>
      <c r="DP8" s="60"/>
      <c r="DQ8" s="60"/>
      <c r="DR8" s="61"/>
    </row>
    <row r="9" spans="1:122">
      <c r="A9" s="597"/>
      <c r="B9" s="156"/>
      <c r="C9" s="61"/>
      <c r="D9" s="157"/>
      <c r="E9" s="144" t="s">
        <v>253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62"/>
      <c r="AT9" s="62"/>
      <c r="AU9" s="62"/>
      <c r="AV9" s="62"/>
      <c r="AW9" s="62"/>
      <c r="AX9" s="158"/>
      <c r="AY9" s="158"/>
      <c r="AZ9" s="158"/>
      <c r="BA9" s="158"/>
      <c r="BB9" s="158"/>
      <c r="BC9" s="158"/>
      <c r="BD9" s="158"/>
      <c r="BE9" s="158"/>
      <c r="BF9" s="62"/>
      <c r="BG9" s="62"/>
      <c r="BH9" s="62"/>
      <c r="BI9" s="62"/>
      <c r="BJ9" s="62"/>
      <c r="BK9" s="62"/>
      <c r="BL9" s="62"/>
      <c r="BM9" s="62"/>
      <c r="BN9" s="158"/>
      <c r="BO9" s="158"/>
      <c r="BP9" s="158"/>
      <c r="BQ9" s="158"/>
      <c r="BR9" s="62"/>
      <c r="BS9" s="62"/>
      <c r="BT9" s="62"/>
      <c r="BU9" s="62"/>
      <c r="BV9" s="62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  <c r="CN9" s="158"/>
      <c r="CO9" s="62"/>
      <c r="CP9" s="62"/>
      <c r="CQ9" s="62"/>
      <c r="CR9" s="62"/>
      <c r="CS9" s="159"/>
      <c r="CT9" s="62"/>
      <c r="CU9" s="62"/>
      <c r="CV9" s="62"/>
      <c r="CW9" s="62"/>
      <c r="CX9" s="160"/>
      <c r="CY9" s="161"/>
      <c r="CZ9" s="63">
        <v>1874998.0392000002</v>
      </c>
      <c r="DA9" s="63">
        <v>580245.74601685978</v>
      </c>
      <c r="DB9" s="64">
        <f t="shared" ref="DB9:DB43" si="0">CZ9+DA9</f>
        <v>2455243.78521686</v>
      </c>
      <c r="DC9" s="60"/>
      <c r="DD9" s="65"/>
      <c r="DE9" s="60"/>
      <c r="DF9" s="60"/>
      <c r="DG9" s="60"/>
      <c r="DH9" s="60"/>
      <c r="DI9" s="60"/>
      <c r="DJ9" s="60"/>
      <c r="DK9" s="60"/>
      <c r="DL9" s="60"/>
      <c r="DM9" s="60"/>
      <c r="DN9" s="156"/>
      <c r="DO9" s="156"/>
      <c r="DP9" s="60"/>
      <c r="DQ9" s="60"/>
      <c r="DR9" s="61"/>
    </row>
    <row r="10" spans="1:122" ht="18.75" customHeight="1">
      <c r="A10" s="143" t="s">
        <v>266</v>
      </c>
      <c r="B10" s="156"/>
      <c r="C10" s="61"/>
      <c r="D10" s="141" t="s">
        <v>254</v>
      </c>
      <c r="E10" s="137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62"/>
      <c r="AT10" s="62"/>
      <c r="AU10" s="62"/>
      <c r="AV10" s="62"/>
      <c r="AW10" s="62"/>
      <c r="AX10" s="158"/>
      <c r="AY10" s="158"/>
      <c r="AZ10" s="158"/>
      <c r="BA10" s="158"/>
      <c r="BB10" s="158"/>
      <c r="BC10" s="158"/>
      <c r="BD10" s="158"/>
      <c r="BE10" s="158"/>
      <c r="BF10" s="62"/>
      <c r="BG10" s="62"/>
      <c r="BH10" s="62"/>
      <c r="BI10" s="62"/>
      <c r="BJ10" s="62"/>
      <c r="BK10" s="62"/>
      <c r="BL10" s="62"/>
      <c r="BM10" s="62"/>
      <c r="BN10" s="158"/>
      <c r="BO10" s="158"/>
      <c r="BP10" s="158"/>
      <c r="BQ10" s="158"/>
      <c r="BR10" s="62"/>
      <c r="BS10" s="62"/>
      <c r="BT10" s="62"/>
      <c r="BU10" s="62"/>
      <c r="BV10" s="62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62"/>
      <c r="CP10" s="62"/>
      <c r="CQ10" s="62"/>
      <c r="CR10" s="62"/>
      <c r="CS10" s="159"/>
      <c r="CT10" s="62"/>
      <c r="CU10" s="62"/>
      <c r="CV10" s="62"/>
      <c r="CW10" s="62"/>
      <c r="CX10" s="160"/>
      <c r="CY10" s="71"/>
      <c r="CZ10" s="63">
        <v>171493.40560000003</v>
      </c>
      <c r="DA10" s="63">
        <v>43191.395400739973</v>
      </c>
      <c r="DB10" s="64">
        <f t="shared" si="0"/>
        <v>214684.80100074</v>
      </c>
      <c r="DC10" s="60"/>
      <c r="DD10" s="65"/>
      <c r="DE10" s="60"/>
      <c r="DF10" s="60"/>
      <c r="DG10" s="60"/>
      <c r="DH10" s="60"/>
      <c r="DI10" s="60"/>
      <c r="DJ10" s="60"/>
      <c r="DK10" s="60"/>
      <c r="DL10" s="60"/>
      <c r="DM10" s="60"/>
      <c r="DN10" s="156"/>
      <c r="DO10" s="156"/>
      <c r="DP10" s="60"/>
      <c r="DQ10" s="60"/>
      <c r="DR10" s="61"/>
    </row>
    <row r="11" spans="1:122" ht="18.75" customHeight="1">
      <c r="A11" s="143" t="s">
        <v>267</v>
      </c>
      <c r="B11" s="156"/>
      <c r="C11" s="61"/>
      <c r="D11" s="141" t="s">
        <v>255</v>
      </c>
      <c r="E11" s="137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62"/>
      <c r="AT11" s="62"/>
      <c r="AU11" s="62"/>
      <c r="AV11" s="62"/>
      <c r="AW11" s="62"/>
      <c r="AX11" s="158"/>
      <c r="AY11" s="158"/>
      <c r="AZ11" s="158"/>
      <c r="BA11" s="158"/>
      <c r="BB11" s="158"/>
      <c r="BC11" s="158"/>
      <c r="BD11" s="158"/>
      <c r="BE11" s="158"/>
      <c r="BF11" s="62"/>
      <c r="BG11" s="62"/>
      <c r="BH11" s="62"/>
      <c r="BI11" s="62"/>
      <c r="BJ11" s="62"/>
      <c r="BK11" s="62"/>
      <c r="BL11" s="62"/>
      <c r="BM11" s="62"/>
      <c r="BN11" s="158"/>
      <c r="BO11" s="158"/>
      <c r="BP11" s="158"/>
      <c r="BQ11" s="158"/>
      <c r="BR11" s="62"/>
      <c r="BS11" s="62"/>
      <c r="BT11" s="62"/>
      <c r="BU11" s="62"/>
      <c r="BV11" s="62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62"/>
      <c r="CP11" s="62"/>
      <c r="CQ11" s="62"/>
      <c r="CR11" s="62"/>
      <c r="CS11" s="159"/>
      <c r="CT11" s="62"/>
      <c r="CU11" s="62"/>
      <c r="CV11" s="62"/>
      <c r="CW11" s="62"/>
      <c r="CX11" s="160"/>
      <c r="CY11" s="71"/>
      <c r="CZ11" s="63">
        <v>150962.28400000001</v>
      </c>
      <c r="DA11" s="63">
        <v>74535.575068419974</v>
      </c>
      <c r="DB11" s="64">
        <f t="shared" si="0"/>
        <v>225497.85906841999</v>
      </c>
      <c r="DC11" s="60"/>
      <c r="DD11" s="65"/>
      <c r="DE11" s="60"/>
      <c r="DF11" s="60"/>
      <c r="DG11" s="60"/>
      <c r="DH11" s="60"/>
      <c r="DI11" s="60"/>
      <c r="DJ11" s="60"/>
      <c r="DK11" s="60"/>
      <c r="DL11" s="60"/>
      <c r="DM11" s="60"/>
      <c r="DN11" s="156"/>
      <c r="DO11" s="156"/>
      <c r="DP11" s="60"/>
      <c r="DQ11" s="60"/>
      <c r="DR11" s="61"/>
    </row>
    <row r="12" spans="1:122" ht="18.75" customHeight="1">
      <c r="A12" s="143" t="s">
        <v>268</v>
      </c>
      <c r="B12" s="156"/>
      <c r="C12" s="61"/>
      <c r="D12" s="141" t="s">
        <v>256</v>
      </c>
      <c r="E12" s="137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62"/>
      <c r="AT12" s="62"/>
      <c r="AU12" s="62"/>
      <c r="AV12" s="62"/>
      <c r="AW12" s="62"/>
      <c r="AX12" s="158"/>
      <c r="AY12" s="158"/>
      <c r="AZ12" s="158"/>
      <c r="BA12" s="158"/>
      <c r="BB12" s="158"/>
      <c r="BC12" s="158"/>
      <c r="BD12" s="158"/>
      <c r="BE12" s="158"/>
      <c r="BF12" s="62"/>
      <c r="BG12" s="62"/>
      <c r="BH12" s="62"/>
      <c r="BI12" s="62"/>
      <c r="BJ12" s="62"/>
      <c r="BK12" s="62"/>
      <c r="BL12" s="62"/>
      <c r="BM12" s="62"/>
      <c r="BN12" s="158"/>
      <c r="BO12" s="158"/>
      <c r="BP12" s="158"/>
      <c r="BQ12" s="158"/>
      <c r="BR12" s="62"/>
      <c r="BS12" s="62"/>
      <c r="BT12" s="62"/>
      <c r="BU12" s="62"/>
      <c r="BV12" s="62"/>
      <c r="BW12" s="158"/>
      <c r="BX12" s="158"/>
      <c r="BY12" s="158"/>
      <c r="BZ12" s="158"/>
      <c r="CA12" s="158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  <c r="CN12" s="158"/>
      <c r="CO12" s="62"/>
      <c r="CP12" s="62"/>
      <c r="CQ12" s="62"/>
      <c r="CR12" s="62"/>
      <c r="CS12" s="159"/>
      <c r="CT12" s="62"/>
      <c r="CU12" s="62"/>
      <c r="CV12" s="62"/>
      <c r="CW12" s="62"/>
      <c r="CX12" s="160"/>
      <c r="CY12" s="71"/>
      <c r="CZ12" s="63">
        <v>214635.88080000001</v>
      </c>
      <c r="DA12" s="63">
        <v>448147.98084586894</v>
      </c>
      <c r="DB12" s="64">
        <f t="shared" si="0"/>
        <v>662783.86164586898</v>
      </c>
      <c r="DC12" s="60"/>
      <c r="DD12" s="65"/>
      <c r="DE12" s="60"/>
      <c r="DF12" s="60"/>
      <c r="DG12" s="60"/>
      <c r="DH12" s="60"/>
      <c r="DI12" s="60"/>
      <c r="DJ12" s="60"/>
      <c r="DK12" s="60"/>
      <c r="DL12" s="60"/>
      <c r="DM12" s="60"/>
      <c r="DN12" s="156"/>
      <c r="DO12" s="156"/>
      <c r="DP12" s="60"/>
      <c r="DQ12" s="60"/>
      <c r="DR12" s="61"/>
    </row>
    <row r="13" spans="1:122" ht="18.75" customHeight="1">
      <c r="A13" s="143" t="s">
        <v>269</v>
      </c>
      <c r="B13" s="156"/>
      <c r="C13" s="61"/>
      <c r="D13" s="141" t="s">
        <v>257</v>
      </c>
      <c r="E13" s="137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62"/>
      <c r="AT13" s="62"/>
      <c r="AU13" s="62"/>
      <c r="AV13" s="62"/>
      <c r="AW13" s="62"/>
      <c r="AX13" s="158"/>
      <c r="AY13" s="158"/>
      <c r="AZ13" s="158"/>
      <c r="BA13" s="158"/>
      <c r="BB13" s="158"/>
      <c r="BC13" s="158"/>
      <c r="BD13" s="158"/>
      <c r="BE13" s="158"/>
      <c r="BF13" s="62"/>
      <c r="BG13" s="62"/>
      <c r="BH13" s="62"/>
      <c r="BI13" s="62"/>
      <c r="BJ13" s="62"/>
      <c r="BK13" s="62"/>
      <c r="BL13" s="62"/>
      <c r="BM13" s="62"/>
      <c r="BN13" s="158"/>
      <c r="BO13" s="158"/>
      <c r="BP13" s="158"/>
      <c r="BQ13" s="158"/>
      <c r="BR13" s="62"/>
      <c r="BS13" s="62"/>
      <c r="BT13" s="62"/>
      <c r="BU13" s="62"/>
      <c r="BV13" s="62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58"/>
      <c r="CO13" s="62"/>
      <c r="CP13" s="62"/>
      <c r="CQ13" s="62"/>
      <c r="CR13" s="62"/>
      <c r="CS13" s="159"/>
      <c r="CT13" s="62"/>
      <c r="CU13" s="62"/>
      <c r="CV13" s="62"/>
      <c r="CW13" s="62"/>
      <c r="CX13" s="160"/>
      <c r="CY13" s="71"/>
      <c r="CZ13" s="63">
        <v>24076.571200000002</v>
      </c>
      <c r="DA13" s="63">
        <v>16413.006896332201</v>
      </c>
      <c r="DB13" s="64">
        <f t="shared" si="0"/>
        <v>40489.578096332203</v>
      </c>
      <c r="DC13" s="60"/>
      <c r="DD13" s="65"/>
      <c r="DE13" s="60"/>
      <c r="DF13" s="60"/>
      <c r="DG13" s="60"/>
      <c r="DH13" s="60"/>
      <c r="DI13" s="60"/>
      <c r="DJ13" s="60"/>
      <c r="DK13" s="60"/>
      <c r="DL13" s="60"/>
      <c r="DM13" s="60"/>
      <c r="DN13" s="156"/>
      <c r="DO13" s="156"/>
      <c r="DP13" s="60"/>
      <c r="DQ13" s="60"/>
      <c r="DR13" s="61"/>
    </row>
    <row r="14" spans="1:122" ht="18.75" customHeight="1">
      <c r="A14" s="143" t="s">
        <v>270</v>
      </c>
      <c r="B14" s="156"/>
      <c r="C14" s="61"/>
      <c r="D14" s="141" t="s">
        <v>258</v>
      </c>
      <c r="E14" s="137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62"/>
      <c r="AT14" s="62"/>
      <c r="AU14" s="62"/>
      <c r="AV14" s="62"/>
      <c r="AW14" s="62"/>
      <c r="AX14" s="158"/>
      <c r="AY14" s="158"/>
      <c r="AZ14" s="158"/>
      <c r="BA14" s="158"/>
      <c r="BB14" s="158"/>
      <c r="BC14" s="158"/>
      <c r="BD14" s="158"/>
      <c r="BE14" s="158"/>
      <c r="BF14" s="62"/>
      <c r="BG14" s="62"/>
      <c r="BH14" s="62"/>
      <c r="BI14" s="62"/>
      <c r="BJ14" s="62"/>
      <c r="BK14" s="62"/>
      <c r="BL14" s="62"/>
      <c r="BM14" s="62"/>
      <c r="BN14" s="158"/>
      <c r="BO14" s="158"/>
      <c r="BP14" s="158"/>
      <c r="BQ14" s="158"/>
      <c r="BR14" s="62"/>
      <c r="BS14" s="62"/>
      <c r="BT14" s="62"/>
      <c r="BU14" s="62"/>
      <c r="BV14" s="62"/>
      <c r="BW14" s="158"/>
      <c r="BX14" s="158"/>
      <c r="BY14" s="158"/>
      <c r="BZ14" s="158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58"/>
      <c r="CO14" s="62"/>
      <c r="CP14" s="62"/>
      <c r="CQ14" s="62"/>
      <c r="CR14" s="62"/>
      <c r="CS14" s="159"/>
      <c r="CT14" s="62"/>
      <c r="CU14" s="62"/>
      <c r="CV14" s="62"/>
      <c r="CW14" s="62"/>
      <c r="CX14" s="160"/>
      <c r="CY14" s="71"/>
      <c r="CZ14" s="63">
        <v>2874017.8044600002</v>
      </c>
      <c r="DA14" s="63">
        <v>997471.87351900991</v>
      </c>
      <c r="DB14" s="64">
        <f t="shared" si="0"/>
        <v>3871489.6779790102</v>
      </c>
      <c r="DC14" s="60"/>
      <c r="DD14" s="65"/>
      <c r="DE14" s="60"/>
      <c r="DF14" s="60"/>
      <c r="DG14" s="60"/>
      <c r="DH14" s="60"/>
      <c r="DI14" s="60"/>
      <c r="DJ14" s="60"/>
      <c r="DK14" s="60"/>
      <c r="DL14" s="60"/>
      <c r="DM14" s="60"/>
      <c r="DN14" s="156"/>
      <c r="DO14" s="156"/>
      <c r="DP14" s="60"/>
      <c r="DQ14" s="60"/>
      <c r="DR14" s="61"/>
    </row>
    <row r="15" spans="1:122" ht="18.75" customHeight="1">
      <c r="A15" s="143" t="s">
        <v>271</v>
      </c>
      <c r="B15" s="156"/>
      <c r="C15" s="61"/>
      <c r="D15" s="141" t="s">
        <v>301</v>
      </c>
      <c r="E15" s="137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62"/>
      <c r="AT15" s="62"/>
      <c r="AU15" s="62"/>
      <c r="AV15" s="62"/>
      <c r="AW15" s="62"/>
      <c r="AX15" s="158"/>
      <c r="AY15" s="158"/>
      <c r="AZ15" s="158"/>
      <c r="BA15" s="158"/>
      <c r="BB15" s="158"/>
      <c r="BC15" s="158"/>
      <c r="BD15" s="158"/>
      <c r="BE15" s="158"/>
      <c r="BF15" s="62"/>
      <c r="BG15" s="62"/>
      <c r="BH15" s="62"/>
      <c r="BI15" s="62"/>
      <c r="BJ15" s="62"/>
      <c r="BK15" s="62"/>
      <c r="BL15" s="62"/>
      <c r="BM15" s="62"/>
      <c r="BN15" s="158"/>
      <c r="BO15" s="158"/>
      <c r="BP15" s="158"/>
      <c r="BQ15" s="158"/>
      <c r="BR15" s="62"/>
      <c r="BS15" s="62"/>
      <c r="BT15" s="62"/>
      <c r="BU15" s="62"/>
      <c r="BV15" s="62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62"/>
      <c r="CP15" s="62"/>
      <c r="CQ15" s="62"/>
      <c r="CR15" s="62"/>
      <c r="CS15" s="159"/>
      <c r="CT15" s="62"/>
      <c r="CU15" s="62"/>
      <c r="CV15" s="62"/>
      <c r="CW15" s="62"/>
      <c r="CX15" s="160"/>
      <c r="CY15" s="71"/>
      <c r="CZ15" s="63">
        <v>335701.51500600006</v>
      </c>
      <c r="DA15" s="63">
        <v>73950.772454703983</v>
      </c>
      <c r="DB15" s="64">
        <f t="shared" si="0"/>
        <v>409652.28746070404</v>
      </c>
      <c r="DC15" s="60"/>
      <c r="DD15" s="65"/>
      <c r="DE15" s="60"/>
      <c r="DF15" s="60"/>
      <c r="DG15" s="60"/>
      <c r="DH15" s="60"/>
      <c r="DI15" s="60"/>
      <c r="DJ15" s="60"/>
      <c r="DK15" s="60"/>
      <c r="DL15" s="60"/>
      <c r="DM15" s="60"/>
      <c r="DN15" s="156"/>
      <c r="DO15" s="156"/>
      <c r="DP15" s="60"/>
      <c r="DQ15" s="60"/>
      <c r="DR15" s="61"/>
    </row>
    <row r="16" spans="1:122" ht="18.75" customHeight="1">
      <c r="A16" s="143" t="s">
        <v>272</v>
      </c>
      <c r="B16" s="156"/>
      <c r="C16" s="61"/>
      <c r="D16" s="141" t="s">
        <v>302</v>
      </c>
      <c r="E16" s="137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62"/>
      <c r="AT16" s="62"/>
      <c r="AU16" s="62"/>
      <c r="AV16" s="62"/>
      <c r="AW16" s="62"/>
      <c r="AX16" s="158"/>
      <c r="AY16" s="158"/>
      <c r="AZ16" s="158"/>
      <c r="BA16" s="158"/>
      <c r="BB16" s="158"/>
      <c r="BC16" s="158"/>
      <c r="BD16" s="158"/>
      <c r="BE16" s="158"/>
      <c r="BF16" s="62"/>
      <c r="BG16" s="62"/>
      <c r="BH16" s="62"/>
      <c r="BI16" s="62"/>
      <c r="BJ16" s="62"/>
      <c r="BK16" s="62"/>
      <c r="BL16" s="62"/>
      <c r="BM16" s="62"/>
      <c r="BN16" s="158"/>
      <c r="BO16" s="158"/>
      <c r="BP16" s="158"/>
      <c r="BQ16" s="158"/>
      <c r="BR16" s="62"/>
      <c r="BS16" s="62"/>
      <c r="BT16" s="62"/>
      <c r="BU16" s="62"/>
      <c r="BV16" s="62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62"/>
      <c r="CP16" s="62"/>
      <c r="CQ16" s="62"/>
      <c r="CR16" s="62"/>
      <c r="CS16" s="159"/>
      <c r="CT16" s="62"/>
      <c r="CU16" s="62"/>
      <c r="CV16" s="62"/>
      <c r="CW16" s="62"/>
      <c r="CX16" s="160"/>
      <c r="CY16" s="71"/>
      <c r="CZ16" s="63">
        <v>686295.22027000017</v>
      </c>
      <c r="DA16" s="63">
        <v>158335.06849419884</v>
      </c>
      <c r="DB16" s="64">
        <f t="shared" si="0"/>
        <v>844630.28876419901</v>
      </c>
      <c r="DC16" s="60"/>
      <c r="DD16" s="65"/>
      <c r="DE16" s="60"/>
      <c r="DF16" s="60"/>
      <c r="DG16" s="60"/>
      <c r="DH16" s="60"/>
      <c r="DI16" s="60"/>
      <c r="DJ16" s="60"/>
      <c r="DK16" s="60"/>
      <c r="DL16" s="60"/>
      <c r="DM16" s="60"/>
      <c r="DN16" s="156"/>
      <c r="DO16" s="156"/>
      <c r="DP16" s="60"/>
      <c r="DQ16" s="60"/>
      <c r="DR16" s="61"/>
    </row>
    <row r="17" spans="1:122" ht="18.75" customHeight="1">
      <c r="A17" s="143" t="s">
        <v>273</v>
      </c>
      <c r="B17" s="156"/>
      <c r="C17" s="61"/>
      <c r="D17" s="140" t="s">
        <v>259</v>
      </c>
      <c r="E17" s="137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62"/>
      <c r="AT17" s="62"/>
      <c r="AU17" s="62"/>
      <c r="AV17" s="62"/>
      <c r="AW17" s="62"/>
      <c r="AX17" s="158"/>
      <c r="AY17" s="158"/>
      <c r="AZ17" s="158"/>
      <c r="BA17" s="158"/>
      <c r="BB17" s="158"/>
      <c r="BC17" s="158"/>
      <c r="BD17" s="158"/>
      <c r="BE17" s="158"/>
      <c r="BF17" s="62"/>
      <c r="BG17" s="62"/>
      <c r="BH17" s="62"/>
      <c r="BI17" s="62"/>
      <c r="BJ17" s="62"/>
      <c r="BK17" s="62"/>
      <c r="BL17" s="62"/>
      <c r="BM17" s="62"/>
      <c r="BN17" s="158"/>
      <c r="BO17" s="158"/>
      <c r="BP17" s="158"/>
      <c r="BQ17" s="158"/>
      <c r="BR17" s="62"/>
      <c r="BS17" s="62"/>
      <c r="BT17" s="62"/>
      <c r="BU17" s="62"/>
      <c r="BV17" s="62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62"/>
      <c r="CP17" s="62"/>
      <c r="CQ17" s="62"/>
      <c r="CR17" s="62"/>
      <c r="CS17" s="159"/>
      <c r="CT17" s="62"/>
      <c r="CU17" s="62"/>
      <c r="CV17" s="62"/>
      <c r="CW17" s="62"/>
      <c r="CX17" s="160"/>
      <c r="CY17" s="71"/>
      <c r="CZ17" s="63">
        <v>144031.42611000003</v>
      </c>
      <c r="DA17" s="63">
        <v>102384.791420482</v>
      </c>
      <c r="DB17" s="64">
        <f t="shared" si="0"/>
        <v>246416.21753048204</v>
      </c>
      <c r="DC17" s="60"/>
      <c r="DD17" s="65"/>
      <c r="DE17" s="60"/>
      <c r="DF17" s="60"/>
      <c r="DG17" s="60"/>
      <c r="DH17" s="60"/>
      <c r="DI17" s="60"/>
      <c r="DJ17" s="60"/>
      <c r="DK17" s="60"/>
      <c r="DL17" s="60"/>
      <c r="DM17" s="60"/>
      <c r="DN17" s="156"/>
      <c r="DO17" s="156"/>
      <c r="DP17" s="60"/>
      <c r="DQ17" s="60"/>
      <c r="DR17" s="61"/>
    </row>
    <row r="18" spans="1:122" ht="18.75" customHeight="1">
      <c r="A18" s="143" t="s">
        <v>274</v>
      </c>
      <c r="B18" s="156"/>
      <c r="C18" s="61"/>
      <c r="D18" s="140" t="s">
        <v>303</v>
      </c>
      <c r="E18" s="137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62"/>
      <c r="AT18" s="62"/>
      <c r="AU18" s="62"/>
      <c r="AV18" s="62"/>
      <c r="AW18" s="62"/>
      <c r="AX18" s="158"/>
      <c r="AY18" s="158"/>
      <c r="AZ18" s="158"/>
      <c r="BA18" s="158"/>
      <c r="BB18" s="158"/>
      <c r="BC18" s="158"/>
      <c r="BD18" s="158"/>
      <c r="BE18" s="158"/>
      <c r="BF18" s="62"/>
      <c r="BG18" s="62"/>
      <c r="BH18" s="62"/>
      <c r="BI18" s="62"/>
      <c r="BJ18" s="62"/>
      <c r="BK18" s="62"/>
      <c r="BL18" s="62"/>
      <c r="BM18" s="62"/>
      <c r="BN18" s="158"/>
      <c r="BO18" s="158"/>
      <c r="BP18" s="158"/>
      <c r="BQ18" s="158"/>
      <c r="BR18" s="62"/>
      <c r="BS18" s="62"/>
      <c r="BT18" s="62"/>
      <c r="BU18" s="62"/>
      <c r="BV18" s="62"/>
      <c r="BW18" s="158"/>
      <c r="BX18" s="158"/>
      <c r="BY18" s="158"/>
      <c r="BZ18" s="158"/>
      <c r="CA18" s="158"/>
      <c r="CB18" s="158"/>
      <c r="CC18" s="158"/>
      <c r="CD18" s="158"/>
      <c r="CE18" s="158"/>
      <c r="CF18" s="158"/>
      <c r="CG18" s="158"/>
      <c r="CH18" s="158"/>
      <c r="CI18" s="158"/>
      <c r="CJ18" s="158"/>
      <c r="CK18" s="158"/>
      <c r="CL18" s="158"/>
      <c r="CM18" s="158"/>
      <c r="CN18" s="158"/>
      <c r="CO18" s="62"/>
      <c r="CP18" s="62"/>
      <c r="CQ18" s="62"/>
      <c r="CR18" s="62"/>
      <c r="CS18" s="159"/>
      <c r="CT18" s="62"/>
      <c r="CU18" s="62"/>
      <c r="CV18" s="62"/>
      <c r="CW18" s="62"/>
      <c r="CX18" s="160"/>
      <c r="CY18" s="71"/>
      <c r="CZ18" s="63">
        <v>150903.00403200003</v>
      </c>
      <c r="DA18" s="63">
        <v>12712.389072571968</v>
      </c>
      <c r="DB18" s="64">
        <f t="shared" si="0"/>
        <v>163615.39310457199</v>
      </c>
      <c r="DC18" s="60"/>
      <c r="DD18" s="65"/>
      <c r="DE18" s="60"/>
      <c r="DF18" s="60"/>
      <c r="DG18" s="60"/>
      <c r="DH18" s="60"/>
      <c r="DI18" s="60"/>
      <c r="DJ18" s="60"/>
      <c r="DK18" s="60"/>
      <c r="DL18" s="60"/>
      <c r="DM18" s="60"/>
      <c r="DN18" s="156"/>
      <c r="DO18" s="156"/>
      <c r="DP18" s="60"/>
      <c r="DQ18" s="60"/>
      <c r="DR18" s="61"/>
    </row>
    <row r="19" spans="1:122" ht="18.75" customHeight="1">
      <c r="A19" s="143" t="s">
        <v>275</v>
      </c>
      <c r="B19" s="156"/>
      <c r="C19" s="61"/>
      <c r="D19" s="140" t="s">
        <v>304</v>
      </c>
      <c r="E19" s="137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62"/>
      <c r="AT19" s="62"/>
      <c r="AU19" s="62"/>
      <c r="AV19" s="62"/>
      <c r="AW19" s="62"/>
      <c r="AX19" s="158"/>
      <c r="AY19" s="158"/>
      <c r="AZ19" s="158"/>
      <c r="BA19" s="158"/>
      <c r="BB19" s="158"/>
      <c r="BC19" s="158"/>
      <c r="BD19" s="158"/>
      <c r="BE19" s="158"/>
      <c r="BF19" s="62"/>
      <c r="BG19" s="62"/>
      <c r="BH19" s="62"/>
      <c r="BI19" s="62"/>
      <c r="BJ19" s="62"/>
      <c r="BK19" s="62"/>
      <c r="BL19" s="62"/>
      <c r="BM19" s="62"/>
      <c r="BN19" s="158"/>
      <c r="BO19" s="158"/>
      <c r="BP19" s="158"/>
      <c r="BQ19" s="158"/>
      <c r="BR19" s="62"/>
      <c r="BS19" s="62"/>
      <c r="BT19" s="62"/>
      <c r="BU19" s="62"/>
      <c r="BV19" s="62"/>
      <c r="BW19" s="158"/>
      <c r="BX19" s="158"/>
      <c r="BY19" s="158"/>
      <c r="BZ19" s="158"/>
      <c r="CA19" s="158"/>
      <c r="CB19" s="158"/>
      <c r="CC19" s="158"/>
      <c r="CD19" s="158"/>
      <c r="CE19" s="158"/>
      <c r="CF19" s="158"/>
      <c r="CG19" s="158"/>
      <c r="CH19" s="158"/>
      <c r="CI19" s="158"/>
      <c r="CJ19" s="158"/>
      <c r="CK19" s="158"/>
      <c r="CL19" s="158"/>
      <c r="CM19" s="158"/>
      <c r="CN19" s="158"/>
      <c r="CO19" s="62"/>
      <c r="CP19" s="62"/>
      <c r="CQ19" s="62"/>
      <c r="CR19" s="62"/>
      <c r="CS19" s="159"/>
      <c r="CT19" s="62"/>
      <c r="CU19" s="62"/>
      <c r="CV19" s="62"/>
      <c r="CW19" s="62"/>
      <c r="CX19" s="160"/>
      <c r="CY19" s="71"/>
      <c r="CZ19" s="63">
        <v>150903.00403200003</v>
      </c>
      <c r="DA19" s="63">
        <v>12712.389072571968</v>
      </c>
      <c r="DB19" s="64">
        <f t="shared" si="0"/>
        <v>163615.39310457199</v>
      </c>
      <c r="DC19" s="60"/>
      <c r="DD19" s="65"/>
      <c r="DE19" s="60"/>
      <c r="DF19" s="60"/>
      <c r="DG19" s="60"/>
      <c r="DH19" s="60"/>
      <c r="DI19" s="60"/>
      <c r="DJ19" s="60"/>
      <c r="DK19" s="60"/>
      <c r="DL19" s="60"/>
      <c r="DM19" s="60"/>
      <c r="DN19" s="156"/>
      <c r="DO19" s="156"/>
      <c r="DP19" s="60"/>
      <c r="DQ19" s="60"/>
      <c r="DR19" s="61"/>
    </row>
    <row r="20" spans="1:122" ht="18.75" customHeight="1">
      <c r="A20" s="143" t="s">
        <v>276</v>
      </c>
      <c r="B20" s="156"/>
      <c r="C20" s="61"/>
      <c r="D20" s="140" t="s">
        <v>260</v>
      </c>
      <c r="E20" s="137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62"/>
      <c r="AT20" s="62"/>
      <c r="AU20" s="62"/>
      <c r="AV20" s="62"/>
      <c r="AW20" s="62"/>
      <c r="AX20" s="158"/>
      <c r="AY20" s="158"/>
      <c r="AZ20" s="158"/>
      <c r="BA20" s="158"/>
      <c r="BB20" s="158"/>
      <c r="BC20" s="158"/>
      <c r="BD20" s="158"/>
      <c r="BE20" s="158"/>
      <c r="BF20" s="62"/>
      <c r="BG20" s="62"/>
      <c r="BH20" s="62"/>
      <c r="BI20" s="62"/>
      <c r="BJ20" s="62"/>
      <c r="BK20" s="62"/>
      <c r="BL20" s="62"/>
      <c r="BM20" s="62"/>
      <c r="BN20" s="158"/>
      <c r="BO20" s="158"/>
      <c r="BP20" s="158"/>
      <c r="BQ20" s="158"/>
      <c r="BR20" s="62"/>
      <c r="BS20" s="62"/>
      <c r="BT20" s="62"/>
      <c r="BU20" s="62"/>
      <c r="BV20" s="62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62"/>
      <c r="CP20" s="62"/>
      <c r="CQ20" s="62"/>
      <c r="CR20" s="62"/>
      <c r="CS20" s="159"/>
      <c r="CT20" s="62"/>
      <c r="CU20" s="62"/>
      <c r="CV20" s="62"/>
      <c r="CW20" s="62"/>
      <c r="CX20" s="160"/>
      <c r="CY20" s="71"/>
      <c r="CZ20" s="63">
        <v>150903.00403200003</v>
      </c>
      <c r="DA20" s="63">
        <v>12712.389072571968</v>
      </c>
      <c r="DB20" s="64">
        <f t="shared" si="0"/>
        <v>163615.39310457199</v>
      </c>
      <c r="DC20" s="60"/>
      <c r="DD20" s="65"/>
      <c r="DE20" s="60"/>
      <c r="DF20" s="60"/>
      <c r="DG20" s="60"/>
      <c r="DH20" s="60"/>
      <c r="DI20" s="60"/>
      <c r="DJ20" s="60"/>
      <c r="DK20" s="60"/>
      <c r="DL20" s="60"/>
      <c r="DM20" s="60"/>
      <c r="DN20" s="156"/>
      <c r="DO20" s="156"/>
      <c r="DP20" s="60"/>
      <c r="DQ20" s="60"/>
      <c r="DR20" s="61"/>
    </row>
    <row r="21" spans="1:122" ht="18.75" customHeight="1">
      <c r="A21" s="143" t="s">
        <v>277</v>
      </c>
      <c r="B21" s="156"/>
      <c r="C21" s="61"/>
      <c r="D21" s="140" t="s">
        <v>305</v>
      </c>
      <c r="E21" s="137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62"/>
      <c r="AT21" s="62"/>
      <c r="AU21" s="62"/>
      <c r="AV21" s="62"/>
      <c r="AW21" s="62"/>
      <c r="AX21" s="158"/>
      <c r="AY21" s="158"/>
      <c r="AZ21" s="158"/>
      <c r="BA21" s="158"/>
      <c r="BB21" s="158"/>
      <c r="BC21" s="158"/>
      <c r="BD21" s="158"/>
      <c r="BE21" s="158"/>
      <c r="BF21" s="62"/>
      <c r="BG21" s="62"/>
      <c r="BH21" s="62"/>
      <c r="BI21" s="62"/>
      <c r="BJ21" s="62"/>
      <c r="BK21" s="62"/>
      <c r="BL21" s="62"/>
      <c r="BM21" s="62"/>
      <c r="BN21" s="158"/>
      <c r="BO21" s="158"/>
      <c r="BP21" s="158"/>
      <c r="BQ21" s="158"/>
      <c r="BR21" s="62"/>
      <c r="BS21" s="62"/>
      <c r="BT21" s="62"/>
      <c r="BU21" s="62"/>
      <c r="BV21" s="62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62"/>
      <c r="CP21" s="62"/>
      <c r="CQ21" s="62"/>
      <c r="CR21" s="62"/>
      <c r="CS21" s="159"/>
      <c r="CT21" s="62"/>
      <c r="CU21" s="62"/>
      <c r="CV21" s="62"/>
      <c r="CW21" s="62"/>
      <c r="CX21" s="160"/>
      <c r="CY21" s="71"/>
      <c r="CZ21" s="63">
        <v>150903.00403200003</v>
      </c>
      <c r="DA21" s="63">
        <v>12712.389072571968</v>
      </c>
      <c r="DB21" s="64">
        <f t="shared" si="0"/>
        <v>163615.39310457199</v>
      </c>
      <c r="DC21" s="60"/>
      <c r="DD21" s="65"/>
      <c r="DE21" s="60"/>
      <c r="DF21" s="60"/>
      <c r="DG21" s="60"/>
      <c r="DH21" s="60"/>
      <c r="DI21" s="60"/>
      <c r="DJ21" s="60"/>
      <c r="DK21" s="60"/>
      <c r="DL21" s="60"/>
      <c r="DM21" s="60"/>
      <c r="DN21" s="156"/>
      <c r="DO21" s="156"/>
      <c r="DP21" s="60"/>
      <c r="DQ21" s="60"/>
      <c r="DR21" s="61"/>
    </row>
    <row r="22" spans="1:122" ht="18.75" customHeight="1">
      <c r="A22" s="143" t="s">
        <v>278</v>
      </c>
      <c r="B22" s="156"/>
      <c r="C22" s="61"/>
      <c r="D22" s="140" t="s">
        <v>306</v>
      </c>
      <c r="E22" s="137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62"/>
      <c r="AT22" s="62"/>
      <c r="AU22" s="62"/>
      <c r="AV22" s="62"/>
      <c r="AW22" s="62"/>
      <c r="AX22" s="158"/>
      <c r="AY22" s="158"/>
      <c r="AZ22" s="158"/>
      <c r="BA22" s="158"/>
      <c r="BB22" s="158"/>
      <c r="BC22" s="158"/>
      <c r="BD22" s="158"/>
      <c r="BE22" s="158"/>
      <c r="BF22" s="62"/>
      <c r="BG22" s="62"/>
      <c r="BH22" s="62"/>
      <c r="BI22" s="62"/>
      <c r="BJ22" s="62"/>
      <c r="BK22" s="62"/>
      <c r="BL22" s="62"/>
      <c r="BM22" s="62"/>
      <c r="BN22" s="158"/>
      <c r="BO22" s="158"/>
      <c r="BP22" s="158"/>
      <c r="BQ22" s="158"/>
      <c r="BR22" s="62"/>
      <c r="BS22" s="62"/>
      <c r="BT22" s="62"/>
      <c r="BU22" s="62"/>
      <c r="BV22" s="62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62"/>
      <c r="CP22" s="62"/>
      <c r="CQ22" s="62"/>
      <c r="CR22" s="62"/>
      <c r="CS22" s="159"/>
      <c r="CT22" s="62"/>
      <c r="CU22" s="62"/>
      <c r="CV22" s="62"/>
      <c r="CW22" s="62"/>
      <c r="CX22" s="160"/>
      <c r="CY22" s="71"/>
      <c r="CZ22" s="63">
        <v>150903.00403200003</v>
      </c>
      <c r="DA22" s="63">
        <v>12712.389072571968</v>
      </c>
      <c r="DB22" s="64">
        <f t="shared" si="0"/>
        <v>163615.39310457199</v>
      </c>
      <c r="DC22" s="60"/>
      <c r="DD22" s="65"/>
      <c r="DE22" s="60"/>
      <c r="DF22" s="60"/>
      <c r="DG22" s="60"/>
      <c r="DH22" s="60"/>
      <c r="DI22" s="60"/>
      <c r="DJ22" s="60"/>
      <c r="DK22" s="60"/>
      <c r="DL22" s="60"/>
      <c r="DM22" s="60"/>
      <c r="DN22" s="156"/>
      <c r="DO22" s="156"/>
      <c r="DP22" s="60"/>
      <c r="DQ22" s="60"/>
      <c r="DR22" s="61"/>
    </row>
    <row r="23" spans="1:122" ht="18.75" customHeight="1">
      <c r="A23" s="143" t="s">
        <v>279</v>
      </c>
      <c r="B23" s="156"/>
      <c r="C23" s="61"/>
      <c r="D23" s="140" t="s">
        <v>307</v>
      </c>
      <c r="E23" s="137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62"/>
      <c r="AT23" s="62"/>
      <c r="AU23" s="62"/>
      <c r="AV23" s="62"/>
      <c r="AW23" s="62"/>
      <c r="AX23" s="158"/>
      <c r="AY23" s="158"/>
      <c r="AZ23" s="158"/>
      <c r="BA23" s="158"/>
      <c r="BB23" s="158"/>
      <c r="BC23" s="158"/>
      <c r="BD23" s="158"/>
      <c r="BE23" s="158"/>
      <c r="BF23" s="62"/>
      <c r="BG23" s="62"/>
      <c r="BH23" s="62"/>
      <c r="BI23" s="62"/>
      <c r="BJ23" s="62"/>
      <c r="BK23" s="62"/>
      <c r="BL23" s="62"/>
      <c r="BM23" s="62"/>
      <c r="BN23" s="158"/>
      <c r="BO23" s="158"/>
      <c r="BP23" s="158"/>
      <c r="BQ23" s="158"/>
      <c r="BR23" s="62"/>
      <c r="BS23" s="62"/>
      <c r="BT23" s="62"/>
      <c r="BU23" s="62"/>
      <c r="BV23" s="62"/>
      <c r="BW23" s="158"/>
      <c r="BX23" s="158"/>
      <c r="BY23" s="158"/>
      <c r="BZ23" s="158"/>
      <c r="CA23" s="158"/>
      <c r="CB23" s="158"/>
      <c r="CC23" s="158"/>
      <c r="CD23" s="158"/>
      <c r="CE23" s="158"/>
      <c r="CF23" s="158"/>
      <c r="CG23" s="158"/>
      <c r="CH23" s="158"/>
      <c r="CI23" s="158"/>
      <c r="CJ23" s="158"/>
      <c r="CK23" s="158"/>
      <c r="CL23" s="158"/>
      <c r="CM23" s="158"/>
      <c r="CN23" s="158"/>
      <c r="CO23" s="62"/>
      <c r="CP23" s="62"/>
      <c r="CQ23" s="62"/>
      <c r="CR23" s="62"/>
      <c r="CS23" s="159"/>
      <c r="CT23" s="62"/>
      <c r="CU23" s="62"/>
      <c r="CV23" s="62"/>
      <c r="CW23" s="62"/>
      <c r="CX23" s="160"/>
      <c r="CY23" s="71"/>
      <c r="CZ23" s="63">
        <v>150903.00403200003</v>
      </c>
      <c r="DA23" s="63">
        <v>12712.389072571968</v>
      </c>
      <c r="DB23" s="64">
        <f t="shared" si="0"/>
        <v>163615.39310457199</v>
      </c>
      <c r="DC23" s="60"/>
      <c r="DD23" s="65"/>
      <c r="DE23" s="60"/>
      <c r="DF23" s="60"/>
      <c r="DG23" s="60"/>
      <c r="DH23" s="60"/>
      <c r="DI23" s="60"/>
      <c r="DJ23" s="60"/>
      <c r="DK23" s="60"/>
      <c r="DL23" s="60"/>
      <c r="DM23" s="60"/>
      <c r="DN23" s="156"/>
      <c r="DO23" s="156"/>
      <c r="DP23" s="60"/>
      <c r="DQ23" s="60"/>
      <c r="DR23" s="61"/>
    </row>
    <row r="24" spans="1:122" ht="18.75" customHeight="1">
      <c r="A24" s="143" t="s">
        <v>280</v>
      </c>
      <c r="B24" s="156"/>
      <c r="C24" s="61"/>
      <c r="D24" s="140" t="s">
        <v>308</v>
      </c>
      <c r="E24" s="137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62"/>
      <c r="AT24" s="62"/>
      <c r="AU24" s="62"/>
      <c r="AV24" s="62"/>
      <c r="AW24" s="62"/>
      <c r="AX24" s="158"/>
      <c r="AY24" s="158"/>
      <c r="AZ24" s="158"/>
      <c r="BA24" s="158"/>
      <c r="BB24" s="158"/>
      <c r="BC24" s="158"/>
      <c r="BD24" s="158"/>
      <c r="BE24" s="158"/>
      <c r="BF24" s="62"/>
      <c r="BG24" s="62"/>
      <c r="BH24" s="62"/>
      <c r="BI24" s="62"/>
      <c r="BJ24" s="62"/>
      <c r="BK24" s="62"/>
      <c r="BL24" s="62"/>
      <c r="BM24" s="62"/>
      <c r="BN24" s="158"/>
      <c r="BO24" s="158"/>
      <c r="BP24" s="158"/>
      <c r="BQ24" s="158"/>
      <c r="BR24" s="62"/>
      <c r="BS24" s="62"/>
      <c r="BT24" s="62"/>
      <c r="BU24" s="62"/>
      <c r="BV24" s="62"/>
      <c r="BW24" s="158"/>
      <c r="BX24" s="158"/>
      <c r="BY24" s="158"/>
      <c r="BZ24" s="158"/>
      <c r="CA24" s="158"/>
      <c r="CB24" s="158"/>
      <c r="CC24" s="158"/>
      <c r="CD24" s="158"/>
      <c r="CE24" s="158"/>
      <c r="CF24" s="158"/>
      <c r="CG24" s="158"/>
      <c r="CH24" s="158"/>
      <c r="CI24" s="158"/>
      <c r="CJ24" s="158"/>
      <c r="CK24" s="158"/>
      <c r="CL24" s="158"/>
      <c r="CM24" s="158"/>
      <c r="CN24" s="158"/>
      <c r="CO24" s="62"/>
      <c r="CP24" s="62"/>
      <c r="CQ24" s="62"/>
      <c r="CR24" s="62"/>
      <c r="CS24" s="159"/>
      <c r="CT24" s="62"/>
      <c r="CU24" s="62"/>
      <c r="CV24" s="62"/>
      <c r="CW24" s="62"/>
      <c r="CX24" s="160"/>
      <c r="CY24" s="71"/>
      <c r="CZ24" s="63">
        <v>150903.00403200003</v>
      </c>
      <c r="DA24" s="63">
        <v>12712.389072571968</v>
      </c>
      <c r="DB24" s="64">
        <f t="shared" si="0"/>
        <v>163615.39310457199</v>
      </c>
      <c r="DC24" s="60"/>
      <c r="DD24" s="65"/>
      <c r="DE24" s="60"/>
      <c r="DF24" s="60"/>
      <c r="DG24" s="60"/>
      <c r="DH24" s="60"/>
      <c r="DI24" s="60"/>
      <c r="DJ24" s="60"/>
      <c r="DK24" s="60"/>
      <c r="DL24" s="60"/>
      <c r="DM24" s="60"/>
      <c r="DN24" s="156"/>
      <c r="DO24" s="156"/>
      <c r="DP24" s="60"/>
      <c r="DQ24" s="60"/>
      <c r="DR24" s="61"/>
    </row>
    <row r="25" spans="1:122" ht="18.75" customHeight="1">
      <c r="A25" s="143" t="s">
        <v>281</v>
      </c>
      <c r="B25" s="156"/>
      <c r="C25" s="61"/>
      <c r="D25" s="140" t="s">
        <v>309</v>
      </c>
      <c r="E25" s="137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62"/>
      <c r="AT25" s="62"/>
      <c r="AU25" s="62"/>
      <c r="AV25" s="62"/>
      <c r="AW25" s="62"/>
      <c r="AX25" s="158"/>
      <c r="AY25" s="158"/>
      <c r="AZ25" s="158"/>
      <c r="BA25" s="158"/>
      <c r="BB25" s="158"/>
      <c r="BC25" s="158"/>
      <c r="BD25" s="158"/>
      <c r="BE25" s="158"/>
      <c r="BF25" s="62"/>
      <c r="BG25" s="62"/>
      <c r="BH25" s="62"/>
      <c r="BI25" s="62"/>
      <c r="BJ25" s="62"/>
      <c r="BK25" s="62"/>
      <c r="BL25" s="62"/>
      <c r="BM25" s="62"/>
      <c r="BN25" s="158"/>
      <c r="BO25" s="158"/>
      <c r="BP25" s="158"/>
      <c r="BQ25" s="158"/>
      <c r="BR25" s="62"/>
      <c r="BS25" s="62"/>
      <c r="BT25" s="62"/>
      <c r="BU25" s="62"/>
      <c r="BV25" s="62"/>
      <c r="BW25" s="158"/>
      <c r="BX25" s="158"/>
      <c r="BY25" s="158"/>
      <c r="BZ25" s="158"/>
      <c r="CA25" s="158"/>
      <c r="CB25" s="158"/>
      <c r="CC25" s="158"/>
      <c r="CD25" s="158"/>
      <c r="CE25" s="158"/>
      <c r="CF25" s="158"/>
      <c r="CG25" s="158"/>
      <c r="CH25" s="158"/>
      <c r="CI25" s="158"/>
      <c r="CJ25" s="158"/>
      <c r="CK25" s="158"/>
      <c r="CL25" s="158"/>
      <c r="CM25" s="158"/>
      <c r="CN25" s="158"/>
      <c r="CO25" s="62"/>
      <c r="CP25" s="62"/>
      <c r="CQ25" s="62"/>
      <c r="CR25" s="62"/>
      <c r="CS25" s="159"/>
      <c r="CT25" s="62"/>
      <c r="CU25" s="62"/>
      <c r="CV25" s="62"/>
      <c r="CW25" s="62"/>
      <c r="CX25" s="160"/>
      <c r="CY25" s="71"/>
      <c r="CZ25" s="63">
        <v>18026.624000000003</v>
      </c>
      <c r="DA25" s="63">
        <v>275597.79047851299</v>
      </c>
      <c r="DB25" s="64">
        <f t="shared" si="0"/>
        <v>293624.414478513</v>
      </c>
      <c r="DC25" s="60"/>
      <c r="DD25" s="65"/>
      <c r="DE25" s="60"/>
      <c r="DF25" s="60"/>
      <c r="DG25" s="60"/>
      <c r="DH25" s="60"/>
      <c r="DI25" s="60"/>
      <c r="DJ25" s="60"/>
      <c r="DK25" s="60"/>
      <c r="DL25" s="60"/>
      <c r="DM25" s="60"/>
      <c r="DN25" s="156"/>
      <c r="DO25" s="156"/>
      <c r="DP25" s="60"/>
      <c r="DQ25" s="60"/>
      <c r="DR25" s="61"/>
    </row>
    <row r="26" spans="1:122" ht="18.75" customHeight="1">
      <c r="A26" s="143" t="s">
        <v>282</v>
      </c>
      <c r="B26" s="156"/>
      <c r="C26" s="61"/>
      <c r="D26" s="140" t="s">
        <v>310</v>
      </c>
      <c r="E26" s="137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62"/>
      <c r="AT26" s="62"/>
      <c r="AU26" s="62"/>
      <c r="AV26" s="62"/>
      <c r="AW26" s="62"/>
      <c r="AX26" s="158"/>
      <c r="AY26" s="158"/>
      <c r="AZ26" s="158"/>
      <c r="BA26" s="158"/>
      <c r="BB26" s="158"/>
      <c r="BC26" s="158"/>
      <c r="BD26" s="158"/>
      <c r="BE26" s="158"/>
      <c r="BF26" s="62"/>
      <c r="BG26" s="62"/>
      <c r="BH26" s="62"/>
      <c r="BI26" s="62"/>
      <c r="BJ26" s="62"/>
      <c r="BK26" s="62"/>
      <c r="BL26" s="62"/>
      <c r="BM26" s="62"/>
      <c r="BN26" s="158"/>
      <c r="BO26" s="158"/>
      <c r="BP26" s="158"/>
      <c r="BQ26" s="158"/>
      <c r="BR26" s="62"/>
      <c r="BS26" s="62"/>
      <c r="BT26" s="62"/>
      <c r="BU26" s="62"/>
      <c r="BV26" s="62"/>
      <c r="BW26" s="158"/>
      <c r="BX26" s="158"/>
      <c r="BY26" s="158"/>
      <c r="BZ26" s="158"/>
      <c r="CA26" s="158"/>
      <c r="CB26" s="158"/>
      <c r="CC26" s="158"/>
      <c r="CD26" s="158"/>
      <c r="CE26" s="158"/>
      <c r="CF26" s="158"/>
      <c r="CG26" s="158"/>
      <c r="CH26" s="158"/>
      <c r="CI26" s="158"/>
      <c r="CJ26" s="158"/>
      <c r="CK26" s="158"/>
      <c r="CL26" s="158"/>
      <c r="CM26" s="158"/>
      <c r="CN26" s="158"/>
      <c r="CO26" s="62"/>
      <c r="CP26" s="62"/>
      <c r="CQ26" s="62"/>
      <c r="CR26" s="62"/>
      <c r="CS26" s="159"/>
      <c r="CT26" s="62"/>
      <c r="CU26" s="62"/>
      <c r="CV26" s="62"/>
      <c r="CW26" s="62"/>
      <c r="CX26" s="160"/>
      <c r="CY26" s="71"/>
      <c r="CZ26" s="63">
        <v>18026.624000000003</v>
      </c>
      <c r="DA26" s="63">
        <v>275597.79047851299</v>
      </c>
      <c r="DB26" s="64">
        <f t="shared" si="0"/>
        <v>293624.414478513</v>
      </c>
      <c r="DC26" s="60"/>
      <c r="DD26" s="65"/>
      <c r="DE26" s="60"/>
      <c r="DF26" s="60"/>
      <c r="DG26" s="60"/>
      <c r="DH26" s="60"/>
      <c r="DI26" s="60"/>
      <c r="DJ26" s="60"/>
      <c r="DK26" s="60"/>
      <c r="DL26" s="60"/>
      <c r="DM26" s="60"/>
      <c r="DN26" s="156"/>
      <c r="DO26" s="156"/>
      <c r="DP26" s="60"/>
      <c r="DQ26" s="60"/>
      <c r="DR26" s="61"/>
    </row>
    <row r="27" spans="1:122" ht="18.75" customHeight="1">
      <c r="A27" s="143" t="s">
        <v>283</v>
      </c>
      <c r="B27" s="156"/>
      <c r="C27" s="61"/>
      <c r="D27" s="140" t="s">
        <v>311</v>
      </c>
      <c r="E27" s="137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62"/>
      <c r="AT27" s="62"/>
      <c r="AU27" s="62"/>
      <c r="AV27" s="62"/>
      <c r="AW27" s="62"/>
      <c r="AX27" s="158"/>
      <c r="AY27" s="158"/>
      <c r="AZ27" s="158"/>
      <c r="BA27" s="158"/>
      <c r="BB27" s="158"/>
      <c r="BC27" s="158"/>
      <c r="BD27" s="158"/>
      <c r="BE27" s="158"/>
      <c r="BF27" s="62"/>
      <c r="BG27" s="62"/>
      <c r="BH27" s="62"/>
      <c r="BI27" s="62"/>
      <c r="BJ27" s="62"/>
      <c r="BK27" s="62"/>
      <c r="BL27" s="62"/>
      <c r="BM27" s="62"/>
      <c r="BN27" s="158"/>
      <c r="BO27" s="158"/>
      <c r="BP27" s="158"/>
      <c r="BQ27" s="158"/>
      <c r="BR27" s="62"/>
      <c r="BS27" s="62"/>
      <c r="BT27" s="62"/>
      <c r="BU27" s="62"/>
      <c r="BV27" s="62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62"/>
      <c r="CP27" s="62"/>
      <c r="CQ27" s="62"/>
      <c r="CR27" s="62"/>
      <c r="CS27" s="159"/>
      <c r="CT27" s="62"/>
      <c r="CU27" s="62"/>
      <c r="CV27" s="62"/>
      <c r="CW27" s="62"/>
      <c r="CX27" s="160"/>
      <c r="CY27" s="71"/>
      <c r="CZ27" s="63">
        <v>0</v>
      </c>
      <c r="DA27" s="63">
        <v>136837.68737109701</v>
      </c>
      <c r="DB27" s="64">
        <f t="shared" si="0"/>
        <v>136837.68737109701</v>
      </c>
      <c r="DC27" s="60"/>
      <c r="DD27" s="65"/>
      <c r="DE27" s="60"/>
      <c r="DF27" s="60"/>
      <c r="DG27" s="60"/>
      <c r="DH27" s="60"/>
      <c r="DI27" s="60"/>
      <c r="DJ27" s="60"/>
      <c r="DK27" s="60"/>
      <c r="DL27" s="60"/>
      <c r="DM27" s="60"/>
      <c r="DN27" s="156"/>
      <c r="DO27" s="156"/>
      <c r="DP27" s="60"/>
      <c r="DQ27" s="60"/>
      <c r="DR27" s="61"/>
    </row>
    <row r="28" spans="1:122" ht="18.75" customHeight="1">
      <c r="A28" s="143" t="s">
        <v>284</v>
      </c>
      <c r="B28" s="156"/>
      <c r="C28" s="61"/>
      <c r="D28" s="140" t="s">
        <v>312</v>
      </c>
      <c r="E28" s="137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62"/>
      <c r="AT28" s="62"/>
      <c r="AU28" s="62"/>
      <c r="AV28" s="62"/>
      <c r="AW28" s="62"/>
      <c r="AX28" s="158"/>
      <c r="AY28" s="158"/>
      <c r="AZ28" s="158"/>
      <c r="BA28" s="158"/>
      <c r="BB28" s="158"/>
      <c r="BC28" s="158"/>
      <c r="BD28" s="158"/>
      <c r="BE28" s="158"/>
      <c r="BF28" s="62"/>
      <c r="BG28" s="62"/>
      <c r="BH28" s="62"/>
      <c r="BI28" s="62"/>
      <c r="BJ28" s="62"/>
      <c r="BK28" s="62"/>
      <c r="BL28" s="62"/>
      <c r="BM28" s="62"/>
      <c r="BN28" s="158"/>
      <c r="BO28" s="158"/>
      <c r="BP28" s="158"/>
      <c r="BQ28" s="158"/>
      <c r="BR28" s="62"/>
      <c r="BS28" s="62"/>
      <c r="BT28" s="62"/>
      <c r="BU28" s="62"/>
      <c r="BV28" s="62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62"/>
      <c r="CP28" s="62"/>
      <c r="CQ28" s="62"/>
      <c r="CR28" s="62"/>
      <c r="CS28" s="159"/>
      <c r="CT28" s="62"/>
      <c r="CU28" s="62"/>
      <c r="CV28" s="62"/>
      <c r="CW28" s="62"/>
      <c r="CX28" s="160"/>
      <c r="CY28" s="71"/>
      <c r="CZ28" s="63">
        <v>0</v>
      </c>
      <c r="DA28" s="63">
        <v>228062.81228516201</v>
      </c>
      <c r="DB28" s="64">
        <f t="shared" si="0"/>
        <v>228062.81228516201</v>
      </c>
      <c r="DC28" s="60"/>
      <c r="DD28" s="65"/>
      <c r="DE28" s="60"/>
      <c r="DF28" s="60"/>
      <c r="DG28" s="60"/>
      <c r="DH28" s="60"/>
      <c r="DI28" s="60"/>
      <c r="DJ28" s="60"/>
      <c r="DK28" s="60"/>
      <c r="DL28" s="60"/>
      <c r="DM28" s="60"/>
      <c r="DN28" s="156"/>
      <c r="DO28" s="156"/>
      <c r="DP28" s="60"/>
      <c r="DQ28" s="60"/>
      <c r="DR28" s="61"/>
    </row>
    <row r="29" spans="1:122" ht="18.75" customHeight="1">
      <c r="A29" s="143" t="s">
        <v>285</v>
      </c>
      <c r="B29" s="156"/>
      <c r="C29" s="61"/>
      <c r="D29" s="140" t="s">
        <v>313</v>
      </c>
      <c r="E29" s="137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62"/>
      <c r="AT29" s="62"/>
      <c r="AU29" s="62"/>
      <c r="AV29" s="62"/>
      <c r="AW29" s="62"/>
      <c r="AX29" s="158"/>
      <c r="AY29" s="158"/>
      <c r="AZ29" s="158"/>
      <c r="BA29" s="158"/>
      <c r="BB29" s="158"/>
      <c r="BC29" s="158"/>
      <c r="BD29" s="158"/>
      <c r="BE29" s="158"/>
      <c r="BF29" s="62"/>
      <c r="BG29" s="62"/>
      <c r="BH29" s="62"/>
      <c r="BI29" s="62"/>
      <c r="BJ29" s="62"/>
      <c r="BK29" s="62"/>
      <c r="BL29" s="62"/>
      <c r="BM29" s="62"/>
      <c r="BN29" s="158"/>
      <c r="BO29" s="158"/>
      <c r="BP29" s="158"/>
      <c r="BQ29" s="158"/>
      <c r="BR29" s="62"/>
      <c r="BS29" s="62"/>
      <c r="BT29" s="62"/>
      <c r="BU29" s="62"/>
      <c r="BV29" s="62"/>
      <c r="BW29" s="158"/>
      <c r="BX29" s="158"/>
      <c r="BY29" s="158"/>
      <c r="BZ29" s="158"/>
      <c r="CA29" s="158"/>
      <c r="CB29" s="158"/>
      <c r="CC29" s="158"/>
      <c r="CD29" s="158"/>
      <c r="CE29" s="158"/>
      <c r="CF29" s="158"/>
      <c r="CG29" s="158"/>
      <c r="CH29" s="158"/>
      <c r="CI29" s="158"/>
      <c r="CJ29" s="158"/>
      <c r="CK29" s="158"/>
      <c r="CL29" s="158"/>
      <c r="CM29" s="158"/>
      <c r="CN29" s="158"/>
      <c r="CO29" s="62"/>
      <c r="CP29" s="62"/>
      <c r="CQ29" s="62"/>
      <c r="CR29" s="62"/>
      <c r="CS29" s="159"/>
      <c r="CT29" s="62"/>
      <c r="CU29" s="62"/>
      <c r="CV29" s="62"/>
      <c r="CW29" s="62"/>
      <c r="CX29" s="160"/>
      <c r="CY29" s="71"/>
      <c r="CZ29" s="63">
        <v>0</v>
      </c>
      <c r="DA29" s="63">
        <v>91225.124914064712</v>
      </c>
      <c r="DB29" s="64">
        <f t="shared" si="0"/>
        <v>91225.124914064712</v>
      </c>
      <c r="DC29" s="60"/>
      <c r="DD29" s="65"/>
      <c r="DE29" s="60"/>
      <c r="DF29" s="60"/>
      <c r="DG29" s="60"/>
      <c r="DH29" s="60"/>
      <c r="DI29" s="60"/>
      <c r="DJ29" s="60"/>
      <c r="DK29" s="60"/>
      <c r="DL29" s="60"/>
      <c r="DM29" s="60"/>
      <c r="DN29" s="156"/>
      <c r="DO29" s="156"/>
      <c r="DP29" s="60"/>
      <c r="DQ29" s="60"/>
      <c r="DR29" s="61"/>
    </row>
    <row r="30" spans="1:122" ht="18.75" customHeight="1">
      <c r="A30" s="143" t="s">
        <v>286</v>
      </c>
      <c r="B30" s="156"/>
      <c r="C30" s="61"/>
      <c r="D30" s="140" t="s">
        <v>261</v>
      </c>
      <c r="E30" s="137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62"/>
      <c r="AT30" s="62"/>
      <c r="AU30" s="62"/>
      <c r="AV30" s="62"/>
      <c r="AW30" s="62"/>
      <c r="AX30" s="158"/>
      <c r="AY30" s="158"/>
      <c r="AZ30" s="158"/>
      <c r="BA30" s="158"/>
      <c r="BB30" s="158"/>
      <c r="BC30" s="158"/>
      <c r="BD30" s="158"/>
      <c r="BE30" s="158"/>
      <c r="BF30" s="62"/>
      <c r="BG30" s="62"/>
      <c r="BH30" s="62"/>
      <c r="BI30" s="62"/>
      <c r="BJ30" s="62"/>
      <c r="BK30" s="62"/>
      <c r="BL30" s="62"/>
      <c r="BM30" s="62"/>
      <c r="BN30" s="158"/>
      <c r="BO30" s="158"/>
      <c r="BP30" s="158"/>
      <c r="BQ30" s="158"/>
      <c r="BR30" s="62"/>
      <c r="BS30" s="62"/>
      <c r="BT30" s="62"/>
      <c r="BU30" s="62"/>
      <c r="BV30" s="62"/>
      <c r="BW30" s="158"/>
      <c r="BX30" s="158"/>
      <c r="BY30" s="158"/>
      <c r="BZ30" s="158"/>
      <c r="CA30" s="158"/>
      <c r="CB30" s="158"/>
      <c r="CC30" s="158"/>
      <c r="CD30" s="158"/>
      <c r="CE30" s="158"/>
      <c r="CF30" s="158"/>
      <c r="CG30" s="158"/>
      <c r="CH30" s="158"/>
      <c r="CI30" s="158"/>
      <c r="CJ30" s="158"/>
      <c r="CK30" s="158"/>
      <c r="CL30" s="158"/>
      <c r="CM30" s="158"/>
      <c r="CN30" s="158"/>
      <c r="CO30" s="62"/>
      <c r="CP30" s="62"/>
      <c r="CQ30" s="62"/>
      <c r="CR30" s="62"/>
      <c r="CS30" s="159"/>
      <c r="CT30" s="62"/>
      <c r="CU30" s="62"/>
      <c r="CV30" s="62"/>
      <c r="CW30" s="62"/>
      <c r="CX30" s="160"/>
      <c r="CY30" s="71"/>
      <c r="CZ30" s="63">
        <v>0</v>
      </c>
      <c r="DA30" s="63">
        <v>92940</v>
      </c>
      <c r="DB30" s="64">
        <f t="shared" si="0"/>
        <v>92940</v>
      </c>
      <c r="DC30" s="60"/>
      <c r="DD30" s="65"/>
      <c r="DE30" s="60"/>
      <c r="DF30" s="60"/>
      <c r="DG30" s="60"/>
      <c r="DH30" s="60"/>
      <c r="DI30" s="60"/>
      <c r="DJ30" s="60"/>
      <c r="DK30" s="60"/>
      <c r="DL30" s="60"/>
      <c r="DM30" s="60"/>
      <c r="DN30" s="156"/>
      <c r="DO30" s="156"/>
      <c r="DP30" s="60"/>
      <c r="DQ30" s="60"/>
      <c r="DR30" s="61"/>
    </row>
    <row r="31" spans="1:122" ht="18.75" customHeight="1">
      <c r="A31" s="143" t="s">
        <v>287</v>
      </c>
      <c r="B31" s="156"/>
      <c r="C31" s="61"/>
      <c r="D31" s="142" t="s">
        <v>262</v>
      </c>
      <c r="E31" s="137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62"/>
      <c r="AT31" s="62"/>
      <c r="AU31" s="62"/>
      <c r="AV31" s="62"/>
      <c r="AW31" s="62"/>
      <c r="AX31" s="158"/>
      <c r="AY31" s="158"/>
      <c r="AZ31" s="158"/>
      <c r="BA31" s="158"/>
      <c r="BB31" s="158"/>
      <c r="BC31" s="158"/>
      <c r="BD31" s="158"/>
      <c r="BE31" s="158"/>
      <c r="BF31" s="62"/>
      <c r="BG31" s="62"/>
      <c r="BH31" s="62"/>
      <c r="BI31" s="62"/>
      <c r="BJ31" s="62"/>
      <c r="BK31" s="62"/>
      <c r="BL31" s="62"/>
      <c r="BM31" s="62"/>
      <c r="BN31" s="158"/>
      <c r="BO31" s="158"/>
      <c r="BP31" s="158"/>
      <c r="BQ31" s="158"/>
      <c r="BR31" s="62"/>
      <c r="BS31" s="62"/>
      <c r="BT31" s="62"/>
      <c r="BU31" s="62"/>
      <c r="BV31" s="62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  <c r="CI31" s="158"/>
      <c r="CJ31" s="158"/>
      <c r="CK31" s="158"/>
      <c r="CL31" s="158"/>
      <c r="CM31" s="158"/>
      <c r="CN31" s="158"/>
      <c r="CO31" s="62"/>
      <c r="CP31" s="62"/>
      <c r="CQ31" s="62"/>
      <c r="CR31" s="62"/>
      <c r="CS31" s="159"/>
      <c r="CT31" s="62"/>
      <c r="CU31" s="62"/>
      <c r="CV31" s="62"/>
      <c r="CW31" s="62"/>
      <c r="CX31" s="160"/>
      <c r="CY31" s="71"/>
      <c r="CZ31" s="63">
        <v>5766370.3933440009</v>
      </c>
      <c r="DA31" s="63">
        <v>2201300.3286559992</v>
      </c>
      <c r="DB31" s="64">
        <f t="shared" si="0"/>
        <v>7967670.7220000001</v>
      </c>
      <c r="DC31" s="60"/>
      <c r="DD31" s="65"/>
      <c r="DE31" s="60"/>
      <c r="DF31" s="60"/>
      <c r="DG31" s="60"/>
      <c r="DH31" s="60"/>
      <c r="DI31" s="60"/>
      <c r="DJ31" s="60"/>
      <c r="DK31" s="60"/>
      <c r="DL31" s="60"/>
      <c r="DM31" s="60"/>
      <c r="DN31" s="156"/>
      <c r="DO31" s="156"/>
      <c r="DP31" s="60"/>
      <c r="DQ31" s="60"/>
      <c r="DR31" s="61"/>
    </row>
    <row r="32" spans="1:122" ht="18.75" customHeight="1">
      <c r="A32" s="143" t="s">
        <v>288</v>
      </c>
      <c r="B32" s="156"/>
      <c r="C32" s="61"/>
      <c r="D32" s="142" t="s">
        <v>314</v>
      </c>
      <c r="E32" s="137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62"/>
      <c r="AT32" s="62"/>
      <c r="AU32" s="62"/>
      <c r="AV32" s="62"/>
      <c r="AW32" s="62"/>
      <c r="AX32" s="158"/>
      <c r="AY32" s="158"/>
      <c r="AZ32" s="158"/>
      <c r="BA32" s="158"/>
      <c r="BB32" s="158"/>
      <c r="BC32" s="158"/>
      <c r="BD32" s="158"/>
      <c r="BE32" s="158"/>
      <c r="BF32" s="62"/>
      <c r="BG32" s="62"/>
      <c r="BH32" s="62"/>
      <c r="BI32" s="62"/>
      <c r="BJ32" s="62"/>
      <c r="BK32" s="62"/>
      <c r="BL32" s="62"/>
      <c r="BM32" s="62"/>
      <c r="BN32" s="158"/>
      <c r="BO32" s="158"/>
      <c r="BP32" s="158"/>
      <c r="BQ32" s="158"/>
      <c r="BR32" s="62"/>
      <c r="BS32" s="62"/>
      <c r="BT32" s="62"/>
      <c r="BU32" s="62"/>
      <c r="BV32" s="62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62"/>
      <c r="CP32" s="62"/>
      <c r="CQ32" s="62"/>
      <c r="CR32" s="62"/>
      <c r="CS32" s="159"/>
      <c r="CT32" s="62"/>
      <c r="CU32" s="62"/>
      <c r="CV32" s="62"/>
      <c r="CW32" s="62"/>
      <c r="CX32" s="160"/>
      <c r="CY32" s="71"/>
      <c r="CZ32" s="63">
        <v>928093.99562000006</v>
      </c>
      <c r="DA32" s="63">
        <v>54867.845196255948</v>
      </c>
      <c r="DB32" s="64">
        <f t="shared" si="0"/>
        <v>982961.84081625601</v>
      </c>
      <c r="DC32" s="60"/>
      <c r="DD32" s="65"/>
      <c r="DE32" s="60"/>
      <c r="DF32" s="60"/>
      <c r="DG32" s="60"/>
      <c r="DH32" s="60"/>
      <c r="DI32" s="60"/>
      <c r="DJ32" s="60"/>
      <c r="DK32" s="60"/>
      <c r="DL32" s="60"/>
      <c r="DM32" s="60"/>
      <c r="DN32" s="156"/>
      <c r="DO32" s="156"/>
      <c r="DP32" s="60"/>
      <c r="DQ32" s="60"/>
      <c r="DR32" s="61"/>
    </row>
    <row r="33" spans="1:122" ht="18.75" customHeight="1">
      <c r="A33" s="143" t="s">
        <v>289</v>
      </c>
      <c r="B33" s="156"/>
      <c r="C33" s="61"/>
      <c r="D33" s="142" t="s">
        <v>315</v>
      </c>
      <c r="E33" s="127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62"/>
      <c r="AT33" s="62"/>
      <c r="AU33" s="62"/>
      <c r="AV33" s="62"/>
      <c r="AW33" s="62"/>
      <c r="AX33" s="158"/>
      <c r="AY33" s="158"/>
      <c r="AZ33" s="158"/>
      <c r="BA33" s="158"/>
      <c r="BB33" s="158"/>
      <c r="BC33" s="158"/>
      <c r="BD33" s="158"/>
      <c r="BE33" s="158"/>
      <c r="BF33" s="62"/>
      <c r="BG33" s="62"/>
      <c r="BH33" s="62"/>
      <c r="BI33" s="62"/>
      <c r="BJ33" s="62"/>
      <c r="BK33" s="62"/>
      <c r="BL33" s="62"/>
      <c r="BM33" s="62"/>
      <c r="BN33" s="158"/>
      <c r="BO33" s="158"/>
      <c r="BP33" s="158"/>
      <c r="BQ33" s="158"/>
      <c r="BR33" s="62"/>
      <c r="BS33" s="62"/>
      <c r="BT33" s="62"/>
      <c r="BU33" s="62"/>
      <c r="BV33" s="62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62"/>
      <c r="CP33" s="62"/>
      <c r="CQ33" s="62"/>
      <c r="CR33" s="62"/>
      <c r="CS33" s="159"/>
      <c r="CT33" s="62"/>
      <c r="CU33" s="62"/>
      <c r="CV33" s="62"/>
      <c r="CW33" s="62"/>
      <c r="CX33" s="160"/>
      <c r="CY33" s="71"/>
      <c r="CZ33" s="63">
        <v>811269.99540400004</v>
      </c>
      <c r="DA33" s="63">
        <v>123349.17800966196</v>
      </c>
      <c r="DB33" s="64">
        <f t="shared" si="0"/>
        <v>934619.17341366201</v>
      </c>
      <c r="DC33" s="60"/>
      <c r="DD33" s="65"/>
      <c r="DE33" s="60"/>
      <c r="DF33" s="60"/>
      <c r="DG33" s="60"/>
      <c r="DH33" s="60"/>
      <c r="DI33" s="60"/>
      <c r="DJ33" s="60"/>
      <c r="DK33" s="60"/>
      <c r="DL33" s="60"/>
      <c r="DM33" s="60"/>
      <c r="DN33" s="156"/>
      <c r="DO33" s="156"/>
      <c r="DP33" s="60"/>
      <c r="DQ33" s="60"/>
      <c r="DR33" s="61"/>
    </row>
    <row r="34" spans="1:122" ht="18.75" customHeight="1">
      <c r="A34" s="143" t="s">
        <v>290</v>
      </c>
      <c r="B34" s="156"/>
      <c r="C34" s="61"/>
      <c r="D34" s="140" t="s">
        <v>818</v>
      </c>
      <c r="E34" s="137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62"/>
      <c r="AT34" s="62"/>
      <c r="AU34" s="62"/>
      <c r="AV34" s="62"/>
      <c r="AW34" s="62"/>
      <c r="AX34" s="158"/>
      <c r="AY34" s="158"/>
      <c r="AZ34" s="158"/>
      <c r="BA34" s="158"/>
      <c r="BB34" s="158"/>
      <c r="BC34" s="158"/>
      <c r="BD34" s="158"/>
      <c r="BE34" s="158"/>
      <c r="BF34" s="62"/>
      <c r="BG34" s="62"/>
      <c r="BH34" s="62"/>
      <c r="BI34" s="62"/>
      <c r="BJ34" s="62"/>
      <c r="BK34" s="62"/>
      <c r="BL34" s="62"/>
      <c r="BM34" s="62"/>
      <c r="BN34" s="158"/>
      <c r="BO34" s="158"/>
      <c r="BP34" s="158"/>
      <c r="BQ34" s="158"/>
      <c r="BR34" s="62"/>
      <c r="BS34" s="62"/>
      <c r="BT34" s="62"/>
      <c r="BU34" s="62"/>
      <c r="BV34" s="62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62"/>
      <c r="CP34" s="62"/>
      <c r="CQ34" s="62"/>
      <c r="CR34" s="62"/>
      <c r="CS34" s="159"/>
      <c r="CT34" s="62"/>
      <c r="CU34" s="62"/>
      <c r="CV34" s="62"/>
      <c r="CW34" s="62"/>
      <c r="CX34" s="160"/>
      <c r="CY34" s="71"/>
      <c r="CZ34" s="63">
        <v>0</v>
      </c>
      <c r="DA34" s="63">
        <v>357500</v>
      </c>
      <c r="DB34" s="64">
        <f t="shared" si="0"/>
        <v>357500</v>
      </c>
      <c r="DC34" s="60"/>
      <c r="DD34" s="65"/>
      <c r="DE34" s="60"/>
      <c r="DF34" s="60"/>
      <c r="DG34" s="60"/>
      <c r="DH34" s="60"/>
      <c r="DI34" s="60"/>
      <c r="DJ34" s="60"/>
      <c r="DK34" s="60"/>
      <c r="DL34" s="60"/>
      <c r="DM34" s="60"/>
      <c r="DN34" s="156"/>
      <c r="DO34" s="156"/>
      <c r="DP34" s="60"/>
      <c r="DQ34" s="60"/>
      <c r="DR34" s="61"/>
    </row>
    <row r="35" spans="1:122" ht="18.75" customHeight="1">
      <c r="A35" s="143" t="s">
        <v>291</v>
      </c>
      <c r="B35" s="156"/>
      <c r="C35" s="61"/>
      <c r="D35" s="142" t="s">
        <v>819</v>
      </c>
      <c r="E35" s="137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62"/>
      <c r="AT35" s="62"/>
      <c r="AU35" s="62"/>
      <c r="AV35" s="62"/>
      <c r="AW35" s="62"/>
      <c r="AX35" s="158"/>
      <c r="AY35" s="158"/>
      <c r="AZ35" s="158"/>
      <c r="BA35" s="158"/>
      <c r="BB35" s="158"/>
      <c r="BC35" s="158"/>
      <c r="BD35" s="158"/>
      <c r="BE35" s="158"/>
      <c r="BF35" s="62"/>
      <c r="BG35" s="62"/>
      <c r="BH35" s="62"/>
      <c r="BI35" s="62"/>
      <c r="BJ35" s="62"/>
      <c r="BK35" s="62"/>
      <c r="BL35" s="62"/>
      <c r="BM35" s="62"/>
      <c r="BN35" s="158"/>
      <c r="BO35" s="158"/>
      <c r="BP35" s="158"/>
      <c r="BQ35" s="158"/>
      <c r="BR35" s="62"/>
      <c r="BS35" s="62"/>
      <c r="BT35" s="62"/>
      <c r="BU35" s="62"/>
      <c r="BV35" s="62"/>
      <c r="BW35" s="158"/>
      <c r="BX35" s="158"/>
      <c r="BY35" s="158"/>
      <c r="BZ35" s="158"/>
      <c r="CA35" s="158"/>
      <c r="CB35" s="158"/>
      <c r="CC35" s="158"/>
      <c r="CD35" s="158"/>
      <c r="CE35" s="158"/>
      <c r="CF35" s="158"/>
      <c r="CG35" s="158"/>
      <c r="CH35" s="158"/>
      <c r="CI35" s="158"/>
      <c r="CJ35" s="158"/>
      <c r="CK35" s="158"/>
      <c r="CL35" s="158"/>
      <c r="CM35" s="158"/>
      <c r="CN35" s="158"/>
      <c r="CO35" s="62"/>
      <c r="CP35" s="62"/>
      <c r="CQ35" s="62"/>
      <c r="CR35" s="62"/>
      <c r="CS35" s="159"/>
      <c r="CT35" s="62"/>
      <c r="CU35" s="62"/>
      <c r="CV35" s="62"/>
      <c r="CW35" s="62"/>
      <c r="CX35" s="160"/>
      <c r="CY35" s="71"/>
      <c r="CZ35" s="63">
        <v>0</v>
      </c>
      <c r="DA35" s="63">
        <v>250250</v>
      </c>
      <c r="DB35" s="64">
        <f t="shared" si="0"/>
        <v>250250</v>
      </c>
      <c r="DC35" s="60"/>
      <c r="DD35" s="65"/>
      <c r="DE35" s="60"/>
      <c r="DF35" s="60"/>
      <c r="DG35" s="60"/>
      <c r="DH35" s="60"/>
      <c r="DI35" s="60"/>
      <c r="DJ35" s="60"/>
      <c r="DK35" s="60"/>
      <c r="DL35" s="60"/>
      <c r="DM35" s="60"/>
      <c r="DN35" s="156"/>
      <c r="DO35" s="156"/>
      <c r="DP35" s="60"/>
      <c r="DQ35" s="60"/>
      <c r="DR35" s="61"/>
    </row>
    <row r="36" spans="1:122" ht="18.75" customHeight="1">
      <c r="A36" s="143" t="s">
        <v>292</v>
      </c>
      <c r="B36" s="156"/>
      <c r="C36" s="61"/>
      <c r="D36" s="142" t="s">
        <v>316</v>
      </c>
      <c r="E36" s="137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62"/>
      <c r="AT36" s="62"/>
      <c r="AU36" s="62"/>
      <c r="AV36" s="62"/>
      <c r="AW36" s="62"/>
      <c r="AX36" s="158"/>
      <c r="AY36" s="158"/>
      <c r="AZ36" s="158"/>
      <c r="BA36" s="158"/>
      <c r="BB36" s="158"/>
      <c r="BC36" s="158"/>
      <c r="BD36" s="158"/>
      <c r="BE36" s="158"/>
      <c r="BF36" s="62"/>
      <c r="BG36" s="62"/>
      <c r="BH36" s="62"/>
      <c r="BI36" s="62"/>
      <c r="BJ36" s="62"/>
      <c r="BK36" s="62"/>
      <c r="BL36" s="62"/>
      <c r="BM36" s="62"/>
      <c r="BN36" s="158"/>
      <c r="BO36" s="158"/>
      <c r="BP36" s="158"/>
      <c r="BQ36" s="158"/>
      <c r="BR36" s="62"/>
      <c r="BS36" s="62"/>
      <c r="BT36" s="62"/>
      <c r="BU36" s="62"/>
      <c r="BV36" s="62"/>
      <c r="BW36" s="158"/>
      <c r="BX36" s="158"/>
      <c r="BY36" s="158"/>
      <c r="BZ36" s="158"/>
      <c r="CA36" s="158"/>
      <c r="CB36" s="158"/>
      <c r="CC36" s="158"/>
      <c r="CD36" s="158"/>
      <c r="CE36" s="158"/>
      <c r="CF36" s="158"/>
      <c r="CG36" s="158"/>
      <c r="CH36" s="158"/>
      <c r="CI36" s="158"/>
      <c r="CJ36" s="158"/>
      <c r="CK36" s="158"/>
      <c r="CL36" s="158"/>
      <c r="CM36" s="158"/>
      <c r="CN36" s="158"/>
      <c r="CO36" s="62"/>
      <c r="CP36" s="62"/>
      <c r="CQ36" s="62"/>
      <c r="CR36" s="62"/>
      <c r="CS36" s="159"/>
      <c r="CT36" s="62"/>
      <c r="CU36" s="62"/>
      <c r="CV36" s="62"/>
      <c r="CW36" s="62"/>
      <c r="CX36" s="160"/>
      <c r="CY36" s="71"/>
      <c r="CZ36" s="63">
        <v>271628.32378000009</v>
      </c>
      <c r="DA36" s="63">
        <v>461372.1903827549</v>
      </c>
      <c r="DB36" s="64">
        <f t="shared" si="0"/>
        <v>733000.51416275499</v>
      </c>
      <c r="DC36" s="60"/>
      <c r="DD36" s="65"/>
      <c r="DE36" s="60"/>
      <c r="DF36" s="60"/>
      <c r="DG36" s="60"/>
      <c r="DH36" s="60"/>
      <c r="DI36" s="60"/>
      <c r="DJ36" s="60"/>
      <c r="DK36" s="60"/>
      <c r="DL36" s="60"/>
      <c r="DM36" s="60"/>
      <c r="DN36" s="156"/>
      <c r="DO36" s="156"/>
      <c r="DP36" s="60"/>
      <c r="DQ36" s="60"/>
      <c r="DR36" s="61"/>
    </row>
    <row r="37" spans="1:122" ht="18.75" customHeight="1">
      <c r="A37" s="143" t="s">
        <v>293</v>
      </c>
      <c r="B37" s="156"/>
      <c r="C37" s="61"/>
      <c r="D37" s="142" t="s">
        <v>820</v>
      </c>
      <c r="E37" s="137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62"/>
      <c r="AT37" s="62"/>
      <c r="AU37" s="62"/>
      <c r="AV37" s="62"/>
      <c r="AW37" s="62"/>
      <c r="AX37" s="158"/>
      <c r="AY37" s="158"/>
      <c r="AZ37" s="158"/>
      <c r="BA37" s="158"/>
      <c r="BB37" s="158"/>
      <c r="BC37" s="158"/>
      <c r="BD37" s="158"/>
      <c r="BE37" s="158"/>
      <c r="BF37" s="62"/>
      <c r="BG37" s="62"/>
      <c r="BH37" s="62"/>
      <c r="BI37" s="62"/>
      <c r="BJ37" s="62"/>
      <c r="BK37" s="62"/>
      <c r="BL37" s="62"/>
      <c r="BM37" s="62"/>
      <c r="BN37" s="158"/>
      <c r="BO37" s="158"/>
      <c r="BP37" s="158"/>
      <c r="BQ37" s="158"/>
      <c r="BR37" s="62"/>
      <c r="BS37" s="62"/>
      <c r="BT37" s="62"/>
      <c r="BU37" s="62"/>
      <c r="BV37" s="62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  <c r="CG37" s="158"/>
      <c r="CH37" s="158"/>
      <c r="CI37" s="158"/>
      <c r="CJ37" s="158"/>
      <c r="CK37" s="158"/>
      <c r="CL37" s="158"/>
      <c r="CM37" s="158"/>
      <c r="CN37" s="158"/>
      <c r="CO37" s="62"/>
      <c r="CP37" s="62"/>
      <c r="CQ37" s="62"/>
      <c r="CR37" s="62"/>
      <c r="CS37" s="159"/>
      <c r="CT37" s="62"/>
      <c r="CU37" s="62"/>
      <c r="CV37" s="62"/>
      <c r="CW37" s="62"/>
      <c r="CX37" s="160"/>
      <c r="CY37" s="71"/>
      <c r="CZ37" s="63">
        <v>885869.41528800002</v>
      </c>
      <c r="DA37" s="63">
        <v>138580.21955538995</v>
      </c>
      <c r="DB37" s="64">
        <f t="shared" si="0"/>
        <v>1024449.63484339</v>
      </c>
      <c r="DC37" s="60"/>
      <c r="DD37" s="65"/>
      <c r="DE37" s="60"/>
      <c r="DF37" s="60"/>
      <c r="DG37" s="60"/>
      <c r="DH37" s="60"/>
      <c r="DI37" s="60"/>
      <c r="DJ37" s="60"/>
      <c r="DK37" s="60"/>
      <c r="DL37" s="60"/>
      <c r="DM37" s="60"/>
      <c r="DN37" s="156"/>
      <c r="DO37" s="156"/>
      <c r="DP37" s="60"/>
      <c r="DQ37" s="60"/>
      <c r="DR37" s="61"/>
    </row>
    <row r="38" spans="1:122" ht="18.75" customHeight="1">
      <c r="A38" s="143" t="s">
        <v>294</v>
      </c>
      <c r="B38" s="156"/>
      <c r="C38" s="61"/>
      <c r="D38" s="142" t="s">
        <v>317</v>
      </c>
      <c r="E38" s="137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62"/>
      <c r="AT38" s="62"/>
      <c r="AU38" s="62"/>
      <c r="AV38" s="62"/>
      <c r="AW38" s="62"/>
      <c r="AX38" s="158"/>
      <c r="AY38" s="158"/>
      <c r="AZ38" s="158"/>
      <c r="BA38" s="158"/>
      <c r="BB38" s="158"/>
      <c r="BC38" s="158"/>
      <c r="BD38" s="158"/>
      <c r="BE38" s="158"/>
      <c r="BF38" s="62"/>
      <c r="BG38" s="62"/>
      <c r="BH38" s="62"/>
      <c r="BI38" s="62"/>
      <c r="BJ38" s="62"/>
      <c r="BK38" s="62"/>
      <c r="BL38" s="62"/>
      <c r="BM38" s="62"/>
      <c r="BN38" s="158"/>
      <c r="BO38" s="158"/>
      <c r="BP38" s="158"/>
      <c r="BQ38" s="158"/>
      <c r="BR38" s="62"/>
      <c r="BS38" s="62"/>
      <c r="BT38" s="62"/>
      <c r="BU38" s="62"/>
      <c r="BV38" s="62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62"/>
      <c r="CP38" s="62"/>
      <c r="CQ38" s="62"/>
      <c r="CR38" s="62"/>
      <c r="CS38" s="159"/>
      <c r="CT38" s="62"/>
      <c r="CU38" s="62"/>
      <c r="CV38" s="62"/>
      <c r="CW38" s="62"/>
      <c r="CX38" s="160"/>
      <c r="CY38" s="71"/>
      <c r="CZ38" s="63">
        <v>1064532.101182</v>
      </c>
      <c r="DA38" s="63">
        <v>243192.65471414011</v>
      </c>
      <c r="DB38" s="64">
        <f t="shared" si="0"/>
        <v>1307724.7558961401</v>
      </c>
      <c r="DC38" s="60"/>
      <c r="DD38" s="65"/>
      <c r="DE38" s="60"/>
      <c r="DF38" s="60"/>
      <c r="DG38" s="60"/>
      <c r="DH38" s="60"/>
      <c r="DI38" s="60"/>
      <c r="DJ38" s="60"/>
      <c r="DK38" s="60"/>
      <c r="DL38" s="60"/>
      <c r="DM38" s="60"/>
      <c r="DN38" s="156"/>
      <c r="DO38" s="156"/>
      <c r="DP38" s="60"/>
      <c r="DQ38" s="60"/>
      <c r="DR38" s="61"/>
    </row>
    <row r="39" spans="1:122" ht="18.75" customHeight="1">
      <c r="A39" s="143" t="s">
        <v>295</v>
      </c>
      <c r="B39" s="156"/>
      <c r="C39" s="61"/>
      <c r="D39" s="142" t="s">
        <v>318</v>
      </c>
      <c r="E39" s="137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62"/>
      <c r="AT39" s="62"/>
      <c r="AU39" s="62"/>
      <c r="AV39" s="62"/>
      <c r="AW39" s="62"/>
      <c r="AX39" s="158"/>
      <c r="AY39" s="158"/>
      <c r="AZ39" s="158"/>
      <c r="BA39" s="158"/>
      <c r="BB39" s="158"/>
      <c r="BC39" s="158"/>
      <c r="BD39" s="158"/>
      <c r="BE39" s="158"/>
      <c r="BF39" s="62"/>
      <c r="BG39" s="62"/>
      <c r="BH39" s="62"/>
      <c r="BI39" s="62"/>
      <c r="BJ39" s="62"/>
      <c r="BK39" s="62"/>
      <c r="BL39" s="62"/>
      <c r="BM39" s="62"/>
      <c r="BN39" s="158"/>
      <c r="BO39" s="158"/>
      <c r="BP39" s="158"/>
      <c r="BQ39" s="158"/>
      <c r="BR39" s="62"/>
      <c r="BS39" s="62"/>
      <c r="BT39" s="62"/>
      <c r="BU39" s="62"/>
      <c r="BV39" s="62"/>
      <c r="BW39" s="158"/>
      <c r="BX39" s="158"/>
      <c r="BY39" s="158"/>
      <c r="BZ39" s="158"/>
      <c r="CA39" s="158"/>
      <c r="CB39" s="158"/>
      <c r="CC39" s="158"/>
      <c r="CD39" s="158"/>
      <c r="CE39" s="158"/>
      <c r="CF39" s="158"/>
      <c r="CG39" s="158"/>
      <c r="CH39" s="158"/>
      <c r="CI39" s="158"/>
      <c r="CJ39" s="158"/>
      <c r="CK39" s="158"/>
      <c r="CL39" s="158"/>
      <c r="CM39" s="158"/>
      <c r="CN39" s="158"/>
      <c r="CO39" s="62"/>
      <c r="CP39" s="62"/>
      <c r="CQ39" s="62"/>
      <c r="CR39" s="62"/>
      <c r="CS39" s="159"/>
      <c r="CT39" s="62"/>
      <c r="CU39" s="62"/>
      <c r="CV39" s="62"/>
      <c r="CW39" s="62"/>
      <c r="CX39" s="160"/>
      <c r="CY39" s="163"/>
      <c r="CZ39" s="63">
        <v>0</v>
      </c>
      <c r="DA39" s="63">
        <v>198000</v>
      </c>
      <c r="DB39" s="64">
        <f t="shared" si="0"/>
        <v>198000</v>
      </c>
      <c r="DC39" s="60"/>
      <c r="DD39" s="65"/>
      <c r="DE39" s="60"/>
      <c r="DF39" s="60"/>
      <c r="DG39" s="60"/>
      <c r="DH39" s="60"/>
      <c r="DI39" s="60"/>
      <c r="DJ39" s="60"/>
      <c r="DK39" s="60"/>
      <c r="DL39" s="60"/>
      <c r="DM39" s="60"/>
      <c r="DN39" s="156"/>
      <c r="DO39" s="156"/>
      <c r="DP39" s="60"/>
      <c r="DQ39" s="60"/>
      <c r="DR39" s="61"/>
    </row>
    <row r="40" spans="1:122" ht="18.75" customHeight="1">
      <c r="A40" s="143" t="s">
        <v>296</v>
      </c>
      <c r="B40" s="156"/>
      <c r="C40" s="61"/>
      <c r="D40" s="139" t="s">
        <v>319</v>
      </c>
      <c r="E40" s="137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62"/>
      <c r="AT40" s="62"/>
      <c r="AU40" s="62"/>
      <c r="AV40" s="62"/>
      <c r="AW40" s="62"/>
      <c r="AX40" s="158"/>
      <c r="AY40" s="158"/>
      <c r="AZ40" s="158"/>
      <c r="BA40" s="158"/>
      <c r="BB40" s="158"/>
      <c r="BC40" s="158"/>
      <c r="BD40" s="158"/>
      <c r="BE40" s="158"/>
      <c r="BF40" s="62"/>
      <c r="BG40" s="62"/>
      <c r="BH40" s="62"/>
      <c r="BI40" s="62"/>
      <c r="BJ40" s="62"/>
      <c r="BK40" s="62"/>
      <c r="BL40" s="62"/>
      <c r="BM40" s="62"/>
      <c r="BN40" s="158"/>
      <c r="BO40" s="158"/>
      <c r="BP40" s="158"/>
      <c r="BQ40" s="158"/>
      <c r="BR40" s="62"/>
      <c r="BS40" s="62"/>
      <c r="BT40" s="62"/>
      <c r="BU40" s="62"/>
      <c r="BV40" s="62"/>
      <c r="BW40" s="158"/>
      <c r="BX40" s="158"/>
      <c r="BY40" s="158"/>
      <c r="BZ40" s="158"/>
      <c r="CA40" s="158"/>
      <c r="CB40" s="158"/>
      <c r="CC40" s="158"/>
      <c r="CD40" s="158"/>
      <c r="CE40" s="158"/>
      <c r="CF40" s="158"/>
      <c r="CG40" s="158"/>
      <c r="CH40" s="158"/>
      <c r="CI40" s="158"/>
      <c r="CJ40" s="158"/>
      <c r="CK40" s="158"/>
      <c r="CL40" s="158"/>
      <c r="CM40" s="158"/>
      <c r="CN40" s="158"/>
      <c r="CO40" s="62"/>
      <c r="CP40" s="62"/>
      <c r="CQ40" s="62"/>
      <c r="CR40" s="62"/>
      <c r="CS40" s="159"/>
      <c r="CT40" s="62"/>
      <c r="CU40" s="62"/>
      <c r="CV40" s="62"/>
      <c r="CW40" s="62"/>
      <c r="CX40" s="160"/>
      <c r="CY40" s="163"/>
      <c r="CZ40" s="63">
        <v>0</v>
      </c>
      <c r="DA40" s="63">
        <v>66000</v>
      </c>
      <c r="DB40" s="64">
        <f t="shared" si="0"/>
        <v>66000</v>
      </c>
      <c r="DC40" s="60"/>
      <c r="DD40" s="65"/>
      <c r="DE40" s="60"/>
      <c r="DF40" s="60"/>
      <c r="DG40" s="60"/>
      <c r="DH40" s="60"/>
      <c r="DI40" s="60"/>
      <c r="DJ40" s="60"/>
      <c r="DK40" s="60"/>
      <c r="DL40" s="60"/>
      <c r="DM40" s="60"/>
      <c r="DN40" s="156"/>
      <c r="DO40" s="156"/>
      <c r="DP40" s="60"/>
      <c r="DQ40" s="60"/>
      <c r="DR40" s="61"/>
    </row>
    <row r="41" spans="1:122" ht="18.75" customHeight="1">
      <c r="A41" s="143" t="s">
        <v>297</v>
      </c>
      <c r="B41" s="156"/>
      <c r="C41" s="61"/>
      <c r="D41" s="139" t="s">
        <v>263</v>
      </c>
      <c r="E41" s="137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62"/>
      <c r="AT41" s="62"/>
      <c r="AU41" s="62"/>
      <c r="AV41" s="62"/>
      <c r="AW41" s="62"/>
      <c r="AX41" s="158"/>
      <c r="AY41" s="158"/>
      <c r="AZ41" s="158"/>
      <c r="BA41" s="158"/>
      <c r="BB41" s="158"/>
      <c r="BC41" s="158"/>
      <c r="BD41" s="158"/>
      <c r="BE41" s="158"/>
      <c r="BF41" s="62"/>
      <c r="BG41" s="62"/>
      <c r="BH41" s="62"/>
      <c r="BI41" s="62"/>
      <c r="BJ41" s="62"/>
      <c r="BK41" s="62"/>
      <c r="BL41" s="62"/>
      <c r="BM41" s="62"/>
      <c r="BN41" s="158"/>
      <c r="BO41" s="158"/>
      <c r="BP41" s="158"/>
      <c r="BQ41" s="158"/>
      <c r="BR41" s="62"/>
      <c r="BS41" s="62"/>
      <c r="BT41" s="62"/>
      <c r="BU41" s="62"/>
      <c r="BV41" s="62"/>
      <c r="BW41" s="158"/>
      <c r="BX41" s="158"/>
      <c r="BY41" s="158"/>
      <c r="BZ41" s="158"/>
      <c r="CA41" s="158"/>
      <c r="CB41" s="158"/>
      <c r="CC41" s="158"/>
      <c r="CD41" s="158"/>
      <c r="CE41" s="158"/>
      <c r="CF41" s="158"/>
      <c r="CG41" s="158"/>
      <c r="CH41" s="158"/>
      <c r="CI41" s="158"/>
      <c r="CJ41" s="158"/>
      <c r="CK41" s="158"/>
      <c r="CL41" s="158"/>
      <c r="CM41" s="158"/>
      <c r="CN41" s="158"/>
      <c r="CO41" s="62"/>
      <c r="CP41" s="62"/>
      <c r="CQ41" s="62"/>
      <c r="CR41" s="62"/>
      <c r="CS41" s="159"/>
      <c r="CT41" s="62"/>
      <c r="CU41" s="62"/>
      <c r="CV41" s="62"/>
      <c r="CW41" s="62"/>
      <c r="CX41" s="160"/>
      <c r="CY41" s="71"/>
      <c r="CZ41" s="63">
        <v>0</v>
      </c>
      <c r="DA41" s="63">
        <v>1900869</v>
      </c>
      <c r="DB41" s="64">
        <f t="shared" si="0"/>
        <v>1900869</v>
      </c>
      <c r="DC41" s="60"/>
      <c r="DD41" s="65"/>
      <c r="DE41" s="60"/>
      <c r="DF41" s="60"/>
      <c r="DG41" s="60"/>
      <c r="DH41" s="60"/>
      <c r="DI41" s="60"/>
      <c r="DJ41" s="60"/>
      <c r="DK41" s="60"/>
      <c r="DL41" s="60"/>
      <c r="DM41" s="60"/>
      <c r="DN41" s="156"/>
      <c r="DO41" s="156"/>
      <c r="DP41" s="60"/>
      <c r="DQ41" s="60"/>
      <c r="DR41" s="61"/>
    </row>
    <row r="42" spans="1:122" ht="18.75" customHeight="1">
      <c r="A42" s="143" t="s">
        <v>298</v>
      </c>
      <c r="B42" s="156"/>
      <c r="C42" s="61"/>
      <c r="D42" s="139" t="s">
        <v>320</v>
      </c>
      <c r="E42" s="137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62"/>
      <c r="AT42" s="62"/>
      <c r="AU42" s="62"/>
      <c r="AV42" s="62"/>
      <c r="AW42" s="62"/>
      <c r="AX42" s="158"/>
      <c r="AY42" s="158"/>
      <c r="AZ42" s="158"/>
      <c r="BA42" s="158"/>
      <c r="BB42" s="158"/>
      <c r="BC42" s="158"/>
      <c r="BD42" s="158"/>
      <c r="BE42" s="158"/>
      <c r="BF42" s="62"/>
      <c r="BG42" s="62"/>
      <c r="BH42" s="62"/>
      <c r="BI42" s="62"/>
      <c r="BJ42" s="62"/>
      <c r="BK42" s="62"/>
      <c r="BL42" s="62"/>
      <c r="BM42" s="62"/>
      <c r="BN42" s="158"/>
      <c r="BO42" s="158"/>
      <c r="BP42" s="158"/>
      <c r="BQ42" s="158"/>
      <c r="BR42" s="62"/>
      <c r="BS42" s="62"/>
      <c r="BT42" s="62"/>
      <c r="BU42" s="62"/>
      <c r="BV42" s="62"/>
      <c r="BW42" s="158"/>
      <c r="BX42" s="158"/>
      <c r="BY42" s="158"/>
      <c r="BZ42" s="158"/>
      <c r="CA42" s="158"/>
      <c r="CB42" s="158"/>
      <c r="CC42" s="158"/>
      <c r="CD42" s="158"/>
      <c r="CE42" s="158"/>
      <c r="CF42" s="158"/>
      <c r="CG42" s="158"/>
      <c r="CH42" s="158"/>
      <c r="CI42" s="158"/>
      <c r="CJ42" s="158"/>
      <c r="CK42" s="158"/>
      <c r="CL42" s="158"/>
      <c r="CM42" s="158"/>
      <c r="CN42" s="158"/>
      <c r="CO42" s="62"/>
      <c r="CP42" s="62"/>
      <c r="CQ42" s="62"/>
      <c r="CR42" s="62"/>
      <c r="CS42" s="159"/>
      <c r="CT42" s="62"/>
      <c r="CU42" s="62"/>
      <c r="CV42" s="62"/>
      <c r="CW42" s="62"/>
      <c r="CX42" s="160"/>
      <c r="CY42" s="71"/>
      <c r="CZ42" s="63">
        <v>342408.30676800007</v>
      </c>
      <c r="DA42" s="63">
        <v>113666.89474702592</v>
      </c>
      <c r="DB42" s="64">
        <f t="shared" si="0"/>
        <v>456075.20151502598</v>
      </c>
      <c r="DC42" s="60"/>
      <c r="DD42" s="65"/>
      <c r="DE42" s="60"/>
      <c r="DF42" s="60"/>
      <c r="DG42" s="60"/>
      <c r="DH42" s="60"/>
      <c r="DI42" s="60"/>
      <c r="DJ42" s="60"/>
      <c r="DK42" s="60"/>
      <c r="DL42" s="60"/>
      <c r="DM42" s="60"/>
      <c r="DN42" s="156"/>
      <c r="DO42" s="156"/>
      <c r="DP42" s="60"/>
      <c r="DQ42" s="60"/>
      <c r="DR42" s="61"/>
    </row>
    <row r="43" spans="1:122" ht="18.75" customHeight="1">
      <c r="A43" s="143" t="s">
        <v>299</v>
      </c>
      <c r="B43" s="156"/>
      <c r="C43" s="61"/>
      <c r="D43" s="139" t="s">
        <v>264</v>
      </c>
      <c r="E43" s="137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62"/>
      <c r="AT43" s="62"/>
      <c r="AU43" s="62"/>
      <c r="AV43" s="62"/>
      <c r="AW43" s="62"/>
      <c r="AX43" s="158"/>
      <c r="AY43" s="158"/>
      <c r="AZ43" s="158"/>
      <c r="BA43" s="158"/>
      <c r="BB43" s="158"/>
      <c r="BC43" s="158"/>
      <c r="BD43" s="158"/>
      <c r="BE43" s="158"/>
      <c r="BF43" s="62"/>
      <c r="BG43" s="62"/>
      <c r="BH43" s="62"/>
      <c r="BI43" s="62"/>
      <c r="BJ43" s="62"/>
      <c r="BK43" s="62"/>
      <c r="BL43" s="62"/>
      <c r="BM43" s="62"/>
      <c r="BN43" s="158"/>
      <c r="BO43" s="158"/>
      <c r="BP43" s="158"/>
      <c r="BQ43" s="158"/>
      <c r="BR43" s="62"/>
      <c r="BS43" s="62"/>
      <c r="BT43" s="62"/>
      <c r="BU43" s="62"/>
      <c r="BV43" s="62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62"/>
      <c r="CP43" s="62"/>
      <c r="CQ43" s="62"/>
      <c r="CR43" s="62"/>
      <c r="CS43" s="159"/>
      <c r="CT43" s="62"/>
      <c r="CU43" s="62"/>
      <c r="CV43" s="62"/>
      <c r="CW43" s="62"/>
      <c r="CX43" s="160"/>
      <c r="CY43" s="71"/>
      <c r="CZ43" s="63">
        <v>3448180.5780400005</v>
      </c>
      <c r="DA43" s="63">
        <v>334987.36479999963</v>
      </c>
      <c r="DB43" s="64">
        <f t="shared" si="0"/>
        <v>3783167.9428400001</v>
      </c>
      <c r="DC43" s="60"/>
      <c r="DD43" s="65"/>
      <c r="DE43" s="60"/>
      <c r="DF43" s="60"/>
      <c r="DG43" s="60"/>
      <c r="DH43" s="60"/>
      <c r="DI43" s="60"/>
      <c r="DJ43" s="60"/>
      <c r="DK43" s="60"/>
      <c r="DL43" s="60"/>
      <c r="DM43" s="60"/>
      <c r="DN43" s="156"/>
      <c r="DO43" s="156"/>
      <c r="DP43" s="60"/>
      <c r="DQ43" s="60"/>
      <c r="DR43" s="61"/>
    </row>
    <row r="44" spans="1:122" s="36" customFormat="1" ht="18.75" customHeight="1">
      <c r="A44" s="143" t="s">
        <v>331</v>
      </c>
      <c r="B44" s="220"/>
      <c r="C44" s="221"/>
      <c r="D44" s="170" t="s">
        <v>346</v>
      </c>
      <c r="E44" s="166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160"/>
      <c r="AT44" s="160"/>
      <c r="AU44" s="160"/>
      <c r="AV44" s="160"/>
      <c r="AW44" s="160"/>
      <c r="AX44" s="222"/>
      <c r="AY44" s="222"/>
      <c r="AZ44" s="222"/>
      <c r="BA44" s="222"/>
      <c r="BB44" s="222"/>
      <c r="BC44" s="222"/>
      <c r="BD44" s="222"/>
      <c r="BE44" s="222"/>
      <c r="BF44" s="160"/>
      <c r="BG44" s="160"/>
      <c r="BH44" s="160"/>
      <c r="BI44" s="160"/>
      <c r="BJ44" s="160"/>
      <c r="BK44" s="160"/>
      <c r="BL44" s="160"/>
      <c r="BM44" s="160"/>
      <c r="BN44" s="222"/>
      <c r="BO44" s="222"/>
      <c r="BP44" s="222"/>
      <c r="BQ44" s="222"/>
      <c r="BR44" s="160"/>
      <c r="BS44" s="160"/>
      <c r="BT44" s="160"/>
      <c r="BU44" s="160"/>
      <c r="BV44" s="160"/>
      <c r="BW44" s="222"/>
      <c r="BX44" s="222"/>
      <c r="BY44" s="222"/>
      <c r="BZ44" s="222"/>
      <c r="CA44" s="222"/>
      <c r="CB44" s="222"/>
      <c r="CC44" s="222"/>
      <c r="CD44" s="222"/>
      <c r="CE44" s="222"/>
      <c r="CF44" s="222"/>
      <c r="CG44" s="222"/>
      <c r="CH44" s="222"/>
      <c r="CI44" s="222"/>
      <c r="CJ44" s="222"/>
      <c r="CK44" s="222"/>
      <c r="CL44" s="222"/>
      <c r="CM44" s="222"/>
      <c r="CN44" s="222"/>
      <c r="CO44" s="160"/>
      <c r="CP44" s="160"/>
      <c r="CQ44" s="160"/>
      <c r="CR44" s="160"/>
      <c r="CS44" s="223"/>
      <c r="CT44" s="160"/>
      <c r="CU44" s="160"/>
      <c r="CV44" s="160"/>
      <c r="CW44" s="160"/>
      <c r="CX44" s="160"/>
      <c r="CY44" s="161"/>
      <c r="CZ44" s="224">
        <v>350001.69758400001</v>
      </c>
      <c r="DA44" s="224">
        <v>206476.00094</v>
      </c>
      <c r="DB44" s="225">
        <f>CZ44+DA44</f>
        <v>556477.69852400001</v>
      </c>
      <c r="DC44" s="226"/>
      <c r="DD44" s="227"/>
      <c r="DE44" s="226"/>
      <c r="DF44" s="226"/>
      <c r="DG44" s="226"/>
      <c r="DH44" s="226"/>
      <c r="DI44" s="226"/>
      <c r="DJ44" s="226"/>
      <c r="DK44" s="226"/>
      <c r="DL44" s="226"/>
      <c r="DM44" s="226"/>
      <c r="DN44" s="220"/>
      <c r="DO44" s="220"/>
      <c r="DP44" s="226"/>
      <c r="DQ44" s="226"/>
      <c r="DR44" s="221"/>
    </row>
    <row r="45" spans="1:122" ht="7.5" customHeight="1">
      <c r="A45" s="60"/>
      <c r="B45" s="156"/>
      <c r="C45" s="61"/>
      <c r="D45" s="162"/>
      <c r="E45" s="137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62"/>
      <c r="AT45" s="62"/>
      <c r="AU45" s="62"/>
      <c r="AV45" s="62"/>
      <c r="AW45" s="62"/>
      <c r="AX45" s="158"/>
      <c r="AY45" s="158"/>
      <c r="AZ45" s="158"/>
      <c r="BA45" s="158"/>
      <c r="BB45" s="158"/>
      <c r="BC45" s="158"/>
      <c r="BD45" s="158"/>
      <c r="BE45" s="158"/>
      <c r="BF45" s="62"/>
      <c r="BG45" s="62"/>
      <c r="BH45" s="62"/>
      <c r="BI45" s="62"/>
      <c r="BJ45" s="62"/>
      <c r="BK45" s="62"/>
      <c r="BL45" s="62"/>
      <c r="BM45" s="62"/>
      <c r="BN45" s="158"/>
      <c r="BO45" s="158"/>
      <c r="BP45" s="158"/>
      <c r="BQ45" s="158"/>
      <c r="BR45" s="62"/>
      <c r="BS45" s="62"/>
      <c r="BT45" s="62"/>
      <c r="BU45" s="62"/>
      <c r="BV45" s="62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62"/>
      <c r="CP45" s="62"/>
      <c r="CQ45" s="62"/>
      <c r="CR45" s="62"/>
      <c r="CS45" s="159"/>
      <c r="CT45" s="62"/>
      <c r="CU45" s="62"/>
      <c r="CV45" s="62"/>
      <c r="CW45" s="62"/>
      <c r="CX45" s="160"/>
      <c r="CY45" s="161"/>
      <c r="CZ45" s="63"/>
      <c r="DA45" s="63"/>
      <c r="DB45" s="60"/>
      <c r="DC45" s="60"/>
      <c r="DD45" s="65"/>
      <c r="DE45" s="60"/>
      <c r="DF45" s="60"/>
      <c r="DG45" s="60"/>
      <c r="DH45" s="60"/>
      <c r="DI45" s="60"/>
      <c r="DJ45" s="60"/>
      <c r="DK45" s="60"/>
      <c r="DL45" s="60"/>
      <c r="DM45" s="60"/>
      <c r="DN45" s="156"/>
      <c r="DO45" s="156"/>
      <c r="DP45" s="60"/>
      <c r="DQ45" s="60"/>
      <c r="DR45" s="61"/>
    </row>
    <row r="46" spans="1:122" ht="18.75" customHeight="1">
      <c r="A46" s="60"/>
      <c r="B46" s="156"/>
      <c r="C46" s="61"/>
      <c r="D46" s="165" t="s">
        <v>136</v>
      </c>
      <c r="E46" s="164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62"/>
      <c r="AT46" s="62"/>
      <c r="AU46" s="62"/>
      <c r="AV46" s="62"/>
      <c r="AW46" s="62"/>
      <c r="AX46" s="158"/>
      <c r="AY46" s="158"/>
      <c r="AZ46" s="158"/>
      <c r="BA46" s="158"/>
      <c r="BB46" s="158"/>
      <c r="BC46" s="158"/>
      <c r="BD46" s="158"/>
      <c r="BE46" s="158"/>
      <c r="BF46" s="62"/>
      <c r="BG46" s="62"/>
      <c r="BH46" s="62"/>
      <c r="BI46" s="62"/>
      <c r="BJ46" s="62"/>
      <c r="BK46" s="62"/>
      <c r="BL46" s="62"/>
      <c r="BM46" s="62"/>
      <c r="BN46" s="158"/>
      <c r="BO46" s="158"/>
      <c r="BP46" s="158"/>
      <c r="BQ46" s="158"/>
      <c r="BR46" s="62"/>
      <c r="BS46" s="62"/>
      <c r="BT46" s="62"/>
      <c r="BU46" s="62"/>
      <c r="BV46" s="62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62"/>
      <c r="CP46" s="62"/>
      <c r="CQ46" s="62"/>
      <c r="CR46" s="62"/>
      <c r="CS46" s="159"/>
      <c r="CT46" s="62"/>
      <c r="CU46" s="62"/>
      <c r="CV46" s="62"/>
      <c r="CW46" s="62"/>
      <c r="CX46" s="160"/>
      <c r="CY46" s="161"/>
      <c r="CZ46" s="63"/>
      <c r="DA46" s="63"/>
      <c r="DB46" s="626"/>
      <c r="DC46" s="60"/>
      <c r="DD46" s="65"/>
      <c r="DE46" s="60"/>
      <c r="DF46" s="60"/>
      <c r="DG46" s="60"/>
      <c r="DH46" s="60"/>
      <c r="DI46" s="60"/>
      <c r="DJ46" s="60"/>
      <c r="DK46" s="60"/>
      <c r="DL46" s="60"/>
      <c r="DM46" s="60"/>
      <c r="DN46" s="156"/>
      <c r="DO46" s="156"/>
      <c r="DP46" s="60"/>
      <c r="DQ46" s="60"/>
      <c r="DR46" s="61"/>
    </row>
    <row r="47" spans="1:122" ht="7.5" customHeight="1">
      <c r="A47" s="60"/>
      <c r="B47" s="156"/>
      <c r="C47" s="61"/>
      <c r="D47" s="167"/>
      <c r="E47" s="168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62"/>
      <c r="AT47" s="62"/>
      <c r="AU47" s="62"/>
      <c r="AV47" s="62"/>
      <c r="AW47" s="62"/>
      <c r="AX47" s="158"/>
      <c r="AY47" s="158"/>
      <c r="AZ47" s="158"/>
      <c r="BA47" s="158"/>
      <c r="BB47" s="158"/>
      <c r="BC47" s="158"/>
      <c r="BD47" s="158"/>
      <c r="BE47" s="158"/>
      <c r="BF47" s="62"/>
      <c r="BG47" s="62"/>
      <c r="BH47" s="62"/>
      <c r="BI47" s="62"/>
      <c r="BJ47" s="62"/>
      <c r="BK47" s="62"/>
      <c r="BL47" s="62"/>
      <c r="BM47" s="62"/>
      <c r="BN47" s="158"/>
      <c r="BO47" s="158"/>
      <c r="BP47" s="158"/>
      <c r="BQ47" s="158"/>
      <c r="BR47" s="62"/>
      <c r="BS47" s="62"/>
      <c r="BT47" s="62"/>
      <c r="BU47" s="62"/>
      <c r="BV47" s="62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62"/>
      <c r="CP47" s="62"/>
      <c r="CQ47" s="62"/>
      <c r="CR47" s="62"/>
      <c r="CS47" s="159"/>
      <c r="CT47" s="62"/>
      <c r="CU47" s="62"/>
      <c r="CV47" s="62"/>
      <c r="CW47" s="62"/>
      <c r="CX47" s="160"/>
      <c r="CY47" s="161"/>
      <c r="CZ47" s="63"/>
      <c r="DA47" s="63"/>
      <c r="DB47" s="60"/>
      <c r="DC47" s="60"/>
      <c r="DD47" s="65"/>
      <c r="DE47" s="60"/>
      <c r="DF47" s="60"/>
      <c r="DG47" s="60"/>
      <c r="DH47" s="60"/>
      <c r="DI47" s="60"/>
      <c r="DJ47" s="60"/>
      <c r="DK47" s="60"/>
      <c r="DL47" s="60"/>
      <c r="DM47" s="60"/>
      <c r="DN47" s="156"/>
      <c r="DO47" s="156"/>
      <c r="DP47" s="60"/>
      <c r="DQ47" s="60"/>
      <c r="DR47" s="61"/>
    </row>
    <row r="48" spans="1:122" ht="18.75" customHeight="1">
      <c r="A48" s="143" t="s">
        <v>332</v>
      </c>
      <c r="B48" s="156"/>
      <c r="C48" s="61"/>
      <c r="D48" s="169" t="s">
        <v>321</v>
      </c>
      <c r="E48" s="166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62"/>
      <c r="AT48" s="62"/>
      <c r="AU48" s="62"/>
      <c r="AV48" s="62"/>
      <c r="AW48" s="62"/>
      <c r="AX48" s="158"/>
      <c r="AY48" s="158"/>
      <c r="AZ48" s="158"/>
      <c r="BA48" s="158"/>
      <c r="BB48" s="158"/>
      <c r="BC48" s="158"/>
      <c r="BD48" s="158"/>
      <c r="BE48" s="158"/>
      <c r="BF48" s="62"/>
      <c r="BG48" s="62"/>
      <c r="BH48" s="62"/>
      <c r="BI48" s="62"/>
      <c r="BJ48" s="62"/>
      <c r="BK48" s="62"/>
      <c r="BL48" s="62"/>
      <c r="BM48" s="62"/>
      <c r="BN48" s="158"/>
      <c r="BO48" s="158"/>
      <c r="BP48" s="158"/>
      <c r="BQ48" s="158"/>
      <c r="BR48" s="62"/>
      <c r="BS48" s="62"/>
      <c r="BT48" s="62"/>
      <c r="BU48" s="62"/>
      <c r="BV48" s="62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62"/>
      <c r="CP48" s="62"/>
      <c r="CQ48" s="62"/>
      <c r="CR48" s="62"/>
      <c r="CS48" s="159"/>
      <c r="CT48" s="62"/>
      <c r="CU48" s="62"/>
      <c r="CV48" s="62"/>
      <c r="CW48" s="62"/>
      <c r="CX48" s="70"/>
      <c r="CY48" s="71"/>
      <c r="CZ48" s="63">
        <v>0</v>
      </c>
      <c r="DA48" s="63">
        <v>607087.40263481496</v>
      </c>
      <c r="DB48" s="64">
        <f t="shared" ref="DB48:DB57" si="1">CZ48+DA48</f>
        <v>607087.40263481496</v>
      </c>
      <c r="DC48" s="60"/>
      <c r="DD48" s="65"/>
      <c r="DE48" s="60"/>
      <c r="DF48" s="60"/>
      <c r="DG48" s="60"/>
      <c r="DH48" s="60"/>
      <c r="DI48" s="60"/>
      <c r="DJ48" s="60"/>
      <c r="DK48" s="60"/>
      <c r="DL48" s="60"/>
      <c r="DM48" s="60"/>
      <c r="DN48" s="156"/>
      <c r="DO48" s="156"/>
      <c r="DP48" s="60"/>
      <c r="DQ48" s="60"/>
      <c r="DR48" s="61"/>
    </row>
    <row r="49" spans="1:122" ht="18.75" customHeight="1">
      <c r="A49" s="143" t="s">
        <v>333</v>
      </c>
      <c r="B49" s="156"/>
      <c r="C49" s="61"/>
      <c r="D49" s="169" t="s">
        <v>322</v>
      </c>
      <c r="E49" s="166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62"/>
      <c r="AT49" s="62"/>
      <c r="AU49" s="62"/>
      <c r="AV49" s="62"/>
      <c r="AW49" s="62"/>
      <c r="AX49" s="158"/>
      <c r="AY49" s="158"/>
      <c r="AZ49" s="158"/>
      <c r="BA49" s="158"/>
      <c r="BB49" s="158"/>
      <c r="BC49" s="158"/>
      <c r="BD49" s="158"/>
      <c r="BE49" s="158"/>
      <c r="BF49" s="62"/>
      <c r="BG49" s="62"/>
      <c r="BH49" s="62"/>
      <c r="BI49" s="62"/>
      <c r="BJ49" s="62"/>
      <c r="BK49" s="62"/>
      <c r="BL49" s="62"/>
      <c r="BM49" s="62"/>
      <c r="BN49" s="158"/>
      <c r="BO49" s="158"/>
      <c r="BP49" s="158"/>
      <c r="BQ49" s="158"/>
      <c r="BR49" s="62"/>
      <c r="BS49" s="62"/>
      <c r="BT49" s="62"/>
      <c r="BU49" s="62"/>
      <c r="BV49" s="62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62"/>
      <c r="CP49" s="62"/>
      <c r="CQ49" s="62"/>
      <c r="CR49" s="62"/>
      <c r="CS49" s="159"/>
      <c r="CT49" s="62"/>
      <c r="CU49" s="62"/>
      <c r="CV49" s="62"/>
      <c r="CW49" s="62"/>
      <c r="CX49" s="70"/>
      <c r="CY49" s="71"/>
      <c r="CZ49" s="63">
        <v>2180589.9192000004</v>
      </c>
      <c r="DA49" s="63">
        <v>971072.38870030968</v>
      </c>
      <c r="DB49" s="64">
        <f t="shared" si="1"/>
        <v>3151662.30790031</v>
      </c>
      <c r="DC49" s="60"/>
      <c r="DD49" s="65"/>
      <c r="DE49" s="60"/>
      <c r="DF49" s="60"/>
      <c r="DG49" s="60"/>
      <c r="DH49" s="60"/>
      <c r="DI49" s="60"/>
      <c r="DJ49" s="60"/>
      <c r="DK49" s="60"/>
      <c r="DL49" s="60"/>
      <c r="DM49" s="60"/>
      <c r="DN49" s="156"/>
      <c r="DO49" s="156"/>
      <c r="DP49" s="60"/>
      <c r="DQ49" s="60"/>
      <c r="DR49" s="61"/>
    </row>
    <row r="50" spans="1:122" ht="18.75" customHeight="1">
      <c r="A50" s="143" t="s">
        <v>334</v>
      </c>
      <c r="B50" s="156"/>
      <c r="C50" s="61"/>
      <c r="D50" s="169" t="s">
        <v>323</v>
      </c>
      <c r="E50" s="166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62"/>
      <c r="AT50" s="62"/>
      <c r="AU50" s="62"/>
      <c r="AV50" s="62"/>
      <c r="AW50" s="62"/>
      <c r="AX50" s="158"/>
      <c r="AY50" s="158"/>
      <c r="AZ50" s="158"/>
      <c r="BA50" s="158"/>
      <c r="BB50" s="158"/>
      <c r="BC50" s="158"/>
      <c r="BD50" s="158"/>
      <c r="BE50" s="158"/>
      <c r="BF50" s="62"/>
      <c r="BG50" s="62"/>
      <c r="BH50" s="62"/>
      <c r="BI50" s="62"/>
      <c r="BJ50" s="62"/>
      <c r="BK50" s="62"/>
      <c r="BL50" s="62"/>
      <c r="BM50" s="62"/>
      <c r="BN50" s="158"/>
      <c r="BO50" s="158"/>
      <c r="BP50" s="158"/>
      <c r="BQ50" s="158"/>
      <c r="BR50" s="62"/>
      <c r="BS50" s="62"/>
      <c r="BT50" s="62"/>
      <c r="BU50" s="62"/>
      <c r="BV50" s="62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62"/>
      <c r="CP50" s="62"/>
      <c r="CQ50" s="62"/>
      <c r="CR50" s="62"/>
      <c r="CS50" s="159"/>
      <c r="CT50" s="62"/>
      <c r="CU50" s="62"/>
      <c r="CV50" s="62"/>
      <c r="CW50" s="62"/>
      <c r="CX50" s="70"/>
      <c r="CY50" s="71"/>
      <c r="CZ50" s="63">
        <v>0</v>
      </c>
      <c r="DA50" s="63">
        <v>879670</v>
      </c>
      <c r="DB50" s="64">
        <f t="shared" si="1"/>
        <v>879670</v>
      </c>
      <c r="DC50" s="60"/>
      <c r="DD50" s="65"/>
      <c r="DE50" s="60"/>
      <c r="DF50" s="60"/>
      <c r="DG50" s="60"/>
      <c r="DH50" s="60"/>
      <c r="DI50" s="60"/>
      <c r="DJ50" s="60"/>
      <c r="DK50" s="60"/>
      <c r="DL50" s="60"/>
      <c r="DM50" s="60"/>
      <c r="DN50" s="156"/>
      <c r="DO50" s="156"/>
      <c r="DP50" s="60"/>
      <c r="DQ50" s="60"/>
      <c r="DR50" s="61"/>
    </row>
    <row r="51" spans="1:122" ht="18.75" customHeight="1">
      <c r="A51" s="143" t="s">
        <v>335</v>
      </c>
      <c r="B51" s="156"/>
      <c r="C51" s="61"/>
      <c r="D51" s="170" t="s">
        <v>330</v>
      </c>
      <c r="E51" s="166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62"/>
      <c r="AT51" s="62"/>
      <c r="AU51" s="62"/>
      <c r="AV51" s="62"/>
      <c r="AW51" s="62"/>
      <c r="AX51" s="158"/>
      <c r="AY51" s="158"/>
      <c r="AZ51" s="158"/>
      <c r="BA51" s="158"/>
      <c r="BB51" s="158"/>
      <c r="BC51" s="158"/>
      <c r="BD51" s="158"/>
      <c r="BE51" s="158"/>
      <c r="BF51" s="62"/>
      <c r="BG51" s="62"/>
      <c r="BH51" s="62"/>
      <c r="BI51" s="62"/>
      <c r="BJ51" s="62"/>
      <c r="BK51" s="62"/>
      <c r="BL51" s="62"/>
      <c r="BM51" s="62"/>
      <c r="BN51" s="158"/>
      <c r="BO51" s="158"/>
      <c r="BP51" s="158"/>
      <c r="BQ51" s="158"/>
      <c r="BR51" s="62"/>
      <c r="BS51" s="62"/>
      <c r="BT51" s="62"/>
      <c r="BU51" s="62"/>
      <c r="BV51" s="62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62"/>
      <c r="CP51" s="62"/>
      <c r="CQ51" s="62"/>
      <c r="CR51" s="62"/>
      <c r="CS51" s="159"/>
      <c r="CT51" s="62"/>
      <c r="CU51" s="62"/>
      <c r="CV51" s="62"/>
      <c r="CW51" s="62"/>
      <c r="CX51" s="70" t="s">
        <v>153</v>
      </c>
      <c r="CY51" s="71">
        <v>185</v>
      </c>
      <c r="CZ51" s="63">
        <v>0</v>
      </c>
      <c r="DA51" s="63">
        <v>2520140</v>
      </c>
      <c r="DB51" s="64">
        <f t="shared" si="1"/>
        <v>2520140</v>
      </c>
      <c r="DC51" s="60"/>
      <c r="DD51" s="65"/>
      <c r="DE51" s="60"/>
      <c r="DF51" s="60"/>
      <c r="DG51" s="60"/>
      <c r="DH51" s="60"/>
      <c r="DI51" s="60"/>
      <c r="DJ51" s="60"/>
      <c r="DK51" s="60"/>
      <c r="DL51" s="60"/>
      <c r="DM51" s="60"/>
      <c r="DN51" s="156"/>
      <c r="DO51" s="156"/>
      <c r="DP51" s="60"/>
      <c r="DQ51" s="60"/>
      <c r="DR51" s="61"/>
    </row>
    <row r="52" spans="1:122" ht="18.75" customHeight="1">
      <c r="A52" s="143" t="s">
        <v>336</v>
      </c>
      <c r="B52" s="156"/>
      <c r="C52" s="61"/>
      <c r="D52" s="170" t="s">
        <v>324</v>
      </c>
      <c r="E52" s="166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62"/>
      <c r="AT52" s="62"/>
      <c r="AU52" s="62"/>
      <c r="AV52" s="62"/>
      <c r="AW52" s="62"/>
      <c r="AX52" s="158"/>
      <c r="AY52" s="158"/>
      <c r="AZ52" s="158"/>
      <c r="BA52" s="158"/>
      <c r="BB52" s="158"/>
      <c r="BC52" s="158"/>
      <c r="BD52" s="158"/>
      <c r="BE52" s="158"/>
      <c r="BF52" s="62"/>
      <c r="BG52" s="62"/>
      <c r="BH52" s="62"/>
      <c r="BI52" s="62"/>
      <c r="BJ52" s="62"/>
      <c r="BK52" s="62"/>
      <c r="BL52" s="62"/>
      <c r="BM52" s="62"/>
      <c r="BN52" s="158"/>
      <c r="BO52" s="158"/>
      <c r="BP52" s="158"/>
      <c r="BQ52" s="158"/>
      <c r="BR52" s="62"/>
      <c r="BS52" s="62"/>
      <c r="BT52" s="62"/>
      <c r="BU52" s="62"/>
      <c r="BV52" s="62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62"/>
      <c r="CP52" s="62"/>
      <c r="CQ52" s="62"/>
      <c r="CR52" s="62"/>
      <c r="CS52" s="159"/>
      <c r="CT52" s="62"/>
      <c r="CU52" s="62"/>
      <c r="CV52" s="62"/>
      <c r="CW52" s="62"/>
      <c r="CX52" s="70" t="s">
        <v>153</v>
      </c>
      <c r="CY52" s="71">
        <v>10</v>
      </c>
      <c r="CZ52" s="63">
        <v>0</v>
      </c>
      <c r="DA52" s="63">
        <v>598840</v>
      </c>
      <c r="DB52" s="64">
        <f t="shared" si="1"/>
        <v>598840</v>
      </c>
      <c r="DC52" s="60"/>
      <c r="DD52" s="65"/>
      <c r="DE52" s="60"/>
      <c r="DF52" s="60"/>
      <c r="DG52" s="60"/>
      <c r="DH52" s="60"/>
      <c r="DI52" s="60"/>
      <c r="DJ52" s="60"/>
      <c r="DK52" s="60"/>
      <c r="DL52" s="60"/>
      <c r="DM52" s="60"/>
      <c r="DN52" s="156"/>
      <c r="DO52" s="156"/>
      <c r="DP52" s="60"/>
      <c r="DQ52" s="60"/>
      <c r="DR52" s="61"/>
    </row>
    <row r="53" spans="1:122" ht="18.75" customHeight="1">
      <c r="A53" s="143" t="s">
        <v>337</v>
      </c>
      <c r="B53" s="156"/>
      <c r="C53" s="61"/>
      <c r="D53" s="170" t="s">
        <v>325</v>
      </c>
      <c r="E53" s="166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62"/>
      <c r="AT53" s="62"/>
      <c r="AU53" s="62"/>
      <c r="AV53" s="62"/>
      <c r="AW53" s="62"/>
      <c r="AX53" s="158"/>
      <c r="AY53" s="158"/>
      <c r="AZ53" s="158"/>
      <c r="BA53" s="158"/>
      <c r="BB53" s="158"/>
      <c r="BC53" s="158"/>
      <c r="BD53" s="158"/>
      <c r="BE53" s="158"/>
      <c r="BF53" s="62"/>
      <c r="BG53" s="62"/>
      <c r="BH53" s="62"/>
      <c r="BI53" s="62"/>
      <c r="BJ53" s="62"/>
      <c r="BK53" s="62"/>
      <c r="BL53" s="62"/>
      <c r="BM53" s="62"/>
      <c r="BN53" s="158"/>
      <c r="BO53" s="158"/>
      <c r="BP53" s="158"/>
      <c r="BQ53" s="158"/>
      <c r="BR53" s="62"/>
      <c r="BS53" s="62"/>
      <c r="BT53" s="62"/>
      <c r="BU53" s="62"/>
      <c r="BV53" s="62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62"/>
      <c r="CP53" s="62"/>
      <c r="CQ53" s="62"/>
      <c r="CR53" s="62"/>
      <c r="CS53" s="159"/>
      <c r="CT53" s="62"/>
      <c r="CU53" s="62"/>
      <c r="CV53" s="62"/>
      <c r="CW53" s="62"/>
      <c r="CX53" s="70"/>
      <c r="CY53" s="71"/>
      <c r="CZ53" s="63">
        <v>0</v>
      </c>
      <c r="DA53" s="63">
        <v>2472195</v>
      </c>
      <c r="DB53" s="64">
        <f t="shared" si="1"/>
        <v>2472195</v>
      </c>
      <c r="DC53" s="60"/>
      <c r="DD53" s="65"/>
      <c r="DE53" s="60"/>
      <c r="DF53" s="60"/>
      <c r="DG53" s="60"/>
      <c r="DH53" s="60"/>
      <c r="DI53" s="60"/>
      <c r="DJ53" s="60"/>
      <c r="DK53" s="60"/>
      <c r="DL53" s="60"/>
      <c r="DM53" s="60"/>
      <c r="DN53" s="156"/>
      <c r="DO53" s="156"/>
      <c r="DP53" s="60"/>
      <c r="DQ53" s="60"/>
      <c r="DR53" s="61"/>
    </row>
    <row r="54" spans="1:122" ht="18.75" customHeight="1">
      <c r="A54" s="143" t="s">
        <v>338</v>
      </c>
      <c r="B54" s="156"/>
      <c r="C54" s="61"/>
      <c r="D54" s="170" t="s">
        <v>326</v>
      </c>
      <c r="E54" s="166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62"/>
      <c r="AT54" s="62"/>
      <c r="AU54" s="62"/>
      <c r="AV54" s="62"/>
      <c r="AW54" s="62"/>
      <c r="AX54" s="158"/>
      <c r="AY54" s="158"/>
      <c r="AZ54" s="158"/>
      <c r="BA54" s="158"/>
      <c r="BB54" s="158"/>
      <c r="BC54" s="158"/>
      <c r="BD54" s="158"/>
      <c r="BE54" s="158"/>
      <c r="BF54" s="62"/>
      <c r="BG54" s="62"/>
      <c r="BH54" s="62"/>
      <c r="BI54" s="62"/>
      <c r="BJ54" s="62"/>
      <c r="BK54" s="62"/>
      <c r="BL54" s="62"/>
      <c r="BM54" s="62"/>
      <c r="BN54" s="158"/>
      <c r="BO54" s="158"/>
      <c r="BP54" s="158"/>
      <c r="BQ54" s="158"/>
      <c r="BR54" s="62"/>
      <c r="BS54" s="62"/>
      <c r="BT54" s="62"/>
      <c r="BU54" s="62"/>
      <c r="BV54" s="62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62"/>
      <c r="CP54" s="62"/>
      <c r="CQ54" s="62"/>
      <c r="CR54" s="62"/>
      <c r="CS54" s="159"/>
      <c r="CT54" s="62"/>
      <c r="CU54" s="62"/>
      <c r="CV54" s="62"/>
      <c r="CW54" s="62"/>
      <c r="CX54" s="70"/>
      <c r="CY54" s="71"/>
      <c r="CZ54" s="63">
        <v>978442.81075200008</v>
      </c>
      <c r="DA54" s="63">
        <v>432098.18924799992</v>
      </c>
      <c r="DB54" s="64">
        <f t="shared" si="1"/>
        <v>1410541</v>
      </c>
      <c r="DC54" s="60"/>
      <c r="DD54" s="65"/>
      <c r="DE54" s="60"/>
      <c r="DF54" s="60"/>
      <c r="DG54" s="60"/>
      <c r="DH54" s="60"/>
      <c r="DI54" s="60"/>
      <c r="DJ54" s="60"/>
      <c r="DK54" s="60"/>
      <c r="DL54" s="60"/>
      <c r="DM54" s="60"/>
      <c r="DN54" s="156"/>
      <c r="DO54" s="156"/>
      <c r="DP54" s="60"/>
      <c r="DQ54" s="60"/>
      <c r="DR54" s="61"/>
    </row>
    <row r="55" spans="1:122" ht="18.75" customHeight="1">
      <c r="A55" s="143" t="s">
        <v>339</v>
      </c>
      <c r="B55" s="156"/>
      <c r="C55" s="61"/>
      <c r="D55" s="170" t="s">
        <v>327</v>
      </c>
      <c r="E55" s="166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62"/>
      <c r="AT55" s="62"/>
      <c r="AU55" s="62"/>
      <c r="AV55" s="62"/>
      <c r="AW55" s="62"/>
      <c r="AX55" s="158"/>
      <c r="AY55" s="158"/>
      <c r="AZ55" s="158"/>
      <c r="BA55" s="158"/>
      <c r="BB55" s="158"/>
      <c r="BC55" s="158"/>
      <c r="BD55" s="158"/>
      <c r="BE55" s="158"/>
      <c r="BF55" s="62"/>
      <c r="BG55" s="62"/>
      <c r="BH55" s="62"/>
      <c r="BI55" s="62"/>
      <c r="BJ55" s="62"/>
      <c r="BK55" s="62"/>
      <c r="BL55" s="62"/>
      <c r="BM55" s="62"/>
      <c r="BN55" s="158"/>
      <c r="BO55" s="158"/>
      <c r="BP55" s="158"/>
      <c r="BQ55" s="158"/>
      <c r="BR55" s="62"/>
      <c r="BS55" s="62"/>
      <c r="BT55" s="62"/>
      <c r="BU55" s="62"/>
      <c r="BV55" s="62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62"/>
      <c r="CP55" s="62"/>
      <c r="CQ55" s="62"/>
      <c r="CR55" s="62"/>
      <c r="CS55" s="159"/>
      <c r="CT55" s="62"/>
      <c r="CU55" s="62"/>
      <c r="CV55" s="62"/>
      <c r="CW55" s="62"/>
      <c r="CX55" s="70"/>
      <c r="CY55" s="71"/>
      <c r="CZ55" s="63">
        <v>213978.6</v>
      </c>
      <c r="DA55" s="63">
        <v>301735.40000000002</v>
      </c>
      <c r="DB55" s="64">
        <f t="shared" si="1"/>
        <v>515714</v>
      </c>
      <c r="DC55" s="60"/>
      <c r="DD55" s="65"/>
      <c r="DE55" s="60"/>
      <c r="DF55" s="60"/>
      <c r="DG55" s="60"/>
      <c r="DH55" s="60"/>
      <c r="DI55" s="60"/>
      <c r="DJ55" s="60"/>
      <c r="DK55" s="60"/>
      <c r="DL55" s="60"/>
      <c r="DM55" s="60"/>
      <c r="DN55" s="156"/>
      <c r="DO55" s="156"/>
      <c r="DP55" s="60"/>
      <c r="DQ55" s="60"/>
      <c r="DR55" s="61"/>
    </row>
    <row r="56" spans="1:122" ht="18.75" customHeight="1">
      <c r="A56" s="143" t="s">
        <v>340</v>
      </c>
      <c r="B56" s="156"/>
      <c r="C56" s="61"/>
      <c r="D56" s="170" t="s">
        <v>328</v>
      </c>
      <c r="E56" s="166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62"/>
      <c r="AT56" s="62"/>
      <c r="AU56" s="62"/>
      <c r="AV56" s="62"/>
      <c r="AW56" s="62"/>
      <c r="AX56" s="158"/>
      <c r="AY56" s="158"/>
      <c r="AZ56" s="158"/>
      <c r="BA56" s="158"/>
      <c r="BB56" s="158"/>
      <c r="BC56" s="158"/>
      <c r="BD56" s="158"/>
      <c r="BE56" s="158"/>
      <c r="BF56" s="62"/>
      <c r="BG56" s="62"/>
      <c r="BH56" s="62"/>
      <c r="BI56" s="62"/>
      <c r="BJ56" s="62"/>
      <c r="BK56" s="62"/>
      <c r="BL56" s="62"/>
      <c r="BM56" s="62"/>
      <c r="BN56" s="158"/>
      <c r="BO56" s="158"/>
      <c r="BP56" s="158"/>
      <c r="BQ56" s="158"/>
      <c r="BR56" s="62"/>
      <c r="BS56" s="62"/>
      <c r="BT56" s="62"/>
      <c r="BU56" s="62"/>
      <c r="BV56" s="62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62"/>
      <c r="CP56" s="62"/>
      <c r="CQ56" s="62"/>
      <c r="CR56" s="62"/>
      <c r="CS56" s="159"/>
      <c r="CT56" s="62"/>
      <c r="CU56" s="62"/>
      <c r="CV56" s="62"/>
      <c r="CW56" s="62"/>
      <c r="CX56" s="70"/>
      <c r="CY56" s="71"/>
      <c r="CZ56" s="63">
        <v>0</v>
      </c>
      <c r="DA56" s="63">
        <v>356400</v>
      </c>
      <c r="DB56" s="64">
        <f t="shared" si="1"/>
        <v>356400</v>
      </c>
      <c r="DC56" s="60"/>
      <c r="DD56" s="65"/>
      <c r="DE56" s="60"/>
      <c r="DF56" s="60"/>
      <c r="DG56" s="60"/>
      <c r="DH56" s="60"/>
      <c r="DI56" s="60"/>
      <c r="DJ56" s="60"/>
      <c r="DK56" s="60"/>
      <c r="DL56" s="60"/>
      <c r="DM56" s="60"/>
      <c r="DN56" s="156"/>
      <c r="DO56" s="156"/>
      <c r="DP56" s="60"/>
      <c r="DQ56" s="60"/>
      <c r="DR56" s="61"/>
    </row>
    <row r="57" spans="1:122" ht="18.75" customHeight="1">
      <c r="A57" s="143" t="s">
        <v>347</v>
      </c>
      <c r="B57" s="156"/>
      <c r="C57" s="61"/>
      <c r="D57" s="170" t="s">
        <v>329</v>
      </c>
      <c r="E57" s="166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62"/>
      <c r="AT57" s="62"/>
      <c r="AU57" s="62"/>
      <c r="AV57" s="62"/>
      <c r="AW57" s="62"/>
      <c r="AX57" s="158"/>
      <c r="AY57" s="158"/>
      <c r="AZ57" s="158"/>
      <c r="BA57" s="158"/>
      <c r="BB57" s="158"/>
      <c r="BC57" s="158"/>
      <c r="BD57" s="158"/>
      <c r="BE57" s="158"/>
      <c r="BF57" s="62"/>
      <c r="BG57" s="62"/>
      <c r="BH57" s="62"/>
      <c r="BI57" s="62"/>
      <c r="BJ57" s="62"/>
      <c r="BK57" s="62"/>
      <c r="BL57" s="62"/>
      <c r="BM57" s="62"/>
      <c r="BN57" s="158"/>
      <c r="BO57" s="158"/>
      <c r="BP57" s="158"/>
      <c r="BQ57" s="158"/>
      <c r="BR57" s="62"/>
      <c r="BS57" s="62"/>
      <c r="BT57" s="62"/>
      <c r="BU57" s="62"/>
      <c r="BV57" s="62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62"/>
      <c r="CP57" s="62"/>
      <c r="CQ57" s="62"/>
      <c r="CR57" s="62"/>
      <c r="CS57" s="159"/>
      <c r="CT57" s="62"/>
      <c r="CU57" s="62"/>
      <c r="CV57" s="62"/>
      <c r="CW57" s="62"/>
      <c r="CX57" s="70"/>
      <c r="CY57" s="71"/>
      <c r="CZ57" s="63">
        <v>755660.82591999997</v>
      </c>
      <c r="DA57" s="63">
        <v>472733.17167999991</v>
      </c>
      <c r="DB57" s="64">
        <f t="shared" si="1"/>
        <v>1228393.9975999999</v>
      </c>
      <c r="DC57" s="60"/>
      <c r="DD57" s="65"/>
      <c r="DE57" s="60"/>
      <c r="DF57" s="60"/>
      <c r="DG57" s="60"/>
      <c r="DH57" s="60"/>
      <c r="DI57" s="60"/>
      <c r="DJ57" s="60"/>
      <c r="DK57" s="60"/>
      <c r="DL57" s="60"/>
      <c r="DM57" s="60"/>
      <c r="DN57" s="156"/>
      <c r="DO57" s="156"/>
      <c r="DP57" s="60"/>
      <c r="DQ57" s="60"/>
      <c r="DR57" s="61"/>
    </row>
    <row r="58" spans="1:122" ht="6" customHeight="1">
      <c r="A58" s="60"/>
      <c r="B58" s="156"/>
      <c r="C58" s="61"/>
      <c r="D58" s="145"/>
      <c r="E58" s="135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62"/>
      <c r="AT58" s="62"/>
      <c r="AU58" s="62"/>
      <c r="AV58" s="62"/>
      <c r="AW58" s="62"/>
      <c r="AX58" s="158"/>
      <c r="AY58" s="158"/>
      <c r="AZ58" s="158"/>
      <c r="BA58" s="158"/>
      <c r="BB58" s="158"/>
      <c r="BC58" s="158"/>
      <c r="BD58" s="158"/>
      <c r="BE58" s="158"/>
      <c r="BF58" s="62"/>
      <c r="BG58" s="62"/>
      <c r="BH58" s="62"/>
      <c r="BI58" s="62"/>
      <c r="BJ58" s="62"/>
      <c r="BK58" s="62"/>
      <c r="BL58" s="62"/>
      <c r="BM58" s="62"/>
      <c r="BN58" s="158"/>
      <c r="BO58" s="158"/>
      <c r="BP58" s="158"/>
      <c r="BQ58" s="158"/>
      <c r="BR58" s="62"/>
      <c r="BS58" s="62"/>
      <c r="BT58" s="62"/>
      <c r="BU58" s="62"/>
      <c r="BV58" s="62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62"/>
      <c r="CP58" s="62"/>
      <c r="CQ58" s="62"/>
      <c r="CR58" s="62"/>
      <c r="CS58" s="159"/>
      <c r="CT58" s="62"/>
      <c r="CU58" s="62"/>
      <c r="CV58" s="62"/>
      <c r="CW58" s="62"/>
      <c r="CX58" s="160"/>
      <c r="CY58" s="161"/>
      <c r="CZ58" s="63"/>
      <c r="DA58" s="63"/>
      <c r="DB58" s="60"/>
      <c r="DC58" s="60"/>
      <c r="DD58" s="65"/>
      <c r="DE58" s="60"/>
      <c r="DF58" s="60"/>
      <c r="DG58" s="60"/>
      <c r="DH58" s="60"/>
      <c r="DI58" s="60"/>
      <c r="DJ58" s="60"/>
      <c r="DK58" s="60"/>
      <c r="DL58" s="60"/>
      <c r="DM58" s="60"/>
      <c r="DN58" s="156"/>
      <c r="DO58" s="156"/>
      <c r="DP58" s="60"/>
      <c r="DQ58" s="60"/>
      <c r="DR58" s="61"/>
    </row>
    <row r="59" spans="1:122" ht="18.75" customHeight="1">
      <c r="A59" s="60"/>
      <c r="B59" s="156"/>
      <c r="C59" s="61"/>
      <c r="D59" s="171" t="s">
        <v>137</v>
      </c>
      <c r="E59" s="164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62"/>
      <c r="AT59" s="62"/>
      <c r="AU59" s="62"/>
      <c r="AV59" s="62"/>
      <c r="AW59" s="62"/>
      <c r="AX59" s="158"/>
      <c r="AY59" s="158"/>
      <c r="AZ59" s="158"/>
      <c r="BA59" s="158"/>
      <c r="BB59" s="158"/>
      <c r="BC59" s="158"/>
      <c r="BD59" s="158"/>
      <c r="BE59" s="158"/>
      <c r="BF59" s="62"/>
      <c r="BG59" s="62"/>
      <c r="BH59" s="62"/>
      <c r="BI59" s="62"/>
      <c r="BJ59" s="62"/>
      <c r="BK59" s="62"/>
      <c r="BL59" s="62"/>
      <c r="BM59" s="62"/>
      <c r="BN59" s="158"/>
      <c r="BO59" s="158"/>
      <c r="BP59" s="158"/>
      <c r="BQ59" s="158"/>
      <c r="BR59" s="62"/>
      <c r="BS59" s="62"/>
      <c r="BT59" s="62"/>
      <c r="BU59" s="62"/>
      <c r="BV59" s="62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62"/>
      <c r="CP59" s="62"/>
      <c r="CQ59" s="62"/>
      <c r="CR59" s="62"/>
      <c r="CS59" s="159"/>
      <c r="CT59" s="62"/>
      <c r="CU59" s="62"/>
      <c r="CV59" s="62"/>
      <c r="CW59" s="62"/>
      <c r="CX59" s="160"/>
      <c r="CY59" s="161"/>
      <c r="CZ59" s="63"/>
      <c r="DA59" s="63"/>
      <c r="DB59" s="626"/>
      <c r="DC59" s="60"/>
      <c r="DD59" s="65"/>
      <c r="DE59" s="60"/>
      <c r="DF59" s="60"/>
      <c r="DG59" s="60"/>
      <c r="DH59" s="60"/>
      <c r="DI59" s="60"/>
      <c r="DJ59" s="60"/>
      <c r="DK59" s="60"/>
      <c r="DL59" s="60"/>
      <c r="DM59" s="60"/>
      <c r="DN59" s="156"/>
      <c r="DO59" s="156"/>
      <c r="DP59" s="60"/>
      <c r="DQ59" s="60"/>
      <c r="DR59" s="61"/>
    </row>
    <row r="60" spans="1:122">
      <c r="A60" s="550" t="s">
        <v>179</v>
      </c>
      <c r="B60" s="83"/>
      <c r="C60" s="83"/>
      <c r="D60" s="83" t="s">
        <v>565</v>
      </c>
      <c r="E60" s="85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110"/>
      <c r="CY60" s="89"/>
      <c r="CZ60" s="88"/>
      <c r="DA60" s="89"/>
      <c r="DB60" s="90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3"/>
      <c r="DP60" s="83"/>
      <c r="DQ60" s="83"/>
      <c r="DR60" s="83"/>
    </row>
    <row r="61" spans="1:122">
      <c r="A61" s="550"/>
      <c r="B61" s="83"/>
      <c r="C61" s="83"/>
      <c r="D61" s="83" t="s">
        <v>564</v>
      </c>
      <c r="E61" s="85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110"/>
      <c r="CY61" s="89"/>
      <c r="CZ61" s="88"/>
      <c r="DA61" s="89"/>
      <c r="DB61" s="630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3"/>
      <c r="DP61" s="83"/>
      <c r="DQ61" s="83"/>
      <c r="DR61" s="83"/>
    </row>
    <row r="62" spans="1:122">
      <c r="A62" s="550"/>
      <c r="B62" s="83"/>
      <c r="C62" s="83"/>
      <c r="D62" s="84"/>
      <c r="E62" s="85" t="s">
        <v>141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110" t="s">
        <v>145</v>
      </c>
      <c r="CY62" s="89">
        <v>8400</v>
      </c>
      <c r="CZ62" s="88">
        <v>2473548</v>
      </c>
      <c r="DA62" s="89">
        <v>0</v>
      </c>
      <c r="DB62" s="91">
        <f t="shared" ref="DB62:DB94" si="2">DA62+CZ62</f>
        <v>2473548</v>
      </c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</row>
    <row r="63" spans="1:122">
      <c r="A63" s="550"/>
      <c r="B63" s="83"/>
      <c r="C63" s="83"/>
      <c r="D63" s="84"/>
      <c r="E63" s="85" t="s">
        <v>142</v>
      </c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110" t="s">
        <v>145</v>
      </c>
      <c r="CY63" s="89">
        <v>8400</v>
      </c>
      <c r="CZ63" s="88">
        <v>270639.59999999998</v>
      </c>
      <c r="DA63" s="89">
        <v>0</v>
      </c>
      <c r="DB63" s="91">
        <f t="shared" si="2"/>
        <v>270639.59999999998</v>
      </c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3"/>
      <c r="DP63" s="83"/>
      <c r="DQ63" s="83"/>
      <c r="DR63" s="83"/>
    </row>
    <row r="64" spans="1:122">
      <c r="A64" s="550"/>
      <c r="B64" s="83"/>
      <c r="C64" s="83"/>
      <c r="D64" s="84"/>
      <c r="E64" s="85" t="s">
        <v>143</v>
      </c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110" t="s">
        <v>146</v>
      </c>
      <c r="CY64" s="89">
        <v>252000</v>
      </c>
      <c r="CZ64" s="88">
        <v>1206651.6000000001</v>
      </c>
      <c r="DA64" s="89">
        <v>0</v>
      </c>
      <c r="DB64" s="91">
        <f t="shared" si="2"/>
        <v>1206651.6000000001</v>
      </c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3"/>
      <c r="DP64" s="83"/>
      <c r="DQ64" s="83"/>
      <c r="DR64" s="83"/>
    </row>
    <row r="65" spans="1:122">
      <c r="A65" s="550"/>
      <c r="B65" s="83"/>
      <c r="C65" s="83"/>
      <c r="D65" s="83" t="s">
        <v>568</v>
      </c>
      <c r="E65" s="85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110"/>
      <c r="CY65" s="89"/>
      <c r="CZ65" s="88">
        <v>0</v>
      </c>
      <c r="DA65" s="89">
        <v>0</v>
      </c>
      <c r="DB65" s="90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3"/>
      <c r="DP65" s="83"/>
      <c r="DQ65" s="83"/>
      <c r="DR65" s="83"/>
    </row>
    <row r="66" spans="1:122">
      <c r="A66" s="550"/>
      <c r="B66" s="83"/>
      <c r="C66" s="83"/>
      <c r="D66" s="84"/>
      <c r="E66" s="85" t="s">
        <v>141</v>
      </c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110" t="s">
        <v>145</v>
      </c>
      <c r="CY66" s="89">
        <v>2107</v>
      </c>
      <c r="CZ66" s="88">
        <v>620448.29</v>
      </c>
      <c r="DA66" s="89">
        <v>0</v>
      </c>
      <c r="DB66" s="91">
        <f>DA66+CZ66</f>
        <v>620448.29</v>
      </c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</row>
    <row r="67" spans="1:122">
      <c r="A67" s="550"/>
      <c r="B67" s="83"/>
      <c r="C67" s="83"/>
      <c r="D67" s="84"/>
      <c r="E67" s="85" t="s">
        <v>155</v>
      </c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110" t="s">
        <v>145</v>
      </c>
      <c r="CY67" s="89">
        <v>8428</v>
      </c>
      <c r="CZ67" s="88">
        <v>271541.73200000002</v>
      </c>
      <c r="DA67" s="89">
        <v>0</v>
      </c>
      <c r="DB67" s="91">
        <f>DA67+CZ67</f>
        <v>271541.73200000002</v>
      </c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</row>
    <row r="68" spans="1:122">
      <c r="A68" s="550"/>
      <c r="B68" s="83"/>
      <c r="C68" s="83"/>
      <c r="D68" s="83" t="s">
        <v>783</v>
      </c>
      <c r="E68" s="85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110"/>
      <c r="CY68" s="89"/>
      <c r="CZ68" s="88">
        <v>0</v>
      </c>
      <c r="DA68" s="89">
        <v>0</v>
      </c>
      <c r="DB68" s="91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</row>
    <row r="69" spans="1:122">
      <c r="A69" s="550"/>
      <c r="B69" s="83"/>
      <c r="C69" s="83"/>
      <c r="D69" s="84"/>
      <c r="E69" s="85" t="s">
        <v>160</v>
      </c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110" t="s">
        <v>145</v>
      </c>
      <c r="CY69" s="89">
        <v>50</v>
      </c>
      <c r="CZ69" s="88">
        <v>104423</v>
      </c>
      <c r="DA69" s="89">
        <v>0</v>
      </c>
      <c r="DB69" s="91">
        <f>DA69+CZ69</f>
        <v>104423</v>
      </c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3"/>
      <c r="DP69" s="83"/>
      <c r="DQ69" s="83"/>
      <c r="DR69" s="83"/>
    </row>
    <row r="70" spans="1:122">
      <c r="A70" s="550"/>
      <c r="B70" s="83"/>
      <c r="C70" s="83"/>
      <c r="D70" s="84"/>
      <c r="E70" s="85" t="s">
        <v>163</v>
      </c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110" t="s">
        <v>145</v>
      </c>
      <c r="CY70" s="89">
        <v>25</v>
      </c>
      <c r="CZ70" s="88">
        <v>50919.55</v>
      </c>
      <c r="DA70" s="89">
        <v>0</v>
      </c>
      <c r="DB70" s="91">
        <f>DA70+CZ70</f>
        <v>50919.55</v>
      </c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3"/>
      <c r="DP70" s="83"/>
      <c r="DQ70" s="83"/>
      <c r="DR70" s="83"/>
    </row>
    <row r="71" spans="1:122">
      <c r="A71" s="550"/>
      <c r="B71" s="83"/>
      <c r="C71" s="83"/>
      <c r="D71" s="84"/>
      <c r="E71" s="85" t="s">
        <v>161</v>
      </c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110" t="s">
        <v>145</v>
      </c>
      <c r="CY71" s="89">
        <v>100</v>
      </c>
      <c r="CZ71" s="89">
        <v>13737.9</v>
      </c>
      <c r="DA71" s="89">
        <v>0</v>
      </c>
      <c r="DB71" s="91">
        <f t="shared" ref="DB71:DB74" si="3">DA71+CZ71</f>
        <v>13737.9</v>
      </c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</row>
    <row r="72" spans="1:122">
      <c r="A72" s="550"/>
      <c r="B72" s="83"/>
      <c r="C72" s="83"/>
      <c r="D72" s="84"/>
      <c r="E72" s="85" t="s">
        <v>162</v>
      </c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110" t="s">
        <v>146</v>
      </c>
      <c r="CY72" s="89">
        <v>1500</v>
      </c>
      <c r="CZ72" s="88">
        <v>20682.75</v>
      </c>
      <c r="DA72" s="89">
        <v>0</v>
      </c>
      <c r="DB72" s="91">
        <f t="shared" si="3"/>
        <v>20682.75</v>
      </c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</row>
    <row r="73" spans="1:122">
      <c r="A73" s="550"/>
      <c r="B73" s="83"/>
      <c r="C73" s="83"/>
      <c r="D73" s="84"/>
      <c r="E73" s="85" t="s">
        <v>164</v>
      </c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110" t="s">
        <v>146</v>
      </c>
      <c r="CY73" s="89">
        <v>150</v>
      </c>
      <c r="CZ73" s="88">
        <v>13418.46</v>
      </c>
      <c r="DA73" s="89">
        <v>0</v>
      </c>
      <c r="DB73" s="91">
        <f t="shared" si="3"/>
        <v>13418.46</v>
      </c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3"/>
      <c r="DQ73" s="83"/>
      <c r="DR73" s="83"/>
    </row>
    <row r="74" spans="1:122">
      <c r="A74" s="550"/>
      <c r="B74" s="83"/>
      <c r="C74" s="83"/>
      <c r="D74" s="84"/>
      <c r="E74" s="85" t="s">
        <v>165</v>
      </c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110" t="s">
        <v>146</v>
      </c>
      <c r="CY74" s="89">
        <v>150</v>
      </c>
      <c r="CZ74" s="88">
        <v>18180.36</v>
      </c>
      <c r="DA74" s="89">
        <v>0</v>
      </c>
      <c r="DB74" s="91">
        <f t="shared" si="3"/>
        <v>18180.36</v>
      </c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3"/>
      <c r="DP74" s="83"/>
      <c r="DQ74" s="83"/>
      <c r="DR74" s="83"/>
    </row>
    <row r="75" spans="1:122">
      <c r="A75" s="550"/>
      <c r="B75" s="83"/>
      <c r="C75" s="83"/>
      <c r="D75" s="84"/>
      <c r="E75" s="85" t="s">
        <v>166</v>
      </c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110" t="s">
        <v>145</v>
      </c>
      <c r="CY75" s="89">
        <v>0</v>
      </c>
      <c r="CZ75" s="88">
        <v>0</v>
      </c>
      <c r="DA75" s="89">
        <v>0</v>
      </c>
      <c r="DB75" s="91">
        <f>DA75+CZ75</f>
        <v>0</v>
      </c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</row>
    <row r="76" spans="1:122">
      <c r="A76" s="550"/>
      <c r="B76" s="83"/>
      <c r="C76" s="83"/>
      <c r="D76" s="84"/>
      <c r="E76" s="85" t="s">
        <v>167</v>
      </c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110" t="s">
        <v>145</v>
      </c>
      <c r="CY76" s="89">
        <v>2</v>
      </c>
      <c r="CZ76" s="88">
        <v>882708.93260000006</v>
      </c>
      <c r="DA76" s="89">
        <v>0</v>
      </c>
      <c r="DB76" s="91">
        <f>DA76+CZ76</f>
        <v>882708.93260000006</v>
      </c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</row>
    <row r="77" spans="1:122">
      <c r="A77" s="551" t="s">
        <v>348</v>
      </c>
      <c r="B77" s="83"/>
      <c r="C77" s="83"/>
      <c r="D77" s="111" t="s">
        <v>566</v>
      </c>
      <c r="E77" s="85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110"/>
      <c r="CY77" s="89"/>
      <c r="CZ77" s="88">
        <v>0</v>
      </c>
      <c r="DA77" s="89">
        <v>0</v>
      </c>
      <c r="DB77" s="91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</row>
    <row r="78" spans="1:122">
      <c r="A78" s="551"/>
      <c r="B78" s="83"/>
      <c r="C78" s="83"/>
      <c r="D78" s="84"/>
      <c r="E78" s="85" t="s">
        <v>147</v>
      </c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110" t="s">
        <v>152</v>
      </c>
      <c r="CY78" s="89">
        <v>8400</v>
      </c>
      <c r="CZ78" s="88">
        <v>0</v>
      </c>
      <c r="DA78" s="89">
        <v>55902</v>
      </c>
      <c r="DB78" s="91">
        <f t="shared" si="2"/>
        <v>55902</v>
      </c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</row>
    <row r="79" spans="1:122">
      <c r="A79" s="551"/>
      <c r="B79" s="83"/>
      <c r="C79" s="83"/>
      <c r="D79" s="84"/>
      <c r="E79" s="85" t="s">
        <v>148</v>
      </c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110" t="s">
        <v>152</v>
      </c>
      <c r="CY79" s="89">
        <v>8400</v>
      </c>
      <c r="CZ79" s="88">
        <v>0</v>
      </c>
      <c r="DA79" s="89">
        <v>76230</v>
      </c>
      <c r="DB79" s="91">
        <f t="shared" si="2"/>
        <v>76230</v>
      </c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</row>
    <row r="80" spans="1:122">
      <c r="A80" s="551"/>
      <c r="B80" s="83"/>
      <c r="C80" s="83"/>
      <c r="D80" s="84"/>
      <c r="E80" s="85" t="s">
        <v>149</v>
      </c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110" t="s">
        <v>145</v>
      </c>
      <c r="CY80" s="89">
        <v>8400</v>
      </c>
      <c r="CZ80" s="88">
        <v>0</v>
      </c>
      <c r="DA80" s="89">
        <v>138600</v>
      </c>
      <c r="DB80" s="91">
        <f t="shared" si="2"/>
        <v>138600</v>
      </c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</row>
    <row r="81" spans="1:122">
      <c r="A81" s="551"/>
      <c r="B81" s="83"/>
      <c r="C81" s="83"/>
      <c r="D81" s="84"/>
      <c r="E81" s="85" t="s">
        <v>150</v>
      </c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110" t="s">
        <v>145</v>
      </c>
      <c r="CY81" s="89">
        <v>8400</v>
      </c>
      <c r="CZ81" s="88">
        <v>0</v>
      </c>
      <c r="DA81" s="89">
        <v>138600</v>
      </c>
      <c r="DB81" s="91">
        <f t="shared" si="2"/>
        <v>138600</v>
      </c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</row>
    <row r="82" spans="1:122">
      <c r="A82" s="551"/>
      <c r="B82" s="83"/>
      <c r="C82" s="83"/>
      <c r="D82" s="84"/>
      <c r="E82" s="85" t="s">
        <v>151</v>
      </c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110" t="s">
        <v>153</v>
      </c>
      <c r="CY82" s="89">
        <v>8400</v>
      </c>
      <c r="CZ82" s="88">
        <v>0</v>
      </c>
      <c r="DA82" s="89">
        <v>1040685.5344878577</v>
      </c>
      <c r="DB82" s="91">
        <f t="shared" si="2"/>
        <v>1040685.5344878577</v>
      </c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</row>
    <row r="83" spans="1:122">
      <c r="A83" s="551" t="s">
        <v>349</v>
      </c>
      <c r="B83" s="83"/>
      <c r="C83" s="83"/>
      <c r="D83" s="111" t="s">
        <v>567</v>
      </c>
      <c r="E83" s="85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110"/>
      <c r="CY83" s="89"/>
      <c r="CZ83" s="88">
        <v>0</v>
      </c>
      <c r="DA83" s="89">
        <v>0</v>
      </c>
      <c r="DB83" s="91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</row>
    <row r="84" spans="1:122">
      <c r="A84" s="551"/>
      <c r="B84" s="83"/>
      <c r="C84" s="83"/>
      <c r="D84" s="84"/>
      <c r="E84" s="85" t="s">
        <v>156</v>
      </c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110" t="s">
        <v>153</v>
      </c>
      <c r="CY84" s="89">
        <v>8428</v>
      </c>
      <c r="CZ84" s="88">
        <v>0</v>
      </c>
      <c r="DA84" s="89">
        <v>522077.24313474202</v>
      </c>
      <c r="DB84" s="91">
        <f t="shared" si="2"/>
        <v>522077.24313474202</v>
      </c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</row>
    <row r="85" spans="1:122">
      <c r="A85" s="551"/>
      <c r="B85" s="83"/>
      <c r="C85" s="83"/>
      <c r="D85" s="84"/>
      <c r="E85" s="85" t="s">
        <v>157</v>
      </c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110" t="s">
        <v>153</v>
      </c>
      <c r="CY85" s="89">
        <v>2107</v>
      </c>
      <c r="CZ85" s="88">
        <v>0</v>
      </c>
      <c r="DA85" s="89">
        <v>261038.62156737101</v>
      </c>
      <c r="DB85" s="91">
        <f t="shared" si="2"/>
        <v>261038.62156737101</v>
      </c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</row>
    <row r="86" spans="1:122">
      <c r="A86" s="551" t="s">
        <v>350</v>
      </c>
      <c r="B86" s="83"/>
      <c r="C86" s="83"/>
      <c r="D86" s="111" t="s">
        <v>784</v>
      </c>
      <c r="E86" s="85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110"/>
      <c r="CY86" s="89"/>
      <c r="CZ86" s="88">
        <v>0</v>
      </c>
      <c r="DA86" s="89">
        <v>0</v>
      </c>
      <c r="DB86" s="91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</row>
    <row r="87" spans="1:122">
      <c r="A87" s="551"/>
      <c r="B87" s="83"/>
      <c r="C87" s="83"/>
      <c r="D87" s="84"/>
      <c r="E87" s="85" t="s">
        <v>169</v>
      </c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110" t="s">
        <v>145</v>
      </c>
      <c r="CY87" s="89">
        <v>50</v>
      </c>
      <c r="CZ87" s="88">
        <v>0</v>
      </c>
      <c r="DA87" s="89">
        <v>111925</v>
      </c>
      <c r="DB87" s="91">
        <f t="shared" si="2"/>
        <v>111925</v>
      </c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</row>
    <row r="88" spans="1:122">
      <c r="A88" s="551"/>
      <c r="B88" s="83"/>
      <c r="C88" s="83"/>
      <c r="D88" s="84"/>
      <c r="E88" s="85" t="s">
        <v>170</v>
      </c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110" t="s">
        <v>146</v>
      </c>
      <c r="CY88" s="89">
        <v>1500</v>
      </c>
      <c r="CZ88" s="88">
        <v>0</v>
      </c>
      <c r="DA88" s="89">
        <v>39105</v>
      </c>
      <c r="DB88" s="91">
        <f t="shared" si="2"/>
        <v>39105</v>
      </c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</row>
    <row r="89" spans="1:122">
      <c r="A89" s="551"/>
      <c r="B89" s="83"/>
      <c r="C89" s="83"/>
      <c r="D89" s="84"/>
      <c r="E89" s="85" t="s">
        <v>171</v>
      </c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110" t="s">
        <v>145</v>
      </c>
      <c r="CY89" s="89">
        <v>27</v>
      </c>
      <c r="CZ89" s="88">
        <v>0</v>
      </c>
      <c r="DA89" s="89">
        <v>74250</v>
      </c>
      <c r="DB89" s="91">
        <f t="shared" si="2"/>
        <v>74250</v>
      </c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</row>
    <row r="90" spans="1:122">
      <c r="A90" s="551"/>
      <c r="B90" s="83"/>
      <c r="C90" s="83"/>
      <c r="D90" s="84"/>
      <c r="E90" s="85" t="s">
        <v>172</v>
      </c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110" t="s">
        <v>145</v>
      </c>
      <c r="CY90" s="89">
        <v>52</v>
      </c>
      <c r="CZ90" s="88">
        <v>0</v>
      </c>
      <c r="DA90" s="89">
        <v>94380</v>
      </c>
      <c r="DB90" s="91">
        <f t="shared" si="2"/>
        <v>94380</v>
      </c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</row>
    <row r="91" spans="1:122">
      <c r="A91" s="551"/>
      <c r="B91" s="83"/>
      <c r="C91" s="83"/>
      <c r="D91" s="84"/>
      <c r="E91" s="85" t="s">
        <v>175</v>
      </c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110" t="s">
        <v>145</v>
      </c>
      <c r="CY91" s="89">
        <v>25</v>
      </c>
      <c r="CZ91" s="88">
        <v>0</v>
      </c>
      <c r="DA91" s="89">
        <v>33099.974600000001</v>
      </c>
      <c r="DB91" s="91">
        <f t="shared" si="2"/>
        <v>33099.974600000001</v>
      </c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3"/>
      <c r="DP91" s="83"/>
      <c r="DQ91" s="83"/>
      <c r="DR91" s="83"/>
    </row>
    <row r="92" spans="1:122">
      <c r="A92" s="551"/>
      <c r="B92" s="83"/>
      <c r="C92" s="83"/>
      <c r="D92" s="84"/>
      <c r="E92" s="85" t="s">
        <v>173</v>
      </c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110" t="s">
        <v>145</v>
      </c>
      <c r="CY92" s="89">
        <v>25</v>
      </c>
      <c r="CZ92" s="88">
        <v>0</v>
      </c>
      <c r="DA92" s="89">
        <v>7940.625</v>
      </c>
      <c r="DB92" s="91">
        <f t="shared" si="2"/>
        <v>7940.625</v>
      </c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</row>
    <row r="93" spans="1:122">
      <c r="A93" s="551"/>
      <c r="B93" s="83"/>
      <c r="C93" s="83"/>
      <c r="D93" s="84"/>
      <c r="E93" s="85" t="s">
        <v>174</v>
      </c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110" t="s">
        <v>145</v>
      </c>
      <c r="CY93" s="89">
        <v>25</v>
      </c>
      <c r="CZ93" s="88">
        <v>0</v>
      </c>
      <c r="DA93" s="89">
        <v>206250</v>
      </c>
      <c r="DB93" s="91">
        <f t="shared" si="2"/>
        <v>206250</v>
      </c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</row>
    <row r="94" spans="1:122">
      <c r="A94" s="583"/>
      <c r="B94" s="186"/>
      <c r="C94" s="186"/>
      <c r="D94" s="187"/>
      <c r="E94" s="188" t="s">
        <v>176</v>
      </c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  <c r="BG94" s="186"/>
      <c r="BH94" s="186"/>
      <c r="BI94" s="186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186"/>
      <c r="CE94" s="186"/>
      <c r="CF94" s="186"/>
      <c r="CG94" s="186"/>
      <c r="CH94" s="186"/>
      <c r="CI94" s="186"/>
      <c r="CJ94" s="186"/>
      <c r="CK94" s="186"/>
      <c r="CL94" s="186"/>
      <c r="CM94" s="186"/>
      <c r="CN94" s="186"/>
      <c r="CO94" s="186"/>
      <c r="CP94" s="186"/>
      <c r="CQ94" s="186"/>
      <c r="CR94" s="186"/>
      <c r="CS94" s="186"/>
      <c r="CT94" s="186"/>
      <c r="CU94" s="186"/>
      <c r="CV94" s="186"/>
      <c r="CW94" s="186"/>
      <c r="CX94" s="290" t="s">
        <v>177</v>
      </c>
      <c r="CY94" s="190"/>
      <c r="CZ94" s="191">
        <v>0</v>
      </c>
      <c r="DA94" s="190">
        <v>133024.84018954742</v>
      </c>
      <c r="DB94" s="192">
        <f t="shared" si="2"/>
        <v>133024.84018954742</v>
      </c>
      <c r="DC94" s="186"/>
      <c r="DD94" s="186"/>
      <c r="DE94" s="186"/>
      <c r="DF94" s="186"/>
      <c r="DG94" s="186"/>
      <c r="DH94" s="186"/>
      <c r="DI94" s="186"/>
      <c r="DJ94" s="186"/>
      <c r="DK94" s="186"/>
      <c r="DL94" s="186"/>
      <c r="DM94" s="186"/>
      <c r="DN94" s="186"/>
      <c r="DO94" s="186"/>
      <c r="DP94" s="186"/>
      <c r="DQ94" s="186"/>
      <c r="DR94" s="186"/>
    </row>
    <row r="95" spans="1:122" ht="18.75" customHeight="1">
      <c r="A95" s="143" t="s">
        <v>351</v>
      </c>
      <c r="B95" s="156"/>
      <c r="C95" s="61"/>
      <c r="D95" s="170" t="s">
        <v>341</v>
      </c>
      <c r="E95" s="137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62"/>
      <c r="AT95" s="62"/>
      <c r="AU95" s="62"/>
      <c r="AV95" s="62"/>
      <c r="AW95" s="62"/>
      <c r="AX95" s="158"/>
      <c r="AY95" s="158"/>
      <c r="AZ95" s="158"/>
      <c r="BA95" s="158"/>
      <c r="BB95" s="158"/>
      <c r="BC95" s="158"/>
      <c r="BD95" s="158"/>
      <c r="BE95" s="158"/>
      <c r="BF95" s="62"/>
      <c r="BG95" s="62"/>
      <c r="BH95" s="62"/>
      <c r="BI95" s="62"/>
      <c r="BJ95" s="62"/>
      <c r="BK95" s="62"/>
      <c r="BL95" s="62"/>
      <c r="BM95" s="62"/>
      <c r="BN95" s="158"/>
      <c r="BO95" s="158"/>
      <c r="BP95" s="158"/>
      <c r="BQ95" s="158"/>
      <c r="BR95" s="62"/>
      <c r="BS95" s="62"/>
      <c r="BT95" s="62"/>
      <c r="BU95" s="62"/>
      <c r="BV95" s="62"/>
      <c r="BW95" s="158"/>
      <c r="BX95" s="158"/>
      <c r="BY95" s="158"/>
      <c r="BZ95" s="158"/>
      <c r="CA95" s="158"/>
      <c r="CB95" s="158"/>
      <c r="CC95" s="158"/>
      <c r="CD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62"/>
      <c r="CP95" s="62"/>
      <c r="CQ95" s="62"/>
      <c r="CR95" s="62"/>
      <c r="CS95" s="159"/>
      <c r="CT95" s="62"/>
      <c r="CU95" s="62"/>
      <c r="CV95" s="62"/>
      <c r="CW95" s="62"/>
      <c r="CX95" s="160"/>
      <c r="CY95" s="161"/>
      <c r="CZ95" s="63">
        <v>5045078.8524399986</v>
      </c>
      <c r="DA95" s="63">
        <v>2293726.2175600016</v>
      </c>
      <c r="DB95" s="64">
        <f t="shared" ref="DB95:DB99" si="4">CZ95+DA95</f>
        <v>7338805.0700000003</v>
      </c>
      <c r="DC95" s="60"/>
      <c r="DD95" s="65"/>
      <c r="DE95" s="60"/>
      <c r="DF95" s="60"/>
      <c r="DG95" s="60"/>
      <c r="DH95" s="60"/>
      <c r="DI95" s="60"/>
      <c r="DJ95" s="60"/>
      <c r="DK95" s="60"/>
      <c r="DL95" s="60"/>
      <c r="DM95" s="60"/>
      <c r="DN95" s="156"/>
      <c r="DO95" s="156"/>
      <c r="DP95" s="60"/>
      <c r="DQ95" s="60"/>
      <c r="DR95" s="61"/>
    </row>
    <row r="96" spans="1:122" ht="18.75" customHeight="1">
      <c r="A96" s="143" t="s">
        <v>352</v>
      </c>
      <c r="B96" s="156"/>
      <c r="C96" s="61"/>
      <c r="D96" s="170" t="s">
        <v>342</v>
      </c>
      <c r="E96" s="137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62"/>
      <c r="AT96" s="62"/>
      <c r="AU96" s="62"/>
      <c r="AV96" s="62"/>
      <c r="AW96" s="62"/>
      <c r="AX96" s="158"/>
      <c r="AY96" s="158"/>
      <c r="AZ96" s="158"/>
      <c r="BA96" s="158"/>
      <c r="BB96" s="158"/>
      <c r="BC96" s="158"/>
      <c r="BD96" s="158"/>
      <c r="BE96" s="158"/>
      <c r="BF96" s="62"/>
      <c r="BG96" s="62"/>
      <c r="BH96" s="62"/>
      <c r="BI96" s="62"/>
      <c r="BJ96" s="62"/>
      <c r="BK96" s="62"/>
      <c r="BL96" s="62"/>
      <c r="BM96" s="62"/>
      <c r="BN96" s="158"/>
      <c r="BO96" s="158"/>
      <c r="BP96" s="158"/>
      <c r="BQ96" s="158"/>
      <c r="BR96" s="62"/>
      <c r="BS96" s="62"/>
      <c r="BT96" s="62"/>
      <c r="BU96" s="62"/>
      <c r="BV96" s="62"/>
      <c r="BW96" s="158"/>
      <c r="BX96" s="158"/>
      <c r="BY96" s="158"/>
      <c r="BZ96" s="158"/>
      <c r="CA96" s="158"/>
      <c r="CB96" s="158"/>
      <c r="CC96" s="158"/>
      <c r="CD96" s="158"/>
      <c r="CE96" s="158"/>
      <c r="CF96" s="158"/>
      <c r="CG96" s="158"/>
      <c r="CH96" s="158"/>
      <c r="CI96" s="158"/>
      <c r="CJ96" s="158"/>
      <c r="CK96" s="158"/>
      <c r="CL96" s="158"/>
      <c r="CM96" s="158"/>
      <c r="CN96" s="158"/>
      <c r="CO96" s="62"/>
      <c r="CP96" s="62"/>
      <c r="CQ96" s="62"/>
      <c r="CR96" s="62"/>
      <c r="CS96" s="159"/>
      <c r="CT96" s="62"/>
      <c r="CU96" s="62"/>
      <c r="CV96" s="62"/>
      <c r="CW96" s="62"/>
      <c r="CX96" s="160"/>
      <c r="CY96" s="161"/>
      <c r="CZ96" s="63">
        <v>1141680.8858400001</v>
      </c>
      <c r="DA96" s="63">
        <v>1512182.9266575598</v>
      </c>
      <c r="DB96" s="64">
        <f t="shared" si="4"/>
        <v>2653863.8124975599</v>
      </c>
      <c r="DC96" s="60"/>
      <c r="DD96" s="65"/>
      <c r="DE96" s="60"/>
      <c r="DF96" s="60"/>
      <c r="DG96" s="60"/>
      <c r="DH96" s="60"/>
      <c r="DI96" s="60"/>
      <c r="DJ96" s="60"/>
      <c r="DK96" s="60"/>
      <c r="DL96" s="60"/>
      <c r="DM96" s="60"/>
      <c r="DN96" s="156"/>
      <c r="DO96" s="156"/>
      <c r="DP96" s="60"/>
      <c r="DQ96" s="60"/>
      <c r="DR96" s="61"/>
    </row>
    <row r="97" spans="1:123" ht="18.75" customHeight="1">
      <c r="A97" s="143" t="s">
        <v>353</v>
      </c>
      <c r="B97" s="156"/>
      <c r="C97" s="61"/>
      <c r="D97" s="170" t="s">
        <v>343</v>
      </c>
      <c r="E97" s="137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62"/>
      <c r="AT97" s="62"/>
      <c r="AU97" s="62"/>
      <c r="AV97" s="62"/>
      <c r="AW97" s="62"/>
      <c r="AX97" s="158"/>
      <c r="AY97" s="158"/>
      <c r="AZ97" s="158"/>
      <c r="BA97" s="158"/>
      <c r="BB97" s="158"/>
      <c r="BC97" s="158"/>
      <c r="BD97" s="158"/>
      <c r="BE97" s="158"/>
      <c r="BF97" s="62"/>
      <c r="BG97" s="62"/>
      <c r="BH97" s="62"/>
      <c r="BI97" s="62"/>
      <c r="BJ97" s="62"/>
      <c r="BK97" s="62"/>
      <c r="BL97" s="62"/>
      <c r="BM97" s="62"/>
      <c r="BN97" s="158"/>
      <c r="BO97" s="158"/>
      <c r="BP97" s="158"/>
      <c r="BQ97" s="158"/>
      <c r="BR97" s="62"/>
      <c r="BS97" s="62"/>
      <c r="BT97" s="62"/>
      <c r="BU97" s="62"/>
      <c r="BV97" s="62"/>
      <c r="BW97" s="158"/>
      <c r="BX97" s="158"/>
      <c r="BY97" s="158"/>
      <c r="BZ97" s="158"/>
      <c r="CA97" s="158"/>
      <c r="CB97" s="158"/>
      <c r="CC97" s="158"/>
      <c r="CD97" s="158"/>
      <c r="CE97" s="158"/>
      <c r="CF97" s="158"/>
      <c r="CG97" s="158"/>
      <c r="CH97" s="158"/>
      <c r="CI97" s="158"/>
      <c r="CJ97" s="158"/>
      <c r="CK97" s="158"/>
      <c r="CL97" s="158"/>
      <c r="CM97" s="158"/>
      <c r="CN97" s="158"/>
      <c r="CO97" s="62"/>
      <c r="CP97" s="62"/>
      <c r="CQ97" s="62"/>
      <c r="CR97" s="62"/>
      <c r="CS97" s="159"/>
      <c r="CT97" s="62"/>
      <c r="CU97" s="62"/>
      <c r="CV97" s="62"/>
      <c r="CW97" s="62"/>
      <c r="CX97" s="160"/>
      <c r="CY97" s="161"/>
      <c r="CZ97" s="63">
        <v>1590596.0488</v>
      </c>
      <c r="DA97" s="63">
        <v>834928.66651339456</v>
      </c>
      <c r="DB97" s="64">
        <f t="shared" si="4"/>
        <v>2425524.7153133946</v>
      </c>
      <c r="DC97" s="60"/>
      <c r="DD97" s="65"/>
      <c r="DE97" s="60"/>
      <c r="DF97" s="60"/>
      <c r="DG97" s="60"/>
      <c r="DH97" s="60"/>
      <c r="DI97" s="60"/>
      <c r="DJ97" s="60"/>
      <c r="DK97" s="60"/>
      <c r="DL97" s="60"/>
      <c r="DM97" s="60"/>
      <c r="DN97" s="156"/>
      <c r="DO97" s="156"/>
      <c r="DP97" s="60"/>
      <c r="DQ97" s="60"/>
      <c r="DR97" s="61"/>
    </row>
    <row r="98" spans="1:123" ht="18.75" customHeight="1">
      <c r="A98" s="143" t="s">
        <v>354</v>
      </c>
      <c r="B98" s="156"/>
      <c r="C98" s="61"/>
      <c r="D98" s="170" t="s">
        <v>344</v>
      </c>
      <c r="E98" s="137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62"/>
      <c r="AT98" s="62"/>
      <c r="AU98" s="62"/>
      <c r="AV98" s="62"/>
      <c r="AW98" s="62"/>
      <c r="AX98" s="158"/>
      <c r="AY98" s="158"/>
      <c r="AZ98" s="158"/>
      <c r="BA98" s="158"/>
      <c r="BB98" s="158"/>
      <c r="BC98" s="158"/>
      <c r="BD98" s="158"/>
      <c r="BE98" s="158"/>
      <c r="BF98" s="62"/>
      <c r="BG98" s="62"/>
      <c r="BH98" s="62"/>
      <c r="BI98" s="62"/>
      <c r="BJ98" s="62"/>
      <c r="BK98" s="62"/>
      <c r="BL98" s="62"/>
      <c r="BM98" s="62"/>
      <c r="BN98" s="158"/>
      <c r="BO98" s="158"/>
      <c r="BP98" s="158"/>
      <c r="BQ98" s="158"/>
      <c r="BR98" s="62"/>
      <c r="BS98" s="62"/>
      <c r="BT98" s="62"/>
      <c r="BU98" s="62"/>
      <c r="BV98" s="62"/>
      <c r="BW98" s="158"/>
      <c r="BX98" s="158"/>
      <c r="BY98" s="158"/>
      <c r="BZ98" s="158"/>
      <c r="CA98" s="158"/>
      <c r="CB98" s="158"/>
      <c r="CC98" s="158"/>
      <c r="CD98" s="158"/>
      <c r="CE98" s="158"/>
      <c r="CF98" s="158"/>
      <c r="CG98" s="158"/>
      <c r="CH98" s="158"/>
      <c r="CI98" s="158"/>
      <c r="CJ98" s="158"/>
      <c r="CK98" s="158"/>
      <c r="CL98" s="158"/>
      <c r="CM98" s="158"/>
      <c r="CN98" s="158"/>
      <c r="CO98" s="62"/>
      <c r="CP98" s="62"/>
      <c r="CQ98" s="62"/>
      <c r="CR98" s="62"/>
      <c r="CS98" s="159"/>
      <c r="CT98" s="62"/>
      <c r="CU98" s="62"/>
      <c r="CV98" s="62"/>
      <c r="CW98" s="62"/>
      <c r="CX98" s="160"/>
      <c r="CY98" s="161"/>
      <c r="CZ98" s="63">
        <v>892865.71792000008</v>
      </c>
      <c r="DA98" s="63">
        <v>560345.00335294439</v>
      </c>
      <c r="DB98" s="64">
        <f t="shared" si="4"/>
        <v>1453210.7212729445</v>
      </c>
      <c r="DC98" s="60"/>
      <c r="DD98" s="65"/>
      <c r="DE98" s="60"/>
      <c r="DF98" s="60"/>
      <c r="DG98" s="60"/>
      <c r="DH98" s="60"/>
      <c r="DI98" s="60"/>
      <c r="DJ98" s="60"/>
      <c r="DK98" s="60"/>
      <c r="DL98" s="60"/>
      <c r="DM98" s="60"/>
      <c r="DN98" s="156"/>
      <c r="DO98" s="156"/>
      <c r="DP98" s="60"/>
      <c r="DQ98" s="60"/>
      <c r="DR98" s="61"/>
    </row>
    <row r="99" spans="1:123" ht="18.75" customHeight="1">
      <c r="A99" s="143" t="s">
        <v>355</v>
      </c>
      <c r="B99" s="156"/>
      <c r="C99" s="61"/>
      <c r="D99" s="170" t="s">
        <v>345</v>
      </c>
      <c r="E99" s="137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62"/>
      <c r="AT99" s="62"/>
      <c r="AU99" s="62"/>
      <c r="AV99" s="62"/>
      <c r="AW99" s="62"/>
      <c r="AX99" s="158"/>
      <c r="AY99" s="158"/>
      <c r="AZ99" s="158"/>
      <c r="BA99" s="158"/>
      <c r="BB99" s="158"/>
      <c r="BC99" s="158"/>
      <c r="BD99" s="158"/>
      <c r="BE99" s="158"/>
      <c r="BF99" s="62"/>
      <c r="BG99" s="62"/>
      <c r="BH99" s="62"/>
      <c r="BI99" s="62"/>
      <c r="BJ99" s="62"/>
      <c r="BK99" s="62"/>
      <c r="BL99" s="62"/>
      <c r="BM99" s="62"/>
      <c r="BN99" s="158"/>
      <c r="BO99" s="158"/>
      <c r="BP99" s="158"/>
      <c r="BQ99" s="158"/>
      <c r="BR99" s="62"/>
      <c r="BS99" s="62"/>
      <c r="BT99" s="62"/>
      <c r="BU99" s="62"/>
      <c r="BV99" s="62"/>
      <c r="BW99" s="158"/>
      <c r="BX99" s="158"/>
      <c r="BY99" s="158"/>
      <c r="BZ99" s="158"/>
      <c r="CA99" s="158"/>
      <c r="CB99" s="158"/>
      <c r="CC99" s="158"/>
      <c r="CD99" s="158"/>
      <c r="CE99" s="158"/>
      <c r="CF99" s="158"/>
      <c r="CG99" s="158"/>
      <c r="CH99" s="158"/>
      <c r="CI99" s="158"/>
      <c r="CJ99" s="158"/>
      <c r="CK99" s="158"/>
      <c r="CL99" s="158"/>
      <c r="CM99" s="158"/>
      <c r="CN99" s="158"/>
      <c r="CO99" s="62"/>
      <c r="CP99" s="62"/>
      <c r="CQ99" s="62"/>
      <c r="CR99" s="62"/>
      <c r="CS99" s="159"/>
      <c r="CT99" s="62"/>
      <c r="CU99" s="62"/>
      <c r="CV99" s="62"/>
      <c r="CW99" s="62"/>
      <c r="CX99" s="160"/>
      <c r="CY99" s="161"/>
      <c r="CZ99" s="63">
        <v>690474.8532880001</v>
      </c>
      <c r="DA99" s="63">
        <v>1898823.3989120005</v>
      </c>
      <c r="DB99" s="64">
        <f t="shared" si="4"/>
        <v>2589298.2522000005</v>
      </c>
      <c r="DC99" s="60"/>
      <c r="DD99" s="65"/>
      <c r="DE99" s="60"/>
      <c r="DF99" s="60"/>
      <c r="DG99" s="60"/>
      <c r="DH99" s="60"/>
      <c r="DI99" s="60"/>
      <c r="DJ99" s="60"/>
      <c r="DK99" s="60"/>
      <c r="DL99" s="60"/>
      <c r="DM99" s="60"/>
      <c r="DN99" s="156"/>
      <c r="DO99" s="156"/>
      <c r="DP99" s="60"/>
      <c r="DQ99" s="60"/>
      <c r="DR99" s="61"/>
    </row>
    <row r="100" spans="1:123">
      <c r="A100" s="287"/>
      <c r="B100" s="83"/>
      <c r="C100" s="83"/>
      <c r="D100" s="84"/>
      <c r="E100" s="85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110"/>
      <c r="CY100" s="89"/>
      <c r="CZ100" s="88"/>
      <c r="DA100" s="89"/>
      <c r="DB100" s="91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</row>
    <row r="101" spans="1:123">
      <c r="A101" s="287"/>
      <c r="B101" s="83"/>
      <c r="C101" s="83"/>
      <c r="D101" s="171" t="s">
        <v>746</v>
      </c>
      <c r="E101" s="164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110"/>
      <c r="CY101" s="89"/>
      <c r="CZ101" s="88">
        <f>SUM(CZ103:CZ182)</f>
        <v>128304318.59639373</v>
      </c>
      <c r="DA101" s="89">
        <f>SUM(DA103:DA182)</f>
        <v>93066011.680650666</v>
      </c>
      <c r="DB101" s="628" t="s">
        <v>844</v>
      </c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</row>
    <row r="102" spans="1:123" ht="6.75" customHeight="1">
      <c r="A102" s="287"/>
      <c r="B102" s="83"/>
      <c r="C102" s="83"/>
      <c r="D102" s="84"/>
      <c r="E102" s="85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110"/>
      <c r="CY102" s="89"/>
      <c r="CZ102" s="88"/>
      <c r="DA102" s="89"/>
      <c r="DB102" s="91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</row>
    <row r="103" spans="1:123">
      <c r="A103" s="287"/>
      <c r="B103" s="83"/>
      <c r="C103" s="83"/>
      <c r="D103" s="360" t="s">
        <v>590</v>
      </c>
      <c r="E103" s="361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110"/>
      <c r="CY103" s="89"/>
      <c r="CZ103" s="88"/>
      <c r="DA103" s="89"/>
      <c r="DB103" s="91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</row>
    <row r="104" spans="1:123">
      <c r="A104" s="287"/>
      <c r="B104" s="83"/>
      <c r="C104" s="83"/>
      <c r="D104" s="111"/>
      <c r="E104" s="354" t="s">
        <v>591</v>
      </c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110"/>
      <c r="CY104" s="89"/>
      <c r="CZ104" s="89">
        <v>3116917.2464650003</v>
      </c>
      <c r="DA104" s="89">
        <v>441156.91008400009</v>
      </c>
      <c r="DB104" s="91">
        <f t="shared" ref="DB104:DB114" si="5">DA104+CZ104</f>
        <v>3558074.1565490002</v>
      </c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</row>
    <row r="105" spans="1:123">
      <c r="A105" s="287"/>
      <c r="B105" s="83"/>
      <c r="C105" s="83"/>
      <c r="D105" s="111"/>
      <c r="E105" s="355" t="s">
        <v>592</v>
      </c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110"/>
      <c r="CY105" s="89"/>
      <c r="CZ105" s="89">
        <v>3214955.07828</v>
      </c>
      <c r="DA105" s="89">
        <v>498521.09737466672</v>
      </c>
      <c r="DB105" s="91">
        <f t="shared" si="5"/>
        <v>3713476.1756546665</v>
      </c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</row>
    <row r="106" spans="1:123">
      <c r="A106" s="287"/>
      <c r="B106" s="83"/>
      <c r="C106" s="83"/>
      <c r="D106" s="111"/>
      <c r="E106" s="356" t="s">
        <v>593</v>
      </c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110"/>
      <c r="CY106" s="89"/>
      <c r="CZ106" s="89">
        <v>3493816.2236449998</v>
      </c>
      <c r="DA106" s="89">
        <v>646294.41527200036</v>
      </c>
      <c r="DB106" s="91">
        <f t="shared" si="5"/>
        <v>4140110.638917</v>
      </c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</row>
    <row r="107" spans="1:123">
      <c r="A107" s="287"/>
      <c r="B107" s="83"/>
      <c r="C107" s="83"/>
      <c r="D107" s="111"/>
      <c r="E107" s="356" t="s">
        <v>594</v>
      </c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110"/>
      <c r="CY107" s="89"/>
      <c r="CZ107" s="89">
        <v>8378251.8063013004</v>
      </c>
      <c r="DA107" s="89">
        <v>1156057.0002519989</v>
      </c>
      <c r="DB107" s="91">
        <f t="shared" si="5"/>
        <v>9534308.8065532986</v>
      </c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</row>
    <row r="108" spans="1:123">
      <c r="A108" s="287"/>
      <c r="B108" s="83"/>
      <c r="C108" s="83"/>
      <c r="D108" s="111"/>
      <c r="E108" s="357" t="s">
        <v>595</v>
      </c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110"/>
      <c r="CY108" s="89"/>
      <c r="CZ108" s="89">
        <v>112407.41127000001</v>
      </c>
      <c r="DA108" s="89">
        <v>76538.522851999965</v>
      </c>
      <c r="DB108" s="91">
        <f t="shared" si="5"/>
        <v>188945.93412199998</v>
      </c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</row>
    <row r="109" spans="1:123">
      <c r="A109" s="287"/>
      <c r="B109" s="83"/>
      <c r="C109" s="83"/>
      <c r="D109" s="111"/>
      <c r="E109" s="358" t="s">
        <v>596</v>
      </c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110"/>
      <c r="CY109" s="89"/>
      <c r="CZ109" s="89">
        <v>1538814.8839799999</v>
      </c>
      <c r="DA109" s="89">
        <v>664975.74602799991</v>
      </c>
      <c r="DB109" s="91">
        <f t="shared" si="5"/>
        <v>2203790.6300079999</v>
      </c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</row>
    <row r="110" spans="1:123">
      <c r="A110" s="287"/>
      <c r="B110" s="83"/>
      <c r="C110" s="83"/>
      <c r="D110" s="111"/>
      <c r="E110" s="359" t="s">
        <v>597</v>
      </c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110"/>
      <c r="CY110" s="89"/>
      <c r="CZ110" s="83"/>
      <c r="DA110" s="83"/>
      <c r="DB110" s="91">
        <f t="shared" si="5"/>
        <v>0</v>
      </c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</row>
    <row r="111" spans="1:123">
      <c r="A111" s="287"/>
      <c r="B111" s="83"/>
      <c r="C111" s="83"/>
      <c r="D111" s="111"/>
      <c r="E111" s="359" t="s">
        <v>598</v>
      </c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110"/>
      <c r="CY111" s="89"/>
      <c r="CZ111" s="83"/>
      <c r="DA111" s="83"/>
      <c r="DB111" s="91">
        <f t="shared" si="5"/>
        <v>0</v>
      </c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</row>
    <row r="112" spans="1:123">
      <c r="A112" s="287"/>
      <c r="B112" s="83"/>
      <c r="C112" s="83"/>
      <c r="D112" s="111"/>
      <c r="E112" s="359" t="s">
        <v>599</v>
      </c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110"/>
      <c r="CY112" s="89"/>
      <c r="CZ112" s="83"/>
      <c r="DA112" s="83"/>
      <c r="DB112" s="91">
        <f t="shared" si="5"/>
        <v>0</v>
      </c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</row>
    <row r="113" spans="1:123">
      <c r="A113" s="287"/>
      <c r="B113" s="83"/>
      <c r="C113" s="83"/>
      <c r="D113" s="111"/>
      <c r="E113" s="359" t="s">
        <v>600</v>
      </c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110"/>
      <c r="CY113" s="89"/>
      <c r="CZ113" s="83"/>
      <c r="DA113" s="83"/>
      <c r="DB113" s="91">
        <f t="shared" si="5"/>
        <v>0</v>
      </c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</row>
    <row r="114" spans="1:123">
      <c r="A114" s="287"/>
      <c r="B114" s="83"/>
      <c r="C114" s="83"/>
      <c r="D114" s="193"/>
      <c r="E114" s="359" t="s">
        <v>601</v>
      </c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110"/>
      <c r="CY114" s="89"/>
      <c r="CZ114" s="83"/>
      <c r="DA114" s="83"/>
      <c r="DB114" s="91">
        <f t="shared" si="5"/>
        <v>0</v>
      </c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</row>
    <row r="115" spans="1:123">
      <c r="A115" s="287"/>
      <c r="B115" s="83"/>
      <c r="C115" s="83"/>
      <c r="D115" s="112" t="s">
        <v>602</v>
      </c>
      <c r="E115" s="229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110"/>
      <c r="CY115" s="89"/>
      <c r="CZ115" s="88"/>
      <c r="DA115" s="89"/>
      <c r="DB115" s="91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</row>
    <row r="116" spans="1:123">
      <c r="A116" s="287"/>
      <c r="B116" s="83"/>
      <c r="C116" s="83"/>
      <c r="D116" s="111"/>
      <c r="E116" s="246" t="s">
        <v>669</v>
      </c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110"/>
      <c r="CY116" s="89"/>
      <c r="CZ116" s="292">
        <v>9339258.5441705007</v>
      </c>
      <c r="DA116" s="89">
        <v>1452182.877816</v>
      </c>
      <c r="DB116" s="200">
        <f>CZ116+DA116</f>
        <v>10791441.421986502</v>
      </c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</row>
    <row r="117" spans="1:123">
      <c r="A117" s="287"/>
      <c r="B117" s="83"/>
      <c r="C117" s="83"/>
      <c r="D117" s="111"/>
      <c r="E117" s="248" t="s">
        <v>666</v>
      </c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110"/>
      <c r="CY117" s="89"/>
      <c r="CZ117" s="292">
        <v>8378251.8063013004</v>
      </c>
      <c r="DA117" s="89">
        <v>1262311.1678320006</v>
      </c>
      <c r="DB117" s="200">
        <f>CZ117+DA117</f>
        <v>9640562.9741333015</v>
      </c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</row>
    <row r="118" spans="1:123">
      <c r="A118" s="287"/>
      <c r="B118" s="83"/>
      <c r="C118" s="83"/>
      <c r="D118" s="111"/>
      <c r="E118" s="247" t="s">
        <v>667</v>
      </c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110"/>
      <c r="CY118" s="89"/>
      <c r="CZ118" s="292">
        <f>80%*DB118</f>
        <v>5845671.2000000002</v>
      </c>
      <c r="DA118" s="89">
        <f>DB118-CZ118</f>
        <v>1461417.7999999998</v>
      </c>
      <c r="DB118" s="89">
        <v>7307089</v>
      </c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</row>
    <row r="119" spans="1:123">
      <c r="A119" s="287"/>
      <c r="B119" s="83"/>
      <c r="C119" s="83"/>
      <c r="D119" s="111"/>
      <c r="E119" s="247" t="s">
        <v>668</v>
      </c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110"/>
      <c r="CY119" s="89"/>
      <c r="CZ119" s="292">
        <f>80%*DB119</f>
        <v>5479884.8000000007</v>
      </c>
      <c r="DA119" s="89">
        <f>DB119-CZ119</f>
        <v>1369971.1999999993</v>
      </c>
      <c r="DB119" s="89">
        <v>6849856</v>
      </c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</row>
    <row r="120" spans="1:123">
      <c r="A120" s="287"/>
      <c r="B120" s="83"/>
      <c r="C120" s="83"/>
      <c r="D120" s="112" t="s">
        <v>603</v>
      </c>
      <c r="E120" s="229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110"/>
      <c r="CY120" s="89"/>
      <c r="CZ120" s="120"/>
      <c r="DA120" s="89"/>
      <c r="DB120" s="200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</row>
    <row r="121" spans="1:123">
      <c r="A121" s="287"/>
      <c r="B121" s="83"/>
      <c r="C121" s="83"/>
      <c r="D121" s="111"/>
      <c r="E121" s="248" t="s">
        <v>625</v>
      </c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110"/>
      <c r="CY121" s="89"/>
      <c r="CZ121" s="292">
        <v>717228.84854500007</v>
      </c>
      <c r="DA121" s="89">
        <v>147009.04657999994</v>
      </c>
      <c r="DB121" s="200">
        <f>CZ121+DA121</f>
        <v>864237.89512500004</v>
      </c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</row>
    <row r="122" spans="1:123">
      <c r="A122" s="287"/>
      <c r="B122" s="83"/>
      <c r="C122" s="83"/>
      <c r="D122" s="111"/>
      <c r="E122" s="248" t="s">
        <v>626</v>
      </c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110"/>
      <c r="CY122" s="89"/>
      <c r="CZ122" s="292">
        <v>553474.69492765993</v>
      </c>
      <c r="DA122" s="89">
        <v>248181.77815199996</v>
      </c>
      <c r="DB122" s="200">
        <f>CZ122+DA122</f>
        <v>801656.47307965986</v>
      </c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</row>
    <row r="123" spans="1:123">
      <c r="A123" s="287"/>
      <c r="B123" s="83"/>
      <c r="C123" s="83"/>
      <c r="D123" s="111"/>
      <c r="E123" s="248" t="s">
        <v>627</v>
      </c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110"/>
      <c r="CY123" s="89"/>
      <c r="CZ123" s="292">
        <v>594361.18843750004</v>
      </c>
      <c r="DA123" s="89">
        <v>108477.7110999999</v>
      </c>
      <c r="DB123" s="200">
        <f t="shared" ref="DB123:DB137" si="6">CZ123+DA123</f>
        <v>702838.89953749999</v>
      </c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</row>
    <row r="124" spans="1:123">
      <c r="A124" s="287"/>
      <c r="B124" s="83"/>
      <c r="C124" s="83"/>
      <c r="D124" s="111"/>
      <c r="E124" s="248" t="s">
        <v>628</v>
      </c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110"/>
      <c r="CY124" s="89"/>
      <c r="CZ124" s="292">
        <v>457222.79921999999</v>
      </c>
      <c r="DA124" s="89">
        <v>103204.48402000005</v>
      </c>
      <c r="DB124" s="200">
        <f t="shared" si="6"/>
        <v>560427.28324000002</v>
      </c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</row>
    <row r="125" spans="1:123">
      <c r="A125" s="287"/>
      <c r="B125" s="83"/>
      <c r="C125" s="83"/>
      <c r="D125" s="111"/>
      <c r="E125" s="248" t="s">
        <v>629</v>
      </c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110"/>
      <c r="CY125" s="89"/>
      <c r="CZ125" s="292">
        <v>2396586.3049480002</v>
      </c>
      <c r="DA125" s="89">
        <v>461730.85147199966</v>
      </c>
      <c r="DB125" s="200">
        <f t="shared" si="6"/>
        <v>2858317.1564199999</v>
      </c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</row>
    <row r="126" spans="1:123">
      <c r="A126" s="287"/>
      <c r="B126" s="83"/>
      <c r="C126" s="83"/>
      <c r="D126" s="111"/>
      <c r="E126" s="248" t="s">
        <v>630</v>
      </c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110"/>
      <c r="CY126" s="89"/>
      <c r="CZ126" s="292">
        <v>2288199.4075655001</v>
      </c>
      <c r="DA126" s="89">
        <v>236527.60544049978</v>
      </c>
      <c r="DB126" s="200">
        <f t="shared" si="6"/>
        <v>2524727.0130059998</v>
      </c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</row>
    <row r="127" spans="1:123">
      <c r="A127" s="287"/>
      <c r="B127" s="83"/>
      <c r="C127" s="83"/>
      <c r="D127" s="111"/>
      <c r="E127" s="248" t="s">
        <v>631</v>
      </c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110"/>
      <c r="CY127" s="89"/>
      <c r="CZ127" s="292">
        <v>457682.61676499998</v>
      </c>
      <c r="DA127" s="89">
        <v>163357.74694800007</v>
      </c>
      <c r="DB127" s="200">
        <f t="shared" si="6"/>
        <v>621040.36371300009</v>
      </c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</row>
    <row r="128" spans="1:123">
      <c r="A128" s="287"/>
      <c r="B128" s="83"/>
      <c r="C128" s="83"/>
      <c r="D128" s="111"/>
      <c r="E128" s="248" t="s">
        <v>632</v>
      </c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110"/>
      <c r="CY128" s="89"/>
      <c r="CZ128" s="292">
        <v>5456342.8106770003</v>
      </c>
      <c r="DA128" s="89">
        <v>773442.58665299986</v>
      </c>
      <c r="DB128" s="200">
        <f t="shared" si="6"/>
        <v>6229785.3973300001</v>
      </c>
      <c r="DC128" s="83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  <c r="DS128" s="83"/>
    </row>
    <row r="129" spans="1:123">
      <c r="A129" s="287"/>
      <c r="B129" s="83"/>
      <c r="C129" s="83"/>
      <c r="D129" s="111"/>
      <c r="E129" s="248" t="s">
        <v>633</v>
      </c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110"/>
      <c r="CY129" s="89"/>
      <c r="CZ129" s="292">
        <v>1204290.6980060001</v>
      </c>
      <c r="DA129" s="89">
        <v>212381.00252600026</v>
      </c>
      <c r="DB129" s="200">
        <f t="shared" si="6"/>
        <v>1416671.7005320005</v>
      </c>
      <c r="DC129" s="83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  <c r="DS129" s="83"/>
    </row>
    <row r="130" spans="1:123">
      <c r="A130" s="287"/>
      <c r="B130" s="83"/>
      <c r="C130" s="83"/>
      <c r="D130" s="111"/>
      <c r="E130" s="248" t="s">
        <v>634</v>
      </c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110"/>
      <c r="CY130" s="89"/>
      <c r="CZ130" s="292">
        <v>486935.90915200004</v>
      </c>
      <c r="DA130" s="89">
        <v>101521.88164799994</v>
      </c>
      <c r="DB130" s="200">
        <f t="shared" si="6"/>
        <v>588457.79079999996</v>
      </c>
      <c r="DC130" s="83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  <c r="DS130" s="83"/>
    </row>
    <row r="131" spans="1:123">
      <c r="A131" s="287"/>
      <c r="B131" s="83"/>
      <c r="C131" s="83"/>
      <c r="D131" s="111"/>
      <c r="E131" s="248" t="s">
        <v>635</v>
      </c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110"/>
      <c r="CY131" s="89"/>
      <c r="CZ131" s="292">
        <v>1061022.8469994999</v>
      </c>
      <c r="DA131" s="89">
        <v>208168.78935599994</v>
      </c>
      <c r="DB131" s="200">
        <f t="shared" si="6"/>
        <v>1269191.6363555</v>
      </c>
      <c r="DC131" s="83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  <c r="DS131" s="83"/>
    </row>
    <row r="132" spans="1:123">
      <c r="A132" s="287"/>
      <c r="B132" s="83"/>
      <c r="C132" s="83"/>
      <c r="D132" s="111"/>
      <c r="E132" s="247" t="s">
        <v>636</v>
      </c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110"/>
      <c r="CY132" s="89"/>
      <c r="CZ132" s="292">
        <v>0</v>
      </c>
      <c r="DA132" s="89">
        <v>21827399</v>
      </c>
      <c r="DB132" s="200">
        <f t="shared" si="6"/>
        <v>21827399</v>
      </c>
      <c r="DC132" s="83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  <c r="DO132" s="83"/>
      <c r="DP132" s="83"/>
      <c r="DQ132" s="83"/>
      <c r="DR132" s="83"/>
      <c r="DS132" s="83"/>
    </row>
    <row r="133" spans="1:123">
      <c r="A133" s="287"/>
      <c r="B133" s="83"/>
      <c r="C133" s="83"/>
      <c r="D133" s="111"/>
      <c r="E133" s="247" t="s">
        <v>637</v>
      </c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110"/>
      <c r="CY133" s="89"/>
      <c r="CZ133" s="292">
        <v>0</v>
      </c>
      <c r="DA133" s="89">
        <v>17294818</v>
      </c>
      <c r="DB133" s="200">
        <f t="shared" si="6"/>
        <v>17294818</v>
      </c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</row>
    <row r="134" spans="1:123">
      <c r="A134" s="287"/>
      <c r="B134" s="83"/>
      <c r="C134" s="83"/>
      <c r="D134" s="111"/>
      <c r="E134" s="247" t="s">
        <v>638</v>
      </c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110"/>
      <c r="CY134" s="89"/>
      <c r="CZ134" s="292">
        <v>0</v>
      </c>
      <c r="DA134" s="89">
        <v>650623</v>
      </c>
      <c r="DB134" s="200">
        <f t="shared" si="6"/>
        <v>650623</v>
      </c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</row>
    <row r="135" spans="1:123">
      <c r="A135" s="287"/>
      <c r="B135" s="83"/>
      <c r="C135" s="83"/>
      <c r="D135" s="111"/>
      <c r="E135" s="247" t="s">
        <v>639</v>
      </c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110"/>
      <c r="CY135" s="89"/>
      <c r="CZ135" s="292">
        <v>0</v>
      </c>
      <c r="DA135" s="89">
        <v>0</v>
      </c>
      <c r="DB135" s="200">
        <f t="shared" si="6"/>
        <v>0</v>
      </c>
      <c r="DC135" s="83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  <c r="DS135" s="83"/>
    </row>
    <row r="136" spans="1:123">
      <c r="A136" s="287"/>
      <c r="B136" s="83"/>
      <c r="C136" s="83"/>
      <c r="D136" s="111"/>
      <c r="E136" s="247" t="s">
        <v>640</v>
      </c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110"/>
      <c r="CY136" s="89"/>
      <c r="CZ136" s="292">
        <v>0</v>
      </c>
      <c r="DA136" s="89">
        <v>0</v>
      </c>
      <c r="DB136" s="200">
        <f t="shared" si="6"/>
        <v>0</v>
      </c>
      <c r="DC136" s="83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  <c r="DS136" s="83"/>
    </row>
    <row r="137" spans="1:123">
      <c r="A137" s="287"/>
      <c r="B137" s="83"/>
      <c r="C137" s="83"/>
      <c r="D137" s="111"/>
      <c r="E137" s="247" t="s">
        <v>641</v>
      </c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110"/>
      <c r="CY137" s="89"/>
      <c r="CZ137" s="292">
        <v>0</v>
      </c>
      <c r="DA137" s="89">
        <v>0</v>
      </c>
      <c r="DB137" s="200">
        <f t="shared" si="6"/>
        <v>0</v>
      </c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83"/>
    </row>
    <row r="138" spans="1:123">
      <c r="A138" s="287"/>
      <c r="B138" s="83"/>
      <c r="C138" s="83"/>
      <c r="D138" s="112" t="s">
        <v>604</v>
      </c>
      <c r="E138" s="229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110"/>
      <c r="CY138" s="89"/>
      <c r="CZ138" s="298"/>
      <c r="DA138" s="89"/>
      <c r="DB138" s="200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</row>
    <row r="139" spans="1:123">
      <c r="A139" s="287"/>
      <c r="B139" s="83"/>
      <c r="C139" s="83"/>
      <c r="D139" s="111"/>
      <c r="E139" s="249" t="s">
        <v>642</v>
      </c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110"/>
      <c r="CY139" s="89"/>
      <c r="CZ139" s="293">
        <v>3617338.3621649998</v>
      </c>
      <c r="DA139" s="89">
        <v>489520.4383080001</v>
      </c>
      <c r="DB139" s="200">
        <f>CZ139+DA139</f>
        <v>4106858.8004729999</v>
      </c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83"/>
    </row>
    <row r="140" spans="1:123">
      <c r="A140" s="287"/>
      <c r="B140" s="83"/>
      <c r="C140" s="83"/>
      <c r="D140" s="111"/>
      <c r="E140" s="249" t="s">
        <v>643</v>
      </c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110"/>
      <c r="CY140" s="89"/>
      <c r="CZ140" s="293">
        <v>1141400.7353485001</v>
      </c>
      <c r="DA140" s="89">
        <v>210240.59874399996</v>
      </c>
      <c r="DB140" s="200">
        <f t="shared" ref="DB140:DB141" si="7">CZ140+DA140</f>
        <v>1351641.3340925002</v>
      </c>
      <c r="DC140" s="83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  <c r="DS140" s="83"/>
    </row>
    <row r="141" spans="1:123">
      <c r="A141" s="287"/>
      <c r="B141" s="83"/>
      <c r="C141" s="83"/>
      <c r="D141" s="111"/>
      <c r="E141" s="246" t="s">
        <v>644</v>
      </c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110"/>
      <c r="CY141" s="89"/>
      <c r="CZ141" s="594">
        <v>3156692.6260099998</v>
      </c>
      <c r="DA141" s="594">
        <v>553798.44440800045</v>
      </c>
      <c r="DB141" s="588">
        <f t="shared" si="7"/>
        <v>3710491.0704180002</v>
      </c>
      <c r="DC141" s="83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  <c r="DS141" s="83"/>
    </row>
    <row r="142" spans="1:123">
      <c r="A142" s="287"/>
      <c r="B142" s="83"/>
      <c r="C142" s="83"/>
      <c r="D142" s="111"/>
      <c r="E142" s="246" t="s">
        <v>645</v>
      </c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110"/>
      <c r="CY142" s="89"/>
      <c r="CZ142" s="595"/>
      <c r="DA142" s="595">
        <v>0</v>
      </c>
      <c r="DB142" s="589"/>
      <c r="DC142" s="83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  <c r="DS142" s="83"/>
    </row>
    <row r="143" spans="1:123">
      <c r="A143" s="287"/>
      <c r="B143" s="83"/>
      <c r="C143" s="83"/>
      <c r="D143" s="111"/>
      <c r="E143" s="246" t="s">
        <v>646</v>
      </c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110"/>
      <c r="CY143" s="89"/>
      <c r="CZ143" s="595"/>
      <c r="DA143" s="595">
        <v>0</v>
      </c>
      <c r="DB143" s="589"/>
      <c r="DC143" s="83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  <c r="DS143" s="83"/>
    </row>
    <row r="144" spans="1:123">
      <c r="A144" s="287"/>
      <c r="B144" s="83"/>
      <c r="C144" s="83"/>
      <c r="D144" s="111"/>
      <c r="E144" s="246" t="s">
        <v>647</v>
      </c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110"/>
      <c r="CY144" s="89"/>
      <c r="CZ144" s="595"/>
      <c r="DA144" s="595">
        <v>0</v>
      </c>
      <c r="DB144" s="589"/>
      <c r="DC144" s="83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  <c r="DS144" s="83"/>
    </row>
    <row r="145" spans="1:123">
      <c r="A145" s="287"/>
      <c r="B145" s="83"/>
      <c r="C145" s="83"/>
      <c r="D145" s="111"/>
      <c r="E145" s="250" t="s">
        <v>648</v>
      </c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110"/>
      <c r="CY145" s="89"/>
      <c r="CZ145" s="595"/>
      <c r="DA145" s="595">
        <v>0</v>
      </c>
      <c r="DB145" s="589"/>
      <c r="DC145" s="83"/>
      <c r="DD145" s="83"/>
      <c r="DE145" s="83"/>
      <c r="DF145" s="83"/>
      <c r="DG145" s="83"/>
      <c r="DH145" s="83"/>
      <c r="DI145" s="83"/>
      <c r="DJ145" s="83"/>
      <c r="DK145" s="83"/>
      <c r="DL145" s="83"/>
      <c r="DM145" s="83"/>
      <c r="DN145" s="83"/>
      <c r="DO145" s="83"/>
      <c r="DP145" s="83"/>
      <c r="DQ145" s="83"/>
      <c r="DR145" s="83"/>
      <c r="DS145" s="83"/>
    </row>
    <row r="146" spans="1:123">
      <c r="A146" s="287"/>
      <c r="B146" s="83"/>
      <c r="C146" s="83"/>
      <c r="D146" s="111"/>
      <c r="E146" s="244" t="s">
        <v>649</v>
      </c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110"/>
      <c r="CY146" s="89"/>
      <c r="CZ146" s="595"/>
      <c r="DA146" s="595">
        <v>0</v>
      </c>
      <c r="DB146" s="589"/>
      <c r="DC146" s="83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  <c r="DO146" s="83"/>
      <c r="DP146" s="83"/>
      <c r="DQ146" s="83"/>
      <c r="DR146" s="83"/>
      <c r="DS146" s="83"/>
    </row>
    <row r="147" spans="1:123">
      <c r="A147" s="287"/>
      <c r="B147" s="83"/>
      <c r="C147" s="83"/>
      <c r="D147" s="111"/>
      <c r="E147" s="251" t="s">
        <v>650</v>
      </c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110"/>
      <c r="CY147" s="89"/>
      <c r="CZ147" s="596"/>
      <c r="DA147" s="596">
        <v>0</v>
      </c>
      <c r="DB147" s="590"/>
      <c r="DC147" s="83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  <c r="DS147" s="83"/>
    </row>
    <row r="148" spans="1:123">
      <c r="A148" s="287"/>
      <c r="B148" s="83"/>
      <c r="C148" s="83"/>
      <c r="D148" s="111"/>
      <c r="E148" s="253" t="s">
        <v>651</v>
      </c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110"/>
      <c r="CY148" s="89"/>
      <c r="CZ148" s="293">
        <v>14666847.3231005</v>
      </c>
      <c r="DA148" s="293">
        <v>1868984.7696959991</v>
      </c>
      <c r="DB148" s="200">
        <f>CZ148+DA148</f>
        <v>16535832.092796499</v>
      </c>
      <c r="DC148" s="83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  <c r="DS148" s="83"/>
    </row>
    <row r="149" spans="1:123" ht="45">
      <c r="A149" s="287"/>
      <c r="B149" s="83"/>
      <c r="C149" s="83"/>
      <c r="D149" s="111"/>
      <c r="E149" s="254" t="s">
        <v>652</v>
      </c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110"/>
      <c r="CY149" s="89"/>
      <c r="CZ149" s="294">
        <v>4101705.0382055002</v>
      </c>
      <c r="DA149" s="88">
        <v>3546627.48141295</v>
      </c>
      <c r="DB149" s="91">
        <f t="shared" ref="DB149:DB182" si="8">CZ149+DA149</f>
        <v>7648332.5196184497</v>
      </c>
      <c r="DC149" s="83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  <c r="DS149" s="83"/>
    </row>
    <row r="150" spans="1:123" ht="30">
      <c r="A150" s="287"/>
      <c r="B150" s="83"/>
      <c r="C150" s="83"/>
      <c r="D150" s="111"/>
      <c r="E150" s="254" t="s">
        <v>653</v>
      </c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110"/>
      <c r="CY150" s="89"/>
      <c r="CZ150" s="294">
        <v>1600181.77033</v>
      </c>
      <c r="DA150" s="88">
        <v>1506620.9919970008</v>
      </c>
      <c r="DB150" s="91">
        <f t="shared" si="8"/>
        <v>3106802.7623270005</v>
      </c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</row>
    <row r="151" spans="1:123">
      <c r="A151" s="287"/>
      <c r="B151" s="83"/>
      <c r="C151" s="83"/>
      <c r="D151" s="111"/>
      <c r="E151" s="255" t="s">
        <v>654</v>
      </c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110"/>
      <c r="CY151" s="89"/>
      <c r="CZ151" s="294">
        <v>0</v>
      </c>
      <c r="DA151" s="88">
        <v>23043690</v>
      </c>
      <c r="DB151" s="91">
        <f t="shared" si="8"/>
        <v>23043690</v>
      </c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83"/>
    </row>
    <row r="152" spans="1:123">
      <c r="A152" s="287"/>
      <c r="B152" s="83"/>
      <c r="C152" s="83"/>
      <c r="D152" s="112" t="s">
        <v>605</v>
      </c>
      <c r="E152" s="229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110"/>
      <c r="CY152" s="89"/>
      <c r="CZ152" s="298"/>
      <c r="DA152" s="89"/>
      <c r="DB152" s="200"/>
      <c r="DC152" s="83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  <c r="DS152" s="83"/>
    </row>
    <row r="153" spans="1:123">
      <c r="A153" s="287"/>
      <c r="B153" s="83"/>
      <c r="C153" s="83"/>
      <c r="D153" s="111"/>
      <c r="E153" s="252" t="s">
        <v>655</v>
      </c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110"/>
      <c r="CY153" s="89"/>
      <c r="CZ153" s="294">
        <v>855937.26691000012</v>
      </c>
      <c r="DA153" s="89">
        <v>152782.70563599991</v>
      </c>
      <c r="DB153" s="91">
        <f t="shared" si="8"/>
        <v>1008719.972546</v>
      </c>
      <c r="DC153" s="83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  <c r="DS153" s="83"/>
    </row>
    <row r="154" spans="1:123">
      <c r="A154" s="287"/>
      <c r="B154" s="83"/>
      <c r="C154" s="83"/>
      <c r="D154" s="111"/>
      <c r="E154" s="251" t="s">
        <v>656</v>
      </c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110"/>
      <c r="CY154" s="89"/>
      <c r="CZ154" s="294">
        <v>1202870.60861</v>
      </c>
      <c r="DA154" s="89">
        <v>192869.67229200006</v>
      </c>
      <c r="DB154" s="91">
        <f t="shared" si="8"/>
        <v>1395740.2809020001</v>
      </c>
      <c r="DC154" s="83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  <c r="DS154" s="83"/>
    </row>
    <row r="155" spans="1:123">
      <c r="A155" s="287"/>
      <c r="B155" s="83"/>
      <c r="C155" s="83"/>
      <c r="D155" s="111"/>
      <c r="E155" s="251" t="s">
        <v>657</v>
      </c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110"/>
      <c r="CY155" s="89"/>
      <c r="CZ155" s="294">
        <v>1528305.97227</v>
      </c>
      <c r="DA155" s="89">
        <v>229701.47565199996</v>
      </c>
      <c r="DB155" s="91">
        <f t="shared" si="8"/>
        <v>1758007.447922</v>
      </c>
      <c r="DC155" s="83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  <c r="DS155" s="83"/>
    </row>
    <row r="156" spans="1:123">
      <c r="A156" s="287"/>
      <c r="B156" s="83"/>
      <c r="C156" s="83"/>
      <c r="D156" s="111"/>
      <c r="E156" s="256" t="s">
        <v>606</v>
      </c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110"/>
      <c r="CY156" s="89"/>
      <c r="CZ156" s="292">
        <f>80%*DB156</f>
        <v>6203860.8000000007</v>
      </c>
      <c r="DA156" s="89">
        <f>DB156-CZ156</f>
        <v>1550965.1999999993</v>
      </c>
      <c r="DB156" s="91">
        <v>7754826</v>
      </c>
      <c r="DC156" s="83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  <c r="DS156" s="83"/>
    </row>
    <row r="157" spans="1:123">
      <c r="A157" s="287"/>
      <c r="B157" s="83"/>
      <c r="C157" s="83"/>
      <c r="D157" s="111"/>
      <c r="E157" s="256" t="s">
        <v>607</v>
      </c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110"/>
      <c r="CY157" s="89"/>
      <c r="CZ157" s="292">
        <f t="shared" ref="CZ157:CZ168" si="9">80%*DB157</f>
        <v>2164844</v>
      </c>
      <c r="DA157" s="89">
        <f t="shared" ref="DA157:DA168" si="10">DB157-CZ157</f>
        <v>541211</v>
      </c>
      <c r="DB157" s="91">
        <v>2706055</v>
      </c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</row>
    <row r="158" spans="1:123">
      <c r="A158" s="287"/>
      <c r="B158" s="83"/>
      <c r="C158" s="83"/>
      <c r="D158" s="111"/>
      <c r="E158" s="256" t="s">
        <v>608</v>
      </c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110"/>
      <c r="CY158" s="89"/>
      <c r="CZ158" s="292">
        <f t="shared" si="9"/>
        <v>769939.20000000007</v>
      </c>
      <c r="DA158" s="89">
        <f t="shared" si="10"/>
        <v>192484.79999999993</v>
      </c>
      <c r="DB158" s="91">
        <v>962424</v>
      </c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</row>
    <row r="159" spans="1:123">
      <c r="A159" s="287"/>
      <c r="B159" s="83"/>
      <c r="C159" s="83"/>
      <c r="D159" s="111"/>
      <c r="E159" s="256" t="s">
        <v>609</v>
      </c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110"/>
      <c r="CY159" s="89"/>
      <c r="CZ159" s="292">
        <f t="shared" si="9"/>
        <v>3617248.8000000003</v>
      </c>
      <c r="DA159" s="89">
        <f t="shared" si="10"/>
        <v>904312.19999999972</v>
      </c>
      <c r="DB159" s="91">
        <v>4521561</v>
      </c>
      <c r="DC159" s="83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  <c r="DS159" s="83"/>
    </row>
    <row r="160" spans="1:123">
      <c r="A160" s="287"/>
      <c r="B160" s="83"/>
      <c r="C160" s="83"/>
      <c r="D160" s="111"/>
      <c r="E160" s="256" t="s">
        <v>610</v>
      </c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110"/>
      <c r="CY160" s="89"/>
      <c r="CZ160" s="292">
        <f t="shared" si="9"/>
        <v>245724.80000000002</v>
      </c>
      <c r="DA160" s="89">
        <f t="shared" si="10"/>
        <v>61431.199999999983</v>
      </c>
      <c r="DB160" s="91">
        <v>307156</v>
      </c>
      <c r="DC160" s="83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  <c r="DS160" s="83"/>
    </row>
    <row r="161" spans="1:123">
      <c r="A161" s="287"/>
      <c r="B161" s="83"/>
      <c r="C161" s="83"/>
      <c r="D161" s="111"/>
      <c r="E161" s="256" t="s">
        <v>611</v>
      </c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110"/>
      <c r="CY161" s="89"/>
      <c r="CZ161" s="292">
        <f t="shared" si="9"/>
        <v>1688440</v>
      </c>
      <c r="DA161" s="89">
        <f t="shared" si="10"/>
        <v>422110</v>
      </c>
      <c r="DB161" s="91">
        <v>2110550</v>
      </c>
      <c r="DC161" s="83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  <c r="DS161" s="83"/>
    </row>
    <row r="162" spans="1:123">
      <c r="A162" s="287"/>
      <c r="B162" s="83"/>
      <c r="C162" s="83"/>
      <c r="D162" s="111"/>
      <c r="E162" s="256" t="s">
        <v>612</v>
      </c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110"/>
      <c r="CY162" s="89"/>
      <c r="CZ162" s="292">
        <f t="shared" si="9"/>
        <v>2488033.6</v>
      </c>
      <c r="DA162" s="89">
        <f t="shared" si="10"/>
        <v>622008.39999999991</v>
      </c>
      <c r="DB162" s="91">
        <v>3110042</v>
      </c>
      <c r="DC162" s="83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  <c r="DS162" s="83"/>
    </row>
    <row r="163" spans="1:123">
      <c r="A163" s="287"/>
      <c r="B163" s="83"/>
      <c r="C163" s="83"/>
      <c r="D163" s="111"/>
      <c r="E163" s="256" t="s">
        <v>613</v>
      </c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110"/>
      <c r="CY163" s="89"/>
      <c r="CZ163" s="292">
        <f t="shared" si="9"/>
        <v>261891.20000000001</v>
      </c>
      <c r="DA163" s="89">
        <f t="shared" si="10"/>
        <v>65472.799999999988</v>
      </c>
      <c r="DB163" s="91">
        <v>327364</v>
      </c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</row>
    <row r="164" spans="1:123">
      <c r="A164" s="287"/>
      <c r="B164" s="83"/>
      <c r="C164" s="83"/>
      <c r="D164" s="111"/>
      <c r="E164" s="256" t="s">
        <v>614</v>
      </c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110"/>
      <c r="CY164" s="89"/>
      <c r="CZ164" s="292">
        <f t="shared" si="9"/>
        <v>1827148</v>
      </c>
      <c r="DA164" s="89">
        <f t="shared" si="10"/>
        <v>456787</v>
      </c>
      <c r="DB164" s="91">
        <v>2283935</v>
      </c>
      <c r="DC164" s="83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  <c r="DS164" s="83"/>
    </row>
    <row r="165" spans="1:123">
      <c r="A165" s="287"/>
      <c r="B165" s="83"/>
      <c r="C165" s="83"/>
      <c r="D165" s="111"/>
      <c r="E165" s="256" t="s">
        <v>615</v>
      </c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110"/>
      <c r="CY165" s="89"/>
      <c r="CZ165" s="292">
        <f t="shared" si="9"/>
        <v>2429743.2000000002</v>
      </c>
      <c r="DA165" s="89">
        <f t="shared" si="10"/>
        <v>607435.79999999981</v>
      </c>
      <c r="DB165" s="91">
        <v>3037179</v>
      </c>
      <c r="DC165" s="83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  <c r="DS165" s="83"/>
    </row>
    <row r="166" spans="1:123">
      <c r="A166" s="287"/>
      <c r="B166" s="83"/>
      <c r="C166" s="83"/>
      <c r="D166" s="111"/>
      <c r="E166" s="256" t="s">
        <v>616</v>
      </c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110"/>
      <c r="CY166" s="89"/>
      <c r="CZ166" s="292">
        <f t="shared" si="9"/>
        <v>2779977.6</v>
      </c>
      <c r="DA166" s="89">
        <f t="shared" si="10"/>
        <v>694994.39999999991</v>
      </c>
      <c r="DB166" s="91">
        <v>3474972</v>
      </c>
      <c r="DC166" s="83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  <c r="DS166" s="83"/>
    </row>
    <row r="167" spans="1:123">
      <c r="A167" s="287"/>
      <c r="B167" s="83"/>
      <c r="C167" s="83"/>
      <c r="D167" s="111"/>
      <c r="E167" s="256" t="s">
        <v>617</v>
      </c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110"/>
      <c r="CY167" s="89"/>
      <c r="CZ167" s="292">
        <f t="shared" si="9"/>
        <v>3374648.8000000003</v>
      </c>
      <c r="DA167" s="89">
        <f t="shared" si="10"/>
        <v>843662.19999999972</v>
      </c>
      <c r="DB167" s="91">
        <v>4218311</v>
      </c>
      <c r="DC167" s="83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  <c r="DS167" s="83"/>
    </row>
    <row r="168" spans="1:123">
      <c r="A168" s="287"/>
      <c r="B168" s="83"/>
      <c r="C168" s="83"/>
      <c r="D168" s="111"/>
      <c r="E168" s="256" t="s">
        <v>618</v>
      </c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83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110"/>
      <c r="CY168" s="89"/>
      <c r="CZ168" s="292">
        <f t="shared" si="9"/>
        <v>1769356.8</v>
      </c>
      <c r="DA168" s="89">
        <f t="shared" si="10"/>
        <v>442339.19999999995</v>
      </c>
      <c r="DB168" s="91">
        <v>2211696</v>
      </c>
      <c r="DC168" s="83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  <c r="DS168" s="83"/>
    </row>
    <row r="169" spans="1:123">
      <c r="A169" s="287"/>
      <c r="B169" s="83"/>
      <c r="C169" s="83"/>
      <c r="D169" s="111"/>
      <c r="E169" s="257" t="s">
        <v>658</v>
      </c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83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110"/>
      <c r="CY169" s="89"/>
      <c r="CZ169" s="591">
        <v>2240604.9677880001</v>
      </c>
      <c r="DA169" s="591">
        <v>2299690.6810985557</v>
      </c>
      <c r="DB169" s="591">
        <f>CZ169+DA169</f>
        <v>4540295.6488865558</v>
      </c>
      <c r="DC169" s="83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  <c r="DS169" s="83"/>
    </row>
    <row r="170" spans="1:123">
      <c r="A170" s="287"/>
      <c r="B170" s="83"/>
      <c r="C170" s="83"/>
      <c r="D170" s="111"/>
      <c r="E170" s="257" t="s">
        <v>659</v>
      </c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83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110"/>
      <c r="CY170" s="89"/>
      <c r="CZ170" s="592"/>
      <c r="DA170" s="592">
        <v>0</v>
      </c>
      <c r="DB170" s="592">
        <f t="shared" si="8"/>
        <v>0</v>
      </c>
      <c r="DC170" s="83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  <c r="DS170" s="83"/>
    </row>
    <row r="171" spans="1:123">
      <c r="A171" s="287"/>
      <c r="B171" s="83"/>
      <c r="C171" s="83"/>
      <c r="D171" s="111"/>
      <c r="E171" s="257" t="s">
        <v>619</v>
      </c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110"/>
      <c r="CY171" s="89"/>
      <c r="CZ171" s="592"/>
      <c r="DA171" s="592">
        <v>0</v>
      </c>
      <c r="DB171" s="592">
        <f t="shared" si="8"/>
        <v>0</v>
      </c>
      <c r="DC171" s="83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  <c r="DS171" s="83"/>
    </row>
    <row r="172" spans="1:123">
      <c r="A172" s="287"/>
      <c r="B172" s="83"/>
      <c r="C172" s="83"/>
      <c r="D172" s="111"/>
      <c r="E172" s="257" t="s">
        <v>620</v>
      </c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110"/>
      <c r="CY172" s="89"/>
      <c r="CZ172" s="592"/>
      <c r="DA172" s="592">
        <v>0</v>
      </c>
      <c r="DB172" s="592">
        <f t="shared" si="8"/>
        <v>0</v>
      </c>
      <c r="DC172" s="83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  <c r="DS172" s="83"/>
    </row>
    <row r="173" spans="1:123">
      <c r="A173" s="287"/>
      <c r="B173" s="83"/>
      <c r="C173" s="83"/>
      <c r="D173" s="111"/>
      <c r="E173" s="257" t="s">
        <v>621</v>
      </c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110"/>
      <c r="CY173" s="89"/>
      <c r="CZ173" s="592"/>
      <c r="DA173" s="592">
        <v>0</v>
      </c>
      <c r="DB173" s="592">
        <f t="shared" si="8"/>
        <v>0</v>
      </c>
      <c r="DC173" s="83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  <c r="DS173" s="83"/>
    </row>
    <row r="174" spans="1:123">
      <c r="A174" s="287"/>
      <c r="B174" s="83"/>
      <c r="C174" s="83"/>
      <c r="D174" s="111"/>
      <c r="E174" s="257" t="s">
        <v>622</v>
      </c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110"/>
      <c r="CY174" s="89"/>
      <c r="CZ174" s="592"/>
      <c r="DA174" s="592">
        <v>0</v>
      </c>
      <c r="DB174" s="592">
        <f t="shared" si="8"/>
        <v>0</v>
      </c>
      <c r="DC174" s="83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  <c r="DS174" s="83"/>
    </row>
    <row r="175" spans="1:123">
      <c r="A175" s="287"/>
      <c r="B175" s="83"/>
      <c r="C175" s="83"/>
      <c r="D175" s="111"/>
      <c r="E175" s="258" t="s">
        <v>660</v>
      </c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110"/>
      <c r="CY175" s="89"/>
      <c r="CZ175" s="592"/>
      <c r="DA175" s="592">
        <v>0</v>
      </c>
      <c r="DB175" s="592">
        <f t="shared" si="8"/>
        <v>0</v>
      </c>
      <c r="DC175" s="83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  <c r="DS175" s="83"/>
    </row>
    <row r="176" spans="1:123">
      <c r="A176" s="287"/>
      <c r="B176" s="83"/>
      <c r="C176" s="83"/>
      <c r="D176" s="111"/>
      <c r="E176" s="257" t="s">
        <v>623</v>
      </c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83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110"/>
      <c r="CY176" s="89"/>
      <c r="CZ176" s="592"/>
      <c r="DA176" s="592">
        <v>0</v>
      </c>
      <c r="DB176" s="592">
        <f t="shared" si="8"/>
        <v>0</v>
      </c>
      <c r="DC176" s="83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  <c r="DS176" s="83"/>
    </row>
    <row r="177" spans="1:123">
      <c r="A177" s="287"/>
      <c r="B177" s="83"/>
      <c r="C177" s="83"/>
      <c r="D177" s="111"/>
      <c r="E177" s="257" t="s">
        <v>661</v>
      </c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110"/>
      <c r="CY177" s="89"/>
      <c r="CZ177" s="592"/>
      <c r="DA177" s="592">
        <v>0</v>
      </c>
      <c r="DB177" s="592">
        <f t="shared" si="8"/>
        <v>0</v>
      </c>
      <c r="DC177" s="83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  <c r="DS177" s="83"/>
    </row>
    <row r="178" spans="1:123">
      <c r="A178" s="287"/>
      <c r="B178" s="83"/>
      <c r="C178" s="83"/>
      <c r="D178" s="111"/>
      <c r="E178" s="258" t="s">
        <v>624</v>
      </c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110"/>
      <c r="CY178" s="89"/>
      <c r="CZ178" s="592"/>
      <c r="DA178" s="592">
        <v>0</v>
      </c>
      <c r="DB178" s="592">
        <f t="shared" si="8"/>
        <v>0</v>
      </c>
      <c r="DC178" s="83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  <c r="DS178" s="83"/>
    </row>
    <row r="179" spans="1:123">
      <c r="A179" s="287"/>
      <c r="B179" s="83"/>
      <c r="C179" s="83"/>
      <c r="D179" s="111"/>
      <c r="E179" s="257" t="s">
        <v>662</v>
      </c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110"/>
      <c r="CY179" s="89"/>
      <c r="CZ179" s="592"/>
      <c r="DA179" s="592">
        <v>0</v>
      </c>
      <c r="DB179" s="592">
        <f t="shared" si="8"/>
        <v>0</v>
      </c>
      <c r="DC179" s="83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  <c r="DS179" s="83"/>
    </row>
    <row r="180" spans="1:123">
      <c r="A180" s="287"/>
      <c r="B180" s="83"/>
      <c r="C180" s="83"/>
      <c r="D180" s="111"/>
      <c r="E180" s="258" t="s">
        <v>663</v>
      </c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110"/>
      <c r="CY180" s="89"/>
      <c r="CZ180" s="592"/>
      <c r="DA180" s="592">
        <v>0</v>
      </c>
      <c r="DB180" s="592">
        <f t="shared" si="8"/>
        <v>0</v>
      </c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</row>
    <row r="181" spans="1:123">
      <c r="A181" s="287"/>
      <c r="B181" s="83"/>
      <c r="C181" s="83"/>
      <c r="D181" s="111"/>
      <c r="E181" s="257" t="s">
        <v>664</v>
      </c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110"/>
      <c r="CY181" s="89"/>
      <c r="CZ181" s="592"/>
      <c r="DA181" s="592">
        <v>0</v>
      </c>
      <c r="DB181" s="592">
        <f t="shared" si="8"/>
        <v>0</v>
      </c>
      <c r="DC181" s="83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  <c r="DS181" s="83"/>
    </row>
    <row r="182" spans="1:123">
      <c r="A182" s="287"/>
      <c r="B182" s="83"/>
      <c r="C182" s="83"/>
      <c r="D182" s="111"/>
      <c r="E182" s="258" t="s">
        <v>665</v>
      </c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110"/>
      <c r="CY182" s="89"/>
      <c r="CZ182" s="593"/>
      <c r="DA182" s="593">
        <v>0</v>
      </c>
      <c r="DB182" s="593">
        <f t="shared" si="8"/>
        <v>0</v>
      </c>
      <c r="DC182" s="83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  <c r="DS182" s="83"/>
    </row>
    <row r="183" spans="1:123">
      <c r="A183" s="289"/>
      <c r="B183" s="93"/>
      <c r="C183" s="93"/>
      <c r="D183" s="124"/>
      <c r="E183" s="125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93"/>
      <c r="CC183" s="93"/>
      <c r="CD183" s="93"/>
      <c r="CE183" s="93"/>
      <c r="CF183" s="93"/>
      <c r="CG183" s="93"/>
      <c r="CH183" s="93"/>
      <c r="CI183" s="93"/>
      <c r="CJ183" s="93"/>
      <c r="CK183" s="93"/>
      <c r="CL183" s="93"/>
      <c r="CM183" s="93"/>
      <c r="CN183" s="93"/>
      <c r="CO183" s="93"/>
      <c r="CP183" s="93"/>
      <c r="CQ183" s="93"/>
      <c r="CR183" s="93"/>
      <c r="CS183" s="93"/>
      <c r="CT183" s="93"/>
      <c r="CU183" s="93"/>
      <c r="CV183" s="93"/>
      <c r="CW183" s="93"/>
      <c r="CX183" s="126"/>
      <c r="CY183" s="97"/>
      <c r="CZ183" s="96"/>
      <c r="DA183" s="97"/>
      <c r="DB183" s="98"/>
      <c r="DC183" s="93"/>
      <c r="DD183" s="93"/>
      <c r="DE183" s="93"/>
      <c r="DF183" s="93"/>
      <c r="DG183" s="93"/>
      <c r="DH183" s="93"/>
      <c r="DI183" s="93"/>
      <c r="DJ183" s="93"/>
      <c r="DK183" s="93"/>
      <c r="DL183" s="93"/>
      <c r="DM183" s="93"/>
      <c r="DN183" s="93"/>
      <c r="DO183" s="93"/>
      <c r="DP183" s="93"/>
      <c r="DQ183" s="93"/>
      <c r="DR183" s="93"/>
      <c r="DS183" s="93"/>
    </row>
    <row r="184" spans="1:123">
      <c r="CZ184" s="362">
        <f>SUM(CZ7:CZ183)</f>
        <v>298461542.20657557</v>
      </c>
      <c r="DA184" s="362">
        <f t="shared" ref="DA184:DB184" si="11">SUM(DA7:DA183)</f>
        <v>216492459.44725707</v>
      </c>
      <c r="DB184" s="362">
        <f>SUM(DB7:DB183)</f>
        <v>293583671.3767882</v>
      </c>
    </row>
    <row r="186" spans="1:123">
      <c r="CY186" s="72"/>
      <c r="CZ186" s="46" t="s">
        <v>129</v>
      </c>
      <c r="DA186" s="47" t="s">
        <v>130</v>
      </c>
      <c r="DB186" s="48" t="s">
        <v>133</v>
      </c>
    </row>
    <row r="187" spans="1:123">
      <c r="CY187" s="73" t="s">
        <v>135</v>
      </c>
      <c r="CZ187" s="29">
        <f>SUM(CZ8:CZ44)</f>
        <v>22416636.325028002</v>
      </c>
      <c r="DA187" s="29">
        <f t="shared" ref="DA187:DB187" si="12">SUM(DA8:DA44)</f>
        <v>10715349.481717197</v>
      </c>
      <c r="DB187" s="29">
        <f t="shared" si="12"/>
        <v>33131985.806745194</v>
      </c>
    </row>
    <row r="188" spans="1:123">
      <c r="CY188" s="73" t="s">
        <v>136</v>
      </c>
      <c r="CZ188" s="29">
        <f>SUM(CZ48:CZ57)</f>
        <v>4128672.1558720004</v>
      </c>
      <c r="DA188" s="29">
        <f t="shared" ref="DA188:DB188" si="13">SUM(DA48:DA57)</f>
        <v>9611971.5522631239</v>
      </c>
      <c r="DB188" s="29">
        <f t="shared" si="13"/>
        <v>13740643.708135124</v>
      </c>
    </row>
    <row r="189" spans="1:123">
      <c r="CY189" s="73" t="s">
        <v>233</v>
      </c>
      <c r="CZ189" s="45">
        <f>SUM(CZ62:CZ99)</f>
        <v>15307596.532887999</v>
      </c>
      <c r="DA189" s="45">
        <f t="shared" ref="DA189:DB189" si="14">SUM(DA62:DA99)</f>
        <v>10033115.051975418</v>
      </c>
      <c r="DB189" s="45">
        <f t="shared" si="14"/>
        <v>25340711.584863421</v>
      </c>
    </row>
    <row r="190" spans="1:123">
      <c r="CY190" s="73" t="s">
        <v>234</v>
      </c>
      <c r="CZ190" s="28">
        <f>'LISDES KALTARA'!F76+'LISDES KALTIM'!G54</f>
        <v>128304318.59639373</v>
      </c>
      <c r="DA190" s="29">
        <f>'LISDES KALTARA'!G76+'LISDES KALTIM'!H54</f>
        <v>93066011.680650666</v>
      </c>
      <c r="DB190" s="29">
        <f>DA190+CZ190</f>
        <v>221370330.27704442</v>
      </c>
    </row>
    <row r="191" spans="1:123">
      <c r="CY191" s="73" t="s">
        <v>133</v>
      </c>
      <c r="CZ191" s="28">
        <f>SUM(CZ187:CZ190)</f>
        <v>170157223.61018175</v>
      </c>
      <c r="DA191" s="28">
        <f>SUM(DA187:DA190)</f>
        <v>123426447.76660641</v>
      </c>
      <c r="DB191" s="28">
        <f>SUM(DB187:DB190)</f>
        <v>293583671.37678814</v>
      </c>
    </row>
  </sheetData>
  <mergeCells count="69">
    <mergeCell ref="A60:A76"/>
    <mergeCell ref="A77:A82"/>
    <mergeCell ref="A83:A85"/>
    <mergeCell ref="A86:A94"/>
    <mergeCell ref="D6:E6"/>
    <mergeCell ref="DC2:DC4"/>
    <mergeCell ref="DD2:DD4"/>
    <mergeCell ref="DE2:DE4"/>
    <mergeCell ref="DF2:DF4"/>
    <mergeCell ref="DG2:DQ2"/>
    <mergeCell ref="DR2:DR4"/>
    <mergeCell ref="DG3:DH3"/>
    <mergeCell ref="DJ3:DK3"/>
    <mergeCell ref="DL3:DM3"/>
    <mergeCell ref="DN3:DO3"/>
    <mergeCell ref="CZ2:DB3"/>
    <mergeCell ref="CS4:CT4"/>
    <mergeCell ref="CU4:CV4"/>
    <mergeCell ref="BM2:BM4"/>
    <mergeCell ref="BN2:BR3"/>
    <mergeCell ref="BS2:BU3"/>
    <mergeCell ref="BV2:BV3"/>
    <mergeCell ref="BW2:BZ3"/>
    <mergeCell ref="CA2:CI2"/>
    <mergeCell ref="CJ2:CN2"/>
    <mergeCell ref="CO2:CV3"/>
    <mergeCell ref="CW2:CW4"/>
    <mergeCell ref="CX2:CX4"/>
    <mergeCell ref="CY2:CY4"/>
    <mergeCell ref="BL2:BL4"/>
    <mergeCell ref="X2:Z3"/>
    <mergeCell ref="AA2:AH2"/>
    <mergeCell ref="AI2:AJ3"/>
    <mergeCell ref="AK2:AL3"/>
    <mergeCell ref="AM2:AR3"/>
    <mergeCell ref="AS2:AW3"/>
    <mergeCell ref="AA3:AE3"/>
    <mergeCell ref="AF3:AH3"/>
    <mergeCell ref="AX2:AX4"/>
    <mergeCell ref="AY2:AY3"/>
    <mergeCell ref="AZ2:BC3"/>
    <mergeCell ref="BD2:BE3"/>
    <mergeCell ref="BF2:BK3"/>
    <mergeCell ref="W2:W4"/>
    <mergeCell ref="H2:H4"/>
    <mergeCell ref="I2:I4"/>
    <mergeCell ref="J2:J4"/>
    <mergeCell ref="K2:K4"/>
    <mergeCell ref="L2:L4"/>
    <mergeCell ref="M2:M4"/>
    <mergeCell ref="N2:O2"/>
    <mergeCell ref="P2:Q2"/>
    <mergeCell ref="R2:R4"/>
    <mergeCell ref="S2:T3"/>
    <mergeCell ref="U2:V3"/>
    <mergeCell ref="G2:G4"/>
    <mergeCell ref="A7:A9"/>
    <mergeCell ref="A2:A4"/>
    <mergeCell ref="B2:B4"/>
    <mergeCell ref="C2:C4"/>
    <mergeCell ref="D2:E4"/>
    <mergeCell ref="F2:F4"/>
    <mergeCell ref="D5:E5"/>
    <mergeCell ref="DB141:DB147"/>
    <mergeCell ref="CZ169:CZ182"/>
    <mergeCell ref="DA169:DA182"/>
    <mergeCell ref="DB169:DB182"/>
    <mergeCell ref="CZ141:CZ147"/>
    <mergeCell ref="DA141:DA147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R95"/>
  <sheetViews>
    <sheetView zoomScale="85" zoomScaleNormal="85" workbookViewId="0">
      <pane xSplit="101" ySplit="4" topLeftCell="CX5" activePane="bottomRight" state="frozen"/>
      <selection pane="topRight" activeCell="CY1" sqref="CY1"/>
      <selection pane="bottomLeft" activeCell="A5" sqref="A5"/>
      <selection pane="bottomRight" activeCell="E9" sqref="E9"/>
    </sheetView>
  </sheetViews>
  <sheetFormatPr defaultRowHeight="15"/>
  <cols>
    <col min="1" max="1" width="19.5703125" style="19" customWidth="1"/>
    <col min="4" max="4" width="4.140625" customWidth="1"/>
    <col min="5" max="5" width="87.28515625" customWidth="1"/>
    <col min="6" max="101" width="0" hidden="1" customWidth="1"/>
    <col min="102" max="102" width="4.42578125" style="18" bestFit="1" customWidth="1"/>
    <col min="103" max="103" width="13.5703125" style="23" bestFit="1" customWidth="1"/>
    <col min="104" max="104" width="14.28515625" style="26" bestFit="1" customWidth="1"/>
    <col min="105" max="105" width="13.42578125" style="23" bestFit="1" customWidth="1"/>
    <col min="106" max="106" width="14.28515625" style="25" bestFit="1" customWidth="1"/>
    <col min="107" max="107" width="16.140625" customWidth="1"/>
    <col min="108" max="109" width="16.28515625" customWidth="1"/>
    <col min="110" max="110" width="13.42578125" customWidth="1"/>
  </cols>
  <sheetData>
    <row r="2" spans="1:122">
      <c r="A2" s="603" t="s">
        <v>0</v>
      </c>
      <c r="B2" s="603" t="s">
        <v>1</v>
      </c>
      <c r="C2" s="604" t="s">
        <v>2</v>
      </c>
      <c r="D2" s="603" t="s">
        <v>3</v>
      </c>
      <c r="E2" s="603"/>
      <c r="F2" s="486" t="s">
        <v>4</v>
      </c>
      <c r="G2" s="600" t="s">
        <v>5</v>
      </c>
      <c r="H2" s="559" t="s">
        <v>6</v>
      </c>
      <c r="I2" s="559" t="s">
        <v>7</v>
      </c>
      <c r="J2" s="559" t="s">
        <v>8</v>
      </c>
      <c r="K2" s="559" t="s">
        <v>9</v>
      </c>
      <c r="L2" s="486" t="s">
        <v>10</v>
      </c>
      <c r="M2" s="486" t="s">
        <v>11</v>
      </c>
      <c r="N2" s="486" t="s">
        <v>12</v>
      </c>
      <c r="O2" s="486"/>
      <c r="P2" s="486" t="s">
        <v>13</v>
      </c>
      <c r="Q2" s="486"/>
      <c r="R2" s="486" t="s">
        <v>14</v>
      </c>
      <c r="S2" s="486" t="s">
        <v>15</v>
      </c>
      <c r="T2" s="486"/>
      <c r="U2" s="486" t="s">
        <v>16</v>
      </c>
      <c r="V2" s="486"/>
      <c r="W2" s="486" t="s">
        <v>17</v>
      </c>
      <c r="X2" s="486" t="s">
        <v>18</v>
      </c>
      <c r="Y2" s="486"/>
      <c r="Z2" s="486"/>
      <c r="AA2" s="486" t="s">
        <v>19</v>
      </c>
      <c r="AB2" s="486"/>
      <c r="AC2" s="486"/>
      <c r="AD2" s="486"/>
      <c r="AE2" s="486"/>
      <c r="AF2" s="486"/>
      <c r="AG2" s="486"/>
      <c r="AH2" s="486"/>
      <c r="AI2" s="486" t="s">
        <v>20</v>
      </c>
      <c r="AJ2" s="486"/>
      <c r="AK2" s="486" t="s">
        <v>21</v>
      </c>
      <c r="AL2" s="486"/>
      <c r="AM2" s="559" t="s">
        <v>22</v>
      </c>
      <c r="AN2" s="559"/>
      <c r="AO2" s="559"/>
      <c r="AP2" s="559"/>
      <c r="AQ2" s="559"/>
      <c r="AR2" s="559"/>
      <c r="AS2" s="559" t="s">
        <v>23</v>
      </c>
      <c r="AT2" s="559"/>
      <c r="AU2" s="559"/>
      <c r="AV2" s="559"/>
      <c r="AW2" s="559"/>
      <c r="AX2" s="486" t="s">
        <v>24</v>
      </c>
      <c r="AY2" s="486" t="s">
        <v>25</v>
      </c>
      <c r="AZ2" s="559" t="s">
        <v>26</v>
      </c>
      <c r="BA2" s="559"/>
      <c r="BB2" s="559"/>
      <c r="BC2" s="559"/>
      <c r="BD2" s="486" t="s">
        <v>27</v>
      </c>
      <c r="BE2" s="486"/>
      <c r="BF2" s="559" t="s">
        <v>28</v>
      </c>
      <c r="BG2" s="559"/>
      <c r="BH2" s="559"/>
      <c r="BI2" s="559"/>
      <c r="BJ2" s="559"/>
      <c r="BK2" s="559"/>
      <c r="BL2" s="486" t="s">
        <v>29</v>
      </c>
      <c r="BM2" s="486" t="s">
        <v>30</v>
      </c>
      <c r="BN2" s="486" t="s">
        <v>31</v>
      </c>
      <c r="BO2" s="486"/>
      <c r="BP2" s="486"/>
      <c r="BQ2" s="486"/>
      <c r="BR2" s="486"/>
      <c r="BS2" s="486" t="s">
        <v>32</v>
      </c>
      <c r="BT2" s="486"/>
      <c r="BU2" s="486"/>
      <c r="BV2" s="559" t="s">
        <v>33</v>
      </c>
      <c r="BW2" s="559" t="s">
        <v>34</v>
      </c>
      <c r="BX2" s="559"/>
      <c r="BY2" s="559"/>
      <c r="BZ2" s="559"/>
      <c r="CA2" s="559" t="s">
        <v>35</v>
      </c>
      <c r="CB2" s="559"/>
      <c r="CC2" s="559"/>
      <c r="CD2" s="559"/>
      <c r="CE2" s="559"/>
      <c r="CF2" s="559"/>
      <c r="CG2" s="559"/>
      <c r="CH2" s="559"/>
      <c r="CI2" s="559"/>
      <c r="CJ2" s="559" t="s">
        <v>36</v>
      </c>
      <c r="CK2" s="559"/>
      <c r="CL2" s="559"/>
      <c r="CM2" s="559"/>
      <c r="CN2" s="559"/>
      <c r="CO2" s="559" t="s">
        <v>37</v>
      </c>
      <c r="CP2" s="559"/>
      <c r="CQ2" s="559"/>
      <c r="CR2" s="559"/>
      <c r="CS2" s="559"/>
      <c r="CT2" s="559"/>
      <c r="CU2" s="559"/>
      <c r="CV2" s="559"/>
      <c r="CW2" s="486" t="s">
        <v>38</v>
      </c>
      <c r="CX2" s="486" t="s">
        <v>144</v>
      </c>
      <c r="CY2" s="605" t="s">
        <v>140</v>
      </c>
      <c r="CZ2" s="486" t="s">
        <v>131</v>
      </c>
      <c r="DA2" s="486"/>
      <c r="DB2" s="486"/>
      <c r="DC2" s="603" t="s">
        <v>39</v>
      </c>
      <c r="DD2" s="603" t="s">
        <v>40</v>
      </c>
      <c r="DE2" s="603" t="s">
        <v>41</v>
      </c>
      <c r="DF2" s="607" t="s">
        <v>42</v>
      </c>
      <c r="DG2" s="604" t="s">
        <v>43</v>
      </c>
      <c r="DH2" s="604"/>
      <c r="DI2" s="604"/>
      <c r="DJ2" s="604"/>
      <c r="DK2" s="604"/>
      <c r="DL2" s="604"/>
      <c r="DM2" s="604"/>
      <c r="DN2" s="604"/>
      <c r="DO2" s="604"/>
      <c r="DP2" s="604"/>
      <c r="DQ2" s="604"/>
      <c r="DR2" s="603" t="s">
        <v>44</v>
      </c>
    </row>
    <row r="3" spans="1:122" ht="24" customHeight="1">
      <c r="A3" s="603"/>
      <c r="B3" s="603"/>
      <c r="C3" s="604"/>
      <c r="D3" s="603"/>
      <c r="E3" s="603"/>
      <c r="F3" s="486"/>
      <c r="G3" s="600"/>
      <c r="H3" s="559"/>
      <c r="I3" s="559"/>
      <c r="J3" s="559"/>
      <c r="K3" s="559"/>
      <c r="L3" s="486"/>
      <c r="M3" s="486"/>
      <c r="N3" s="11" t="s">
        <v>45</v>
      </c>
      <c r="O3" s="11" t="s">
        <v>46</v>
      </c>
      <c r="P3" s="11" t="s">
        <v>45</v>
      </c>
      <c r="Q3" s="11" t="s">
        <v>46</v>
      </c>
      <c r="R3" s="486"/>
      <c r="S3" s="486"/>
      <c r="T3" s="486"/>
      <c r="U3" s="486"/>
      <c r="V3" s="486"/>
      <c r="W3" s="486"/>
      <c r="X3" s="486"/>
      <c r="Y3" s="486"/>
      <c r="Z3" s="486"/>
      <c r="AA3" s="486" t="s">
        <v>47</v>
      </c>
      <c r="AB3" s="486"/>
      <c r="AC3" s="486"/>
      <c r="AD3" s="486"/>
      <c r="AE3" s="486"/>
      <c r="AF3" s="486" t="s">
        <v>48</v>
      </c>
      <c r="AG3" s="486"/>
      <c r="AH3" s="486"/>
      <c r="AI3" s="486"/>
      <c r="AJ3" s="486"/>
      <c r="AK3" s="486"/>
      <c r="AL3" s="486"/>
      <c r="AM3" s="559"/>
      <c r="AN3" s="559"/>
      <c r="AO3" s="559"/>
      <c r="AP3" s="559"/>
      <c r="AQ3" s="559"/>
      <c r="AR3" s="559"/>
      <c r="AS3" s="559"/>
      <c r="AT3" s="559"/>
      <c r="AU3" s="559"/>
      <c r="AV3" s="559"/>
      <c r="AW3" s="559"/>
      <c r="AX3" s="486"/>
      <c r="AY3" s="486"/>
      <c r="AZ3" s="559"/>
      <c r="BA3" s="559"/>
      <c r="BB3" s="559"/>
      <c r="BC3" s="559"/>
      <c r="BD3" s="486"/>
      <c r="BE3" s="486"/>
      <c r="BF3" s="559"/>
      <c r="BG3" s="559"/>
      <c r="BH3" s="559"/>
      <c r="BI3" s="559"/>
      <c r="BJ3" s="559"/>
      <c r="BK3" s="559"/>
      <c r="BL3" s="486"/>
      <c r="BM3" s="486"/>
      <c r="BN3" s="486"/>
      <c r="BO3" s="486"/>
      <c r="BP3" s="486"/>
      <c r="BQ3" s="486"/>
      <c r="BR3" s="486"/>
      <c r="BS3" s="486"/>
      <c r="BT3" s="486"/>
      <c r="BU3" s="486"/>
      <c r="BV3" s="559"/>
      <c r="BW3" s="559"/>
      <c r="BX3" s="559"/>
      <c r="BY3" s="559"/>
      <c r="BZ3" s="559"/>
      <c r="CA3" s="12">
        <v>450</v>
      </c>
      <c r="CB3" s="13">
        <v>900</v>
      </c>
      <c r="CC3" s="13">
        <v>1300</v>
      </c>
      <c r="CD3" s="13">
        <v>2200</v>
      </c>
      <c r="CE3" s="13">
        <v>3500</v>
      </c>
      <c r="CF3" s="13">
        <v>4400</v>
      </c>
      <c r="CG3" s="13">
        <v>5500</v>
      </c>
      <c r="CH3" s="13">
        <v>7500</v>
      </c>
      <c r="CI3" s="13">
        <v>11000</v>
      </c>
      <c r="CJ3" s="13">
        <v>6600</v>
      </c>
      <c r="CK3" s="13">
        <v>10600</v>
      </c>
      <c r="CL3" s="13">
        <v>13200</v>
      </c>
      <c r="CM3" s="13">
        <v>16500</v>
      </c>
      <c r="CN3" s="13">
        <v>23000</v>
      </c>
      <c r="CO3" s="559"/>
      <c r="CP3" s="559"/>
      <c r="CQ3" s="559"/>
      <c r="CR3" s="559"/>
      <c r="CS3" s="559"/>
      <c r="CT3" s="559"/>
      <c r="CU3" s="559"/>
      <c r="CV3" s="559"/>
      <c r="CW3" s="559"/>
      <c r="CX3" s="486"/>
      <c r="CY3" s="605"/>
      <c r="CZ3" s="486"/>
      <c r="DA3" s="486"/>
      <c r="DB3" s="486"/>
      <c r="DC3" s="603"/>
      <c r="DD3" s="603"/>
      <c r="DE3" s="603"/>
      <c r="DF3" s="607"/>
      <c r="DG3" s="604" t="s">
        <v>49</v>
      </c>
      <c r="DH3" s="606"/>
      <c r="DI3" s="174"/>
      <c r="DJ3" s="604" t="s">
        <v>50</v>
      </c>
      <c r="DK3" s="604"/>
      <c r="DL3" s="604" t="s">
        <v>51</v>
      </c>
      <c r="DM3" s="606"/>
      <c r="DN3" s="604" t="s">
        <v>52</v>
      </c>
      <c r="DO3" s="606"/>
      <c r="DP3" s="10" t="s">
        <v>53</v>
      </c>
      <c r="DQ3" s="10"/>
      <c r="DR3" s="603"/>
    </row>
    <row r="4" spans="1:122" ht="53.25" customHeight="1">
      <c r="A4" s="603"/>
      <c r="B4" s="603"/>
      <c r="C4" s="604"/>
      <c r="D4" s="603"/>
      <c r="E4" s="603"/>
      <c r="F4" s="486"/>
      <c r="G4" s="600"/>
      <c r="H4" s="559"/>
      <c r="I4" s="559"/>
      <c r="J4" s="559"/>
      <c r="K4" s="559"/>
      <c r="L4" s="486"/>
      <c r="M4" s="486"/>
      <c r="N4" s="11"/>
      <c r="O4" s="11" t="s">
        <v>54</v>
      </c>
      <c r="P4" s="11"/>
      <c r="Q4" s="11"/>
      <c r="R4" s="486"/>
      <c r="S4" s="11" t="s">
        <v>55</v>
      </c>
      <c r="T4" s="11" t="s">
        <v>56</v>
      </c>
      <c r="U4" s="11" t="s">
        <v>57</v>
      </c>
      <c r="V4" s="11" t="s">
        <v>58</v>
      </c>
      <c r="W4" s="486"/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63</v>
      </c>
      <c r="AC4" s="11" t="s">
        <v>64</v>
      </c>
      <c r="AD4" s="11" t="s">
        <v>65</v>
      </c>
      <c r="AE4" s="11" t="s">
        <v>66</v>
      </c>
      <c r="AF4" s="11" t="s">
        <v>64</v>
      </c>
      <c r="AG4" s="11" t="s">
        <v>65</v>
      </c>
      <c r="AH4" s="11" t="s">
        <v>67</v>
      </c>
      <c r="AI4" s="11" t="s">
        <v>68</v>
      </c>
      <c r="AJ4" s="11" t="s">
        <v>69</v>
      </c>
      <c r="AK4" s="11" t="s">
        <v>68</v>
      </c>
      <c r="AL4" s="11" t="s">
        <v>69</v>
      </c>
      <c r="AM4" s="11" t="s">
        <v>70</v>
      </c>
      <c r="AN4" s="11" t="s">
        <v>71</v>
      </c>
      <c r="AO4" s="11" t="s">
        <v>72</v>
      </c>
      <c r="AP4" s="11" t="s">
        <v>73</v>
      </c>
      <c r="AQ4" s="11" t="s">
        <v>74</v>
      </c>
      <c r="AR4" s="11" t="s">
        <v>75</v>
      </c>
      <c r="AS4" s="11" t="s">
        <v>76</v>
      </c>
      <c r="AT4" s="11" t="s">
        <v>77</v>
      </c>
      <c r="AU4" s="11" t="s">
        <v>78</v>
      </c>
      <c r="AV4" s="11" t="s">
        <v>79</v>
      </c>
      <c r="AW4" s="11" t="s">
        <v>80</v>
      </c>
      <c r="AX4" s="486"/>
      <c r="AY4" s="11">
        <v>95</v>
      </c>
      <c r="AZ4" s="11" t="s">
        <v>81</v>
      </c>
      <c r="BA4" s="11" t="s">
        <v>82</v>
      </c>
      <c r="BB4" s="11" t="s">
        <v>83</v>
      </c>
      <c r="BC4" s="11" t="s">
        <v>84</v>
      </c>
      <c r="BD4" s="11" t="s">
        <v>85</v>
      </c>
      <c r="BE4" s="11" t="s">
        <v>86</v>
      </c>
      <c r="BF4" s="11" t="s">
        <v>87</v>
      </c>
      <c r="BG4" s="11" t="s">
        <v>88</v>
      </c>
      <c r="BH4" s="11" t="s">
        <v>89</v>
      </c>
      <c r="BI4" s="11" t="s">
        <v>90</v>
      </c>
      <c r="BJ4" s="11" t="s">
        <v>91</v>
      </c>
      <c r="BK4" s="11" t="s">
        <v>92</v>
      </c>
      <c r="BL4" s="486"/>
      <c r="BM4" s="486"/>
      <c r="BN4" s="11" t="s">
        <v>93</v>
      </c>
      <c r="BO4" s="11" t="s">
        <v>94</v>
      </c>
      <c r="BP4" s="11" t="s">
        <v>95</v>
      </c>
      <c r="BQ4" s="11" t="s">
        <v>96</v>
      </c>
      <c r="BR4" s="11" t="s">
        <v>97</v>
      </c>
      <c r="BS4" s="11" t="s">
        <v>98</v>
      </c>
      <c r="BT4" s="11" t="s">
        <v>99</v>
      </c>
      <c r="BU4" s="11" t="s">
        <v>100</v>
      </c>
      <c r="BV4" s="11" t="s">
        <v>101</v>
      </c>
      <c r="BW4" s="11" t="s">
        <v>102</v>
      </c>
      <c r="BX4" s="11" t="s">
        <v>103</v>
      </c>
      <c r="BY4" s="175" t="s">
        <v>104</v>
      </c>
      <c r="BZ4" s="11" t="s">
        <v>105</v>
      </c>
      <c r="CA4" s="11" t="s">
        <v>106</v>
      </c>
      <c r="CB4" s="11" t="s">
        <v>107</v>
      </c>
      <c r="CC4" s="11" t="s">
        <v>108</v>
      </c>
      <c r="CD4" s="11" t="s">
        <v>109</v>
      </c>
      <c r="CE4" s="11" t="s">
        <v>110</v>
      </c>
      <c r="CF4" s="11" t="s">
        <v>111</v>
      </c>
      <c r="CG4" s="11" t="s">
        <v>112</v>
      </c>
      <c r="CH4" s="11" t="s">
        <v>113</v>
      </c>
      <c r="CI4" s="11" t="s">
        <v>114</v>
      </c>
      <c r="CJ4" s="11" t="s">
        <v>109</v>
      </c>
      <c r="CK4" s="11" t="s">
        <v>110</v>
      </c>
      <c r="CL4" s="11" t="s">
        <v>111</v>
      </c>
      <c r="CM4" s="11" t="s">
        <v>112</v>
      </c>
      <c r="CN4" s="11" t="s">
        <v>113</v>
      </c>
      <c r="CO4" s="13" t="s">
        <v>20</v>
      </c>
      <c r="CP4" s="13" t="s">
        <v>21</v>
      </c>
      <c r="CQ4" s="13" t="s">
        <v>115</v>
      </c>
      <c r="CR4" s="13" t="s">
        <v>116</v>
      </c>
      <c r="CS4" s="559" t="s">
        <v>117</v>
      </c>
      <c r="CT4" s="559"/>
      <c r="CU4" s="559" t="s">
        <v>118</v>
      </c>
      <c r="CV4" s="559"/>
      <c r="CW4" s="559"/>
      <c r="CX4" s="486"/>
      <c r="CY4" s="605"/>
      <c r="CZ4" s="176" t="s">
        <v>129</v>
      </c>
      <c r="DA4" s="176" t="s">
        <v>132</v>
      </c>
      <c r="DB4" s="13" t="s">
        <v>133</v>
      </c>
      <c r="DC4" s="603"/>
      <c r="DD4" s="603"/>
      <c r="DE4" s="603"/>
      <c r="DF4" s="607"/>
      <c r="DG4" s="17" t="s">
        <v>119</v>
      </c>
      <c r="DH4" s="17" t="s">
        <v>120</v>
      </c>
      <c r="DI4" s="17"/>
      <c r="DJ4" s="17" t="s">
        <v>119</v>
      </c>
      <c r="DK4" s="17" t="s">
        <v>120</v>
      </c>
      <c r="DL4" s="17" t="s">
        <v>119</v>
      </c>
      <c r="DM4" s="17" t="s">
        <v>120</v>
      </c>
      <c r="DN4" s="17" t="s">
        <v>119</v>
      </c>
      <c r="DO4" s="17" t="s">
        <v>120</v>
      </c>
      <c r="DP4" s="17" t="s">
        <v>119</v>
      </c>
      <c r="DQ4" s="17" t="s">
        <v>120</v>
      </c>
      <c r="DR4" s="603"/>
    </row>
    <row r="5" spans="1:122">
      <c r="A5" s="43">
        <v>1</v>
      </c>
      <c r="B5" s="43">
        <v>2</v>
      </c>
      <c r="C5" s="38">
        <v>3</v>
      </c>
      <c r="D5" s="493">
        <v>4</v>
      </c>
      <c r="E5" s="493"/>
      <c r="F5" s="1" t="s">
        <v>121</v>
      </c>
      <c r="G5" s="1" t="s">
        <v>121</v>
      </c>
      <c r="H5" s="1" t="s">
        <v>121</v>
      </c>
      <c r="I5" s="1" t="s">
        <v>121</v>
      </c>
      <c r="J5" s="1" t="s">
        <v>121</v>
      </c>
      <c r="K5" s="1" t="s">
        <v>121</v>
      </c>
      <c r="L5" s="1" t="s">
        <v>121</v>
      </c>
      <c r="M5" s="1" t="s">
        <v>122</v>
      </c>
      <c r="N5" s="1" t="s">
        <v>121</v>
      </c>
      <c r="O5" s="1" t="s">
        <v>121</v>
      </c>
      <c r="P5" s="1" t="s">
        <v>121</v>
      </c>
      <c r="Q5" s="1" t="s">
        <v>121</v>
      </c>
      <c r="R5" s="1" t="s">
        <v>121</v>
      </c>
      <c r="S5" s="1" t="s">
        <v>121</v>
      </c>
      <c r="T5" s="1" t="s">
        <v>121</v>
      </c>
      <c r="U5" s="1" t="s">
        <v>121</v>
      </c>
      <c r="V5" s="1" t="s">
        <v>121</v>
      </c>
      <c r="W5" s="1" t="s">
        <v>121</v>
      </c>
      <c r="X5" s="1" t="s">
        <v>121</v>
      </c>
      <c r="Y5" s="1" t="s">
        <v>121</v>
      </c>
      <c r="Z5" s="1" t="s">
        <v>121</v>
      </c>
      <c r="AA5" s="1" t="s">
        <v>121</v>
      </c>
      <c r="AB5" s="1" t="s">
        <v>121</v>
      </c>
      <c r="AC5" s="1" t="s">
        <v>121</v>
      </c>
      <c r="AD5" s="1" t="s">
        <v>121</v>
      </c>
      <c r="AE5" s="1" t="s">
        <v>121</v>
      </c>
      <c r="AF5" s="1" t="s">
        <v>121</v>
      </c>
      <c r="AG5" s="1" t="s">
        <v>121</v>
      </c>
      <c r="AH5" s="1" t="s">
        <v>121</v>
      </c>
      <c r="AI5" s="1" t="s">
        <v>122</v>
      </c>
      <c r="AJ5" s="1" t="s">
        <v>122</v>
      </c>
      <c r="AK5" s="1" t="s">
        <v>122</v>
      </c>
      <c r="AL5" s="1" t="s">
        <v>122</v>
      </c>
      <c r="AM5" s="1" t="s">
        <v>122</v>
      </c>
      <c r="AN5" s="1" t="s">
        <v>122</v>
      </c>
      <c r="AO5" s="1" t="s">
        <v>122</v>
      </c>
      <c r="AP5" s="1" t="s">
        <v>122</v>
      </c>
      <c r="AQ5" s="1" t="s">
        <v>122</v>
      </c>
      <c r="AR5" s="1" t="s">
        <v>122</v>
      </c>
      <c r="AS5" s="1" t="s">
        <v>121</v>
      </c>
      <c r="AT5" s="1" t="s">
        <v>121</v>
      </c>
      <c r="AU5" s="1" t="s">
        <v>121</v>
      </c>
      <c r="AV5" s="1" t="s">
        <v>121</v>
      </c>
      <c r="AW5" s="1" t="s">
        <v>121</v>
      </c>
      <c r="AX5" s="1" t="s">
        <v>121</v>
      </c>
      <c r="AY5" s="1" t="s">
        <v>122</v>
      </c>
      <c r="AZ5" s="1" t="s">
        <v>122</v>
      </c>
      <c r="BA5" s="1" t="s">
        <v>122</v>
      </c>
      <c r="BB5" s="1" t="s">
        <v>122</v>
      </c>
      <c r="BC5" s="1" t="s">
        <v>122</v>
      </c>
      <c r="BD5" s="1" t="s">
        <v>121</v>
      </c>
      <c r="BE5" s="1" t="s">
        <v>121</v>
      </c>
      <c r="BF5" s="1" t="s">
        <v>121</v>
      </c>
      <c r="BG5" s="1" t="s">
        <v>121</v>
      </c>
      <c r="BH5" s="1" t="s">
        <v>121</v>
      </c>
      <c r="BI5" s="1" t="s">
        <v>121</v>
      </c>
      <c r="BJ5" s="1" t="s">
        <v>121</v>
      </c>
      <c r="BK5" s="1" t="s">
        <v>121</v>
      </c>
      <c r="BL5" s="1" t="s">
        <v>123</v>
      </c>
      <c r="BM5" s="1" t="s">
        <v>123</v>
      </c>
      <c r="BN5" s="1" t="s">
        <v>122</v>
      </c>
      <c r="BO5" s="1" t="s">
        <v>122</v>
      </c>
      <c r="BP5" s="1" t="s">
        <v>122</v>
      </c>
      <c r="BQ5" s="1" t="s">
        <v>122</v>
      </c>
      <c r="BR5" s="1" t="s">
        <v>122</v>
      </c>
      <c r="BS5" s="1" t="s">
        <v>122</v>
      </c>
      <c r="BT5" s="1" t="s">
        <v>122</v>
      </c>
      <c r="BU5" s="1" t="s">
        <v>122</v>
      </c>
      <c r="BV5" s="1" t="s">
        <v>122</v>
      </c>
      <c r="BW5" s="1" t="s">
        <v>123</v>
      </c>
      <c r="BX5" s="1" t="s">
        <v>123</v>
      </c>
      <c r="BY5" s="1" t="s">
        <v>123</v>
      </c>
      <c r="BZ5" s="1" t="s">
        <v>123</v>
      </c>
      <c r="CA5" s="1" t="s">
        <v>121</v>
      </c>
      <c r="CB5" s="1" t="s">
        <v>121</v>
      </c>
      <c r="CC5" s="1" t="s">
        <v>121</v>
      </c>
      <c r="CD5" s="1" t="s">
        <v>121</v>
      </c>
      <c r="CE5" s="1" t="s">
        <v>121</v>
      </c>
      <c r="CF5" s="1" t="s">
        <v>121</v>
      </c>
      <c r="CG5" s="1" t="s">
        <v>121</v>
      </c>
      <c r="CH5" s="1" t="s">
        <v>121</v>
      </c>
      <c r="CI5" s="1" t="s">
        <v>121</v>
      </c>
      <c r="CJ5" s="1" t="s">
        <v>121</v>
      </c>
      <c r="CK5" s="1" t="s">
        <v>121</v>
      </c>
      <c r="CL5" s="1" t="s">
        <v>121</v>
      </c>
      <c r="CM5" s="1" t="s">
        <v>121</v>
      </c>
      <c r="CN5" s="1" t="s">
        <v>121</v>
      </c>
      <c r="CO5" s="1" t="s">
        <v>124</v>
      </c>
      <c r="CP5" s="1" t="s">
        <v>124</v>
      </c>
      <c r="CQ5" s="1" t="s">
        <v>124</v>
      </c>
      <c r="CR5" s="1" t="s">
        <v>124</v>
      </c>
      <c r="CS5" s="1" t="s">
        <v>121</v>
      </c>
      <c r="CT5" s="1" t="s">
        <v>125</v>
      </c>
      <c r="CU5" s="1" t="s">
        <v>126</v>
      </c>
      <c r="CV5" s="1" t="s">
        <v>125</v>
      </c>
      <c r="CW5" s="1" t="s">
        <v>127</v>
      </c>
      <c r="CX5" s="39"/>
      <c r="CY5" s="40"/>
      <c r="CZ5" s="41"/>
      <c r="DA5" s="41"/>
      <c r="DB5" s="43"/>
      <c r="DC5" s="43">
        <v>5</v>
      </c>
      <c r="DD5" s="42">
        <v>6</v>
      </c>
      <c r="DE5" s="43">
        <v>7</v>
      </c>
      <c r="DF5" s="43" t="s">
        <v>128</v>
      </c>
      <c r="DG5" s="43">
        <v>9</v>
      </c>
      <c r="DH5" s="43">
        <v>10</v>
      </c>
      <c r="DI5" s="43"/>
      <c r="DJ5" s="43">
        <v>31</v>
      </c>
      <c r="DK5" s="43">
        <v>32</v>
      </c>
      <c r="DL5" s="43">
        <v>33</v>
      </c>
      <c r="DM5" s="43">
        <v>34</v>
      </c>
      <c r="DN5" s="43">
        <v>35</v>
      </c>
      <c r="DO5" s="43">
        <v>36</v>
      </c>
      <c r="DP5" s="43">
        <v>37</v>
      </c>
      <c r="DQ5" s="43">
        <v>38</v>
      </c>
      <c r="DR5" s="38">
        <v>39</v>
      </c>
    </row>
    <row r="6" spans="1:122">
      <c r="A6" s="53"/>
      <c r="B6" s="53"/>
      <c r="C6" s="54"/>
      <c r="D6" s="178" t="s">
        <v>135</v>
      </c>
      <c r="E6" s="177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6"/>
      <c r="CY6" s="57"/>
      <c r="CZ6" s="58"/>
      <c r="DA6" s="58"/>
      <c r="DB6" s="53"/>
      <c r="DC6" s="53"/>
      <c r="DD6" s="59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4"/>
    </row>
    <row r="7" spans="1:122">
      <c r="A7" s="198" t="s">
        <v>390</v>
      </c>
      <c r="B7" s="60"/>
      <c r="C7" s="61"/>
      <c r="D7" s="179" t="s">
        <v>356</v>
      </c>
      <c r="E7" s="137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160"/>
      <c r="CY7" s="161"/>
      <c r="CZ7" s="63">
        <v>6159355.5609960016</v>
      </c>
      <c r="DA7" s="63">
        <v>3798635.5282113152</v>
      </c>
      <c r="DB7" s="64">
        <f>DA7+CZ7</f>
        <v>9957991.0892073177</v>
      </c>
      <c r="DC7" s="60"/>
      <c r="DD7" s="65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1"/>
    </row>
    <row r="8" spans="1:122">
      <c r="A8" s="198" t="s">
        <v>391</v>
      </c>
      <c r="B8" s="60"/>
      <c r="C8" s="61"/>
      <c r="D8" s="179" t="s">
        <v>357</v>
      </c>
      <c r="E8" s="137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160"/>
      <c r="CY8" s="161"/>
      <c r="CZ8" s="63">
        <v>24962.003550000001</v>
      </c>
      <c r="DA8" s="63">
        <v>178241.43974999999</v>
      </c>
      <c r="DB8" s="64">
        <f t="shared" ref="DB8:DB19" si="0">DA8+CZ8</f>
        <v>203203.44329999998</v>
      </c>
      <c r="DC8" s="60"/>
      <c r="DD8" s="65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1"/>
    </row>
    <row r="9" spans="1:122">
      <c r="A9" s="198" t="s">
        <v>392</v>
      </c>
      <c r="B9" s="60"/>
      <c r="C9" s="61"/>
      <c r="D9" s="179" t="s">
        <v>358</v>
      </c>
      <c r="E9" s="137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160"/>
      <c r="CY9" s="161"/>
      <c r="CZ9" s="63">
        <v>1203062.83944</v>
      </c>
      <c r="DA9" s="63">
        <v>359797.96380000003</v>
      </c>
      <c r="DB9" s="64">
        <f t="shared" si="0"/>
        <v>1562860.80324</v>
      </c>
      <c r="DC9" s="60"/>
      <c r="DD9" s="65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1"/>
    </row>
    <row r="10" spans="1:122">
      <c r="A10" s="198" t="s">
        <v>393</v>
      </c>
      <c r="B10" s="60"/>
      <c r="C10" s="61"/>
      <c r="D10" s="136" t="s">
        <v>359</v>
      </c>
      <c r="E10" s="137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160"/>
      <c r="CY10" s="161"/>
      <c r="CZ10" s="63">
        <v>29352.737370000003</v>
      </c>
      <c r="DA10" s="63">
        <v>985434.09261000005</v>
      </c>
      <c r="DB10" s="64">
        <f t="shared" si="0"/>
        <v>1014786.82998</v>
      </c>
      <c r="DC10" s="60"/>
      <c r="DD10" s="65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1"/>
    </row>
    <row r="11" spans="1:122">
      <c r="A11" s="198" t="s">
        <v>394</v>
      </c>
      <c r="B11" s="60"/>
      <c r="C11" s="61"/>
      <c r="D11" s="136" t="s">
        <v>360</v>
      </c>
      <c r="E11" s="137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160"/>
      <c r="CY11" s="161"/>
      <c r="CZ11" s="63">
        <v>2284447.5434000003</v>
      </c>
      <c r="DA11" s="63">
        <v>713042</v>
      </c>
      <c r="DB11" s="64">
        <f t="shared" si="0"/>
        <v>2997489.5434000003</v>
      </c>
      <c r="DC11" s="60"/>
      <c r="DD11" s="65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1"/>
    </row>
    <row r="12" spans="1:122">
      <c r="A12" s="198" t="s">
        <v>395</v>
      </c>
      <c r="B12" s="60"/>
      <c r="C12" s="61"/>
      <c r="D12" s="136" t="s">
        <v>361</v>
      </c>
      <c r="E12" s="137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160"/>
      <c r="CY12" s="161"/>
      <c r="CZ12" s="63">
        <v>1098029.9222640002</v>
      </c>
      <c r="DA12" s="63">
        <v>209789.09599999999</v>
      </c>
      <c r="DB12" s="64">
        <f t="shared" si="0"/>
        <v>1307819.0182640001</v>
      </c>
      <c r="DC12" s="60"/>
      <c r="DD12" s="65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1"/>
    </row>
    <row r="13" spans="1:122">
      <c r="A13" s="198" t="s">
        <v>396</v>
      </c>
      <c r="B13" s="60"/>
      <c r="C13" s="61"/>
      <c r="D13" s="136" t="s">
        <v>362</v>
      </c>
      <c r="E13" s="137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160"/>
      <c r="CY13" s="161"/>
      <c r="CZ13" s="63">
        <v>191874.60985000004</v>
      </c>
      <c r="DA13" s="63">
        <v>80581.905364490216</v>
      </c>
      <c r="DB13" s="64">
        <f t="shared" si="0"/>
        <v>272456.51521449024</v>
      </c>
      <c r="DC13" s="60"/>
      <c r="DD13" s="65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1"/>
    </row>
    <row r="14" spans="1:122">
      <c r="A14" s="198" t="s">
        <v>397</v>
      </c>
      <c r="B14" s="60"/>
      <c r="C14" s="61"/>
      <c r="D14" s="136" t="s">
        <v>363</v>
      </c>
      <c r="E14" s="137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160"/>
      <c r="CY14" s="161"/>
      <c r="CZ14" s="63">
        <v>888844.76120000007</v>
      </c>
      <c r="DA14" s="63">
        <v>207375.30000000002</v>
      </c>
      <c r="DB14" s="64">
        <f t="shared" si="0"/>
        <v>1096220.0612000001</v>
      </c>
      <c r="DC14" s="60"/>
      <c r="DD14" s="65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1"/>
    </row>
    <row r="15" spans="1:122">
      <c r="A15" s="198" t="s">
        <v>398</v>
      </c>
      <c r="B15" s="60"/>
      <c r="C15" s="61"/>
      <c r="D15" s="136" t="s">
        <v>364</v>
      </c>
      <c r="E15" s="137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160"/>
      <c r="CY15" s="161"/>
      <c r="CZ15" s="63">
        <v>284811.14948000008</v>
      </c>
      <c r="DA15" s="63">
        <v>41564.970700000005</v>
      </c>
      <c r="DB15" s="64">
        <f t="shared" si="0"/>
        <v>326376.12018000009</v>
      </c>
      <c r="DC15" s="60"/>
      <c r="DD15" s="65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1"/>
    </row>
    <row r="16" spans="1:122">
      <c r="A16" s="198" t="s">
        <v>399</v>
      </c>
      <c r="B16" s="60"/>
      <c r="C16" s="61"/>
      <c r="D16" s="136" t="s">
        <v>365</v>
      </c>
      <c r="E16" s="137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160"/>
      <c r="CY16" s="161"/>
      <c r="CZ16" s="63">
        <v>1521571.7244199999</v>
      </c>
      <c r="DA16" s="63">
        <v>325743</v>
      </c>
      <c r="DB16" s="64">
        <f t="shared" si="0"/>
        <v>1847314.7244199999</v>
      </c>
      <c r="DC16" s="60"/>
      <c r="DD16" s="65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1"/>
    </row>
    <row r="17" spans="1:122">
      <c r="A17" s="198" t="s">
        <v>400</v>
      </c>
      <c r="B17" s="60"/>
      <c r="C17" s="61"/>
      <c r="D17" s="136" t="s">
        <v>366</v>
      </c>
      <c r="E17" s="137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160"/>
      <c r="CY17" s="161"/>
      <c r="CZ17" s="63">
        <v>35203.905660000011</v>
      </c>
      <c r="DA17" s="63">
        <v>9249.9000000000015</v>
      </c>
      <c r="DB17" s="64">
        <f t="shared" si="0"/>
        <v>44453.805660000013</v>
      </c>
      <c r="DC17" s="60"/>
      <c r="DD17" s="65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1"/>
    </row>
    <row r="18" spans="1:122">
      <c r="A18" s="198" t="s">
        <v>401</v>
      </c>
      <c r="B18" s="60"/>
      <c r="C18" s="61"/>
      <c r="D18" s="136" t="s">
        <v>367</v>
      </c>
      <c r="E18" s="137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160"/>
      <c r="CY18" s="161"/>
      <c r="CZ18" s="63">
        <v>291229.49750399997</v>
      </c>
      <c r="DA18" s="63">
        <v>221161.60000000001</v>
      </c>
      <c r="DB18" s="64">
        <f t="shared" si="0"/>
        <v>512391.09750399995</v>
      </c>
      <c r="DC18" s="60"/>
      <c r="DD18" s="65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1"/>
    </row>
    <row r="19" spans="1:122">
      <c r="A19" s="198" t="s">
        <v>402</v>
      </c>
      <c r="B19" s="60"/>
      <c r="C19" s="61"/>
      <c r="D19" s="138" t="s">
        <v>368</v>
      </c>
      <c r="E19" s="137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160"/>
      <c r="CY19" s="161"/>
      <c r="CZ19" s="63">
        <v>620729.74953000015</v>
      </c>
      <c r="DA19" s="63">
        <v>201484.41380716991</v>
      </c>
      <c r="DB19" s="64">
        <f t="shared" si="0"/>
        <v>822214.16333717003</v>
      </c>
      <c r="DC19" s="60"/>
      <c r="DD19" s="65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1"/>
    </row>
    <row r="20" spans="1:122" s="36" customFormat="1">
      <c r="A20" s="198" t="s">
        <v>403</v>
      </c>
      <c r="B20" s="226"/>
      <c r="C20" s="221"/>
      <c r="D20" s="180" t="s">
        <v>377</v>
      </c>
      <c r="E20" s="166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0"/>
      <c r="CY20" s="161"/>
      <c r="CZ20" s="224">
        <v>4145813.3357520001</v>
      </c>
      <c r="DA20" s="224">
        <v>1679721.0147033471</v>
      </c>
      <c r="DB20" s="225">
        <f>DA20+CZ20</f>
        <v>5825534.3504553474</v>
      </c>
      <c r="DC20" s="226"/>
      <c r="DD20" s="227"/>
      <c r="DE20" s="226"/>
      <c r="DF20" s="226"/>
      <c r="DG20" s="226"/>
      <c r="DH20" s="226"/>
      <c r="DI20" s="226"/>
      <c r="DJ20" s="226"/>
      <c r="DK20" s="226"/>
      <c r="DL20" s="226"/>
      <c r="DM20" s="226"/>
      <c r="DN20" s="226"/>
      <c r="DO20" s="226"/>
      <c r="DP20" s="226"/>
      <c r="DQ20" s="226"/>
      <c r="DR20" s="221"/>
    </row>
    <row r="21" spans="1:122" s="36" customFormat="1">
      <c r="A21" s="198" t="s">
        <v>404</v>
      </c>
      <c r="B21" s="226"/>
      <c r="C21" s="221"/>
      <c r="D21" s="170" t="s">
        <v>378</v>
      </c>
      <c r="E21" s="166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  <c r="CU21" s="160"/>
      <c r="CV21" s="160"/>
      <c r="CW21" s="160"/>
      <c r="CX21" s="160"/>
      <c r="CY21" s="161"/>
      <c r="CZ21" s="224">
        <v>1041278.57724</v>
      </c>
      <c r="DA21" s="224">
        <v>512042.29379966634</v>
      </c>
      <c r="DB21" s="225">
        <f>DA21+CZ21</f>
        <v>1553320.8710396662</v>
      </c>
      <c r="DC21" s="226"/>
      <c r="DD21" s="227"/>
      <c r="DE21" s="226"/>
      <c r="DF21" s="226"/>
      <c r="DG21" s="226"/>
      <c r="DH21" s="226"/>
      <c r="DI21" s="226"/>
      <c r="DJ21" s="226"/>
      <c r="DK21" s="226"/>
      <c r="DL21" s="226"/>
      <c r="DM21" s="226"/>
      <c r="DN21" s="226"/>
      <c r="DO21" s="226"/>
      <c r="DP21" s="226"/>
      <c r="DQ21" s="226"/>
      <c r="DR21" s="221"/>
    </row>
    <row r="22" spans="1:122" ht="6" customHeight="1">
      <c r="A22" s="60"/>
      <c r="B22" s="60"/>
      <c r="C22" s="61"/>
      <c r="D22" s="6"/>
      <c r="E22" s="168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160"/>
      <c r="CY22" s="161"/>
      <c r="CZ22" s="63"/>
      <c r="DA22" s="63"/>
      <c r="DB22" s="60"/>
      <c r="DC22" s="60"/>
      <c r="DD22" s="65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1"/>
    </row>
    <row r="23" spans="1:122">
      <c r="A23" s="60"/>
      <c r="B23" s="60"/>
      <c r="C23" s="61"/>
      <c r="D23" s="165" t="s">
        <v>136</v>
      </c>
      <c r="E23" s="164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160"/>
      <c r="CY23" s="161"/>
      <c r="CZ23" s="63"/>
      <c r="DA23" s="63"/>
      <c r="DB23" s="60"/>
      <c r="DC23" s="60"/>
      <c r="DD23" s="65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1"/>
    </row>
    <row r="24" spans="1:122">
      <c r="A24" s="198" t="s">
        <v>405</v>
      </c>
      <c r="B24" s="60"/>
      <c r="C24" s="61"/>
      <c r="D24" s="180" t="s">
        <v>369</v>
      </c>
      <c r="E24" s="137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160"/>
      <c r="CY24" s="161"/>
      <c r="CZ24" s="63">
        <v>315477.12259800005</v>
      </c>
      <c r="DA24" s="63">
        <v>197513.95152500001</v>
      </c>
      <c r="DB24" s="64">
        <f t="shared" ref="DB24:DB32" si="1">DA24+CZ24</f>
        <v>512991.07412300003</v>
      </c>
      <c r="DC24" s="60"/>
      <c r="DD24" s="65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1"/>
    </row>
    <row r="25" spans="1:122">
      <c r="A25" s="198" t="s">
        <v>406</v>
      </c>
      <c r="B25" s="60"/>
      <c r="C25" s="61"/>
      <c r="D25" s="170" t="s">
        <v>370</v>
      </c>
      <c r="E25" s="137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160"/>
      <c r="CY25" s="161"/>
      <c r="CZ25" s="63">
        <v>790483.94205000019</v>
      </c>
      <c r="DA25" s="63">
        <v>130180.50718761882</v>
      </c>
      <c r="DB25" s="64">
        <f t="shared" si="1"/>
        <v>920664.44923761906</v>
      </c>
      <c r="DC25" s="60"/>
      <c r="DD25" s="65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1"/>
    </row>
    <row r="26" spans="1:122">
      <c r="A26" s="198" t="s">
        <v>407</v>
      </c>
      <c r="B26" s="60"/>
      <c r="C26" s="61"/>
      <c r="D26" s="170" t="s">
        <v>371</v>
      </c>
      <c r="E26" s="137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160"/>
      <c r="CY26" s="161"/>
      <c r="CZ26" s="63">
        <v>1261084.5984000002</v>
      </c>
      <c r="DA26" s="63">
        <v>143379.75681040002</v>
      </c>
      <c r="DB26" s="64">
        <f t="shared" si="1"/>
        <v>1404464.3552104002</v>
      </c>
      <c r="DC26" s="60"/>
      <c r="DD26" s="65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  <c r="DQ26" s="60"/>
      <c r="DR26" s="61"/>
    </row>
    <row r="27" spans="1:122">
      <c r="A27" s="198" t="s">
        <v>389</v>
      </c>
      <c r="B27" s="60"/>
      <c r="C27" s="61"/>
      <c r="D27" s="180" t="s">
        <v>372</v>
      </c>
      <c r="E27" s="137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160"/>
      <c r="CY27" s="161"/>
      <c r="CZ27" s="63">
        <v>559362.8660697001</v>
      </c>
      <c r="DA27" s="63">
        <v>90800.668200000015</v>
      </c>
      <c r="DB27" s="64">
        <f t="shared" si="1"/>
        <v>650163.53426970006</v>
      </c>
      <c r="DC27" s="60"/>
      <c r="DD27" s="65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1"/>
    </row>
    <row r="28" spans="1:122">
      <c r="A28" s="198" t="s">
        <v>408</v>
      </c>
      <c r="B28" s="60"/>
      <c r="C28" s="61"/>
      <c r="D28" s="180" t="s">
        <v>373</v>
      </c>
      <c r="E28" s="137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160"/>
      <c r="CY28" s="161"/>
      <c r="CZ28" s="63">
        <v>1430868.4236000003</v>
      </c>
      <c r="DA28" s="63">
        <v>253044.8988960431</v>
      </c>
      <c r="DB28" s="64">
        <f t="shared" si="1"/>
        <v>1683913.3224960435</v>
      </c>
      <c r="DC28" s="60"/>
      <c r="DD28" s="65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1"/>
    </row>
    <row r="29" spans="1:122">
      <c r="A29" s="198" t="s">
        <v>409</v>
      </c>
      <c r="B29" s="60"/>
      <c r="C29" s="61"/>
      <c r="D29" s="180" t="s">
        <v>374</v>
      </c>
      <c r="E29" s="137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160"/>
      <c r="CY29" s="161"/>
      <c r="CZ29" s="63">
        <v>1224149.218358</v>
      </c>
      <c r="DA29" s="63">
        <v>550143.7986000001</v>
      </c>
      <c r="DB29" s="64">
        <f t="shared" si="1"/>
        <v>1774293.0169580001</v>
      </c>
      <c r="DC29" s="60"/>
      <c r="DD29" s="65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1"/>
    </row>
    <row r="30" spans="1:122">
      <c r="A30" s="198" t="s">
        <v>410</v>
      </c>
      <c r="B30" s="60"/>
      <c r="C30" s="61"/>
      <c r="D30" s="180" t="s">
        <v>375</v>
      </c>
      <c r="E30" s="137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160"/>
      <c r="CY30" s="161"/>
      <c r="CZ30" s="63">
        <v>787362.07902880001</v>
      </c>
      <c r="DA30" s="63">
        <v>208516.33836000002</v>
      </c>
      <c r="DB30" s="64">
        <f t="shared" si="1"/>
        <v>995878.41738880007</v>
      </c>
      <c r="DC30" s="60"/>
      <c r="DD30" s="65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1"/>
    </row>
    <row r="31" spans="1:122">
      <c r="A31" s="198" t="s">
        <v>411</v>
      </c>
      <c r="B31" s="60"/>
      <c r="C31" s="61"/>
      <c r="D31" s="180" t="s">
        <v>376</v>
      </c>
      <c r="E31" s="137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160"/>
      <c r="CY31" s="161"/>
      <c r="CZ31" s="63">
        <v>95525.454001999999</v>
      </c>
      <c r="DA31" s="63">
        <v>54611.00480000001</v>
      </c>
      <c r="DB31" s="64">
        <f t="shared" si="1"/>
        <v>150136.45880200001</v>
      </c>
      <c r="DC31" s="60"/>
      <c r="DD31" s="65"/>
      <c r="DE31" s="60"/>
      <c r="DF31" s="60"/>
      <c r="DG31" s="60"/>
      <c r="DH31" s="60"/>
      <c r="DI31" s="60"/>
      <c r="DJ31" s="60"/>
      <c r="DK31" s="60"/>
      <c r="DL31" s="60"/>
      <c r="DM31" s="60"/>
      <c r="DN31" s="60"/>
      <c r="DO31" s="60"/>
      <c r="DP31" s="60"/>
      <c r="DQ31" s="60"/>
      <c r="DR31" s="61"/>
    </row>
    <row r="32" spans="1:122">
      <c r="A32" s="198" t="s">
        <v>412</v>
      </c>
      <c r="B32" s="60"/>
      <c r="C32" s="61"/>
      <c r="D32" s="269" t="s">
        <v>684</v>
      </c>
      <c r="E32" s="137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160"/>
      <c r="CY32" s="161"/>
      <c r="CZ32" s="63">
        <v>184872.6</v>
      </c>
      <c r="DA32" s="63">
        <v>272507.40000000002</v>
      </c>
      <c r="DB32" s="64">
        <f t="shared" si="1"/>
        <v>457380</v>
      </c>
      <c r="DC32" s="60"/>
      <c r="DD32" s="65"/>
      <c r="DE32" s="60"/>
      <c r="DF32" s="60"/>
      <c r="DG32" s="60"/>
      <c r="DH32" s="60"/>
      <c r="DI32" s="60"/>
      <c r="DJ32" s="60"/>
      <c r="DK32" s="60"/>
      <c r="DL32" s="60"/>
      <c r="DM32" s="60"/>
      <c r="DN32" s="60"/>
      <c r="DO32" s="60"/>
      <c r="DP32" s="60"/>
      <c r="DQ32" s="60"/>
      <c r="DR32" s="61"/>
    </row>
    <row r="33" spans="1:122" ht="6" customHeight="1">
      <c r="A33" s="60"/>
      <c r="B33" s="60"/>
      <c r="C33" s="61"/>
      <c r="D33" s="6"/>
      <c r="E33" s="268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160"/>
      <c r="CY33" s="161"/>
      <c r="CZ33" s="63"/>
      <c r="DA33" s="63"/>
      <c r="DB33" s="60"/>
      <c r="DC33" s="60"/>
      <c r="DD33" s="65"/>
      <c r="DE33" s="60"/>
      <c r="DF33" s="60"/>
      <c r="DG33" s="60"/>
      <c r="DH33" s="60"/>
      <c r="DI33" s="60"/>
      <c r="DJ33" s="60"/>
      <c r="DK33" s="60"/>
      <c r="DL33" s="60"/>
      <c r="DM33" s="60"/>
      <c r="DN33" s="60"/>
      <c r="DO33" s="60"/>
      <c r="DP33" s="60"/>
      <c r="DQ33" s="60"/>
      <c r="DR33" s="61"/>
    </row>
    <row r="34" spans="1:122">
      <c r="A34" s="60"/>
      <c r="B34" s="60"/>
      <c r="C34" s="61"/>
      <c r="D34" s="165" t="s">
        <v>137</v>
      </c>
      <c r="E34" s="164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160"/>
      <c r="CY34" s="161"/>
      <c r="CZ34" s="63"/>
      <c r="DA34" s="63"/>
      <c r="DB34" s="60"/>
      <c r="DC34" s="60"/>
      <c r="DD34" s="65"/>
      <c r="DE34" s="60"/>
      <c r="DF34" s="60"/>
      <c r="DG34" s="60"/>
      <c r="DH34" s="60"/>
      <c r="DI34" s="60"/>
      <c r="DJ34" s="60"/>
      <c r="DK34" s="60"/>
      <c r="DL34" s="60"/>
      <c r="DM34" s="60"/>
      <c r="DN34" s="60"/>
      <c r="DO34" s="60"/>
      <c r="DP34" s="60"/>
      <c r="DQ34" s="60"/>
      <c r="DR34" s="61"/>
    </row>
    <row r="35" spans="1:122">
      <c r="A35" s="550" t="s">
        <v>179</v>
      </c>
      <c r="B35" s="83"/>
      <c r="C35" s="83"/>
      <c r="D35" s="83" t="s">
        <v>565</v>
      </c>
      <c r="E35" s="85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110"/>
      <c r="CY35" s="89"/>
      <c r="CZ35" s="88"/>
      <c r="DA35" s="89"/>
      <c r="DB35" s="90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</row>
    <row r="36" spans="1:122">
      <c r="A36" s="550"/>
      <c r="B36" s="83"/>
      <c r="C36" s="83"/>
      <c r="D36" s="83" t="s">
        <v>564</v>
      </c>
      <c r="E36" s="85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110"/>
      <c r="CY36" s="89"/>
      <c r="CZ36" s="88"/>
      <c r="DA36" s="89"/>
      <c r="DB36" s="90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</row>
    <row r="37" spans="1:122">
      <c r="A37" s="550"/>
      <c r="B37" s="83"/>
      <c r="C37" s="83"/>
      <c r="D37" s="84"/>
      <c r="E37" s="85" t="s">
        <v>141</v>
      </c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110" t="s">
        <v>145</v>
      </c>
      <c r="CY37" s="89">
        <v>8400</v>
      </c>
      <c r="CZ37" s="88">
        <v>2473548</v>
      </c>
      <c r="DA37" s="89">
        <v>0</v>
      </c>
      <c r="DB37" s="91">
        <f t="shared" ref="DB37:DB69" si="2">DA37+CZ37</f>
        <v>2473548</v>
      </c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</row>
    <row r="38" spans="1:122">
      <c r="A38" s="550"/>
      <c r="B38" s="83"/>
      <c r="C38" s="83"/>
      <c r="D38" s="84"/>
      <c r="E38" s="85" t="s">
        <v>142</v>
      </c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110" t="s">
        <v>145</v>
      </c>
      <c r="CY38" s="89">
        <v>8400</v>
      </c>
      <c r="CZ38" s="88">
        <v>270547.20000000001</v>
      </c>
      <c r="DA38" s="89">
        <v>0</v>
      </c>
      <c r="DB38" s="91">
        <f t="shared" si="2"/>
        <v>270547.20000000001</v>
      </c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83"/>
    </row>
    <row r="39" spans="1:122">
      <c r="A39" s="550"/>
      <c r="B39" s="83"/>
      <c r="C39" s="83"/>
      <c r="D39" s="84"/>
      <c r="E39" s="85" t="s">
        <v>143</v>
      </c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110" t="s">
        <v>146</v>
      </c>
      <c r="CY39" s="89">
        <v>252000</v>
      </c>
      <c r="CZ39" s="88">
        <v>1206374.3999999999</v>
      </c>
      <c r="DA39" s="89">
        <v>0</v>
      </c>
      <c r="DB39" s="91">
        <f t="shared" si="2"/>
        <v>1206374.3999999999</v>
      </c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3"/>
      <c r="DQ39" s="83"/>
      <c r="DR39" s="83"/>
    </row>
    <row r="40" spans="1:122">
      <c r="A40" s="550"/>
      <c r="B40" s="83"/>
      <c r="C40" s="83"/>
      <c r="D40" s="83" t="s">
        <v>568</v>
      </c>
      <c r="E40" s="85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110"/>
      <c r="CY40" s="89"/>
      <c r="CZ40" s="88">
        <v>0</v>
      </c>
      <c r="DA40" s="89">
        <v>0</v>
      </c>
      <c r="DB40" s="90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</row>
    <row r="41" spans="1:122">
      <c r="A41" s="550"/>
      <c r="B41" s="83"/>
      <c r="C41" s="83"/>
      <c r="D41" s="84"/>
      <c r="E41" s="85" t="s">
        <v>141</v>
      </c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110" t="s">
        <v>145</v>
      </c>
      <c r="CY41" s="89">
        <v>2320</v>
      </c>
      <c r="CZ41" s="88">
        <v>683170.4</v>
      </c>
      <c r="DA41" s="89">
        <v>0</v>
      </c>
      <c r="DB41" s="91">
        <f>DA41+CZ41</f>
        <v>683170.4</v>
      </c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</row>
    <row r="42" spans="1:122">
      <c r="A42" s="550"/>
      <c r="B42" s="83"/>
      <c r="C42" s="83"/>
      <c r="D42" s="84"/>
      <c r="E42" s="85" t="s">
        <v>155</v>
      </c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110" t="s">
        <v>145</v>
      </c>
      <c r="CY42" s="89">
        <v>9281</v>
      </c>
      <c r="CZ42" s="88">
        <v>298922.44799999997</v>
      </c>
      <c r="DA42" s="89">
        <v>0</v>
      </c>
      <c r="DB42" s="91">
        <f>DA42+CZ42</f>
        <v>298922.44799999997</v>
      </c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</row>
    <row r="43" spans="1:122">
      <c r="A43" s="550"/>
      <c r="B43" s="83"/>
      <c r="C43" s="83"/>
      <c r="D43" s="83" t="s">
        <v>783</v>
      </c>
      <c r="E43" s="85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110"/>
      <c r="CY43" s="89"/>
      <c r="CZ43" s="88">
        <v>0</v>
      </c>
      <c r="DA43" s="89">
        <v>0</v>
      </c>
      <c r="DB43" s="91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3"/>
      <c r="DP43" s="83"/>
      <c r="DQ43" s="83"/>
      <c r="DR43" s="83"/>
    </row>
    <row r="44" spans="1:122">
      <c r="A44" s="550"/>
      <c r="B44" s="83"/>
      <c r="C44" s="83"/>
      <c r="D44" s="84"/>
      <c r="E44" s="85" t="s">
        <v>160</v>
      </c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110" t="s">
        <v>145</v>
      </c>
      <c r="CY44" s="89">
        <v>50</v>
      </c>
      <c r="CZ44" s="88">
        <v>102707</v>
      </c>
      <c r="DA44" s="89">
        <v>0</v>
      </c>
      <c r="DB44" s="91">
        <f>DA44+CZ44</f>
        <v>102707</v>
      </c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</row>
    <row r="45" spans="1:122">
      <c r="A45" s="550"/>
      <c r="B45" s="83"/>
      <c r="C45" s="83"/>
      <c r="D45" s="84"/>
      <c r="E45" s="85" t="s">
        <v>163</v>
      </c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110" t="s">
        <v>145</v>
      </c>
      <c r="CY45" s="89">
        <v>25</v>
      </c>
      <c r="CZ45" s="88">
        <v>50120.95</v>
      </c>
      <c r="DA45" s="89">
        <v>0</v>
      </c>
      <c r="DB45" s="91">
        <f>DA45+CZ45</f>
        <v>50120.95</v>
      </c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</row>
    <row r="46" spans="1:122">
      <c r="A46" s="550"/>
      <c r="B46" s="83"/>
      <c r="C46" s="83"/>
      <c r="D46" s="84"/>
      <c r="E46" s="85" t="s">
        <v>161</v>
      </c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110" t="s">
        <v>145</v>
      </c>
      <c r="CY46" s="89">
        <v>100</v>
      </c>
      <c r="CZ46" s="89">
        <v>13736.8</v>
      </c>
      <c r="DA46" s="89">
        <v>0</v>
      </c>
      <c r="DB46" s="91">
        <f t="shared" ref="DB46:DB47" si="3">DA46+CZ46</f>
        <v>13736.8</v>
      </c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</row>
    <row r="47" spans="1:122">
      <c r="A47" s="550"/>
      <c r="B47" s="83"/>
      <c r="C47" s="83"/>
      <c r="D47" s="84"/>
      <c r="E47" s="85" t="s">
        <v>162</v>
      </c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110" t="s">
        <v>146</v>
      </c>
      <c r="CY47" s="89">
        <v>1500</v>
      </c>
      <c r="CZ47" s="88">
        <v>20676.150000000001</v>
      </c>
      <c r="DA47" s="89">
        <v>0</v>
      </c>
      <c r="DB47" s="91">
        <f t="shared" si="3"/>
        <v>20676.150000000001</v>
      </c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</row>
    <row r="48" spans="1:122">
      <c r="A48" s="550"/>
      <c r="B48" s="83"/>
      <c r="C48" s="83"/>
      <c r="D48" s="84"/>
      <c r="E48" s="85" t="s">
        <v>164</v>
      </c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110" t="s">
        <v>146</v>
      </c>
      <c r="CY48" s="89">
        <v>150</v>
      </c>
      <c r="CZ48" s="88">
        <v>13417.635</v>
      </c>
      <c r="DA48" s="89">
        <v>0</v>
      </c>
      <c r="DB48" s="91">
        <f>DA48+CZ48</f>
        <v>13417.635</v>
      </c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</row>
    <row r="49" spans="1:122">
      <c r="A49" s="550"/>
      <c r="B49" s="83"/>
      <c r="C49" s="83"/>
      <c r="D49" s="84"/>
      <c r="E49" s="85" t="s">
        <v>165</v>
      </c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110" t="s">
        <v>146</v>
      </c>
      <c r="CY49" s="89">
        <v>150</v>
      </c>
      <c r="CZ49" s="88">
        <v>18179.04</v>
      </c>
      <c r="DA49" s="89">
        <v>0</v>
      </c>
      <c r="DB49" s="91">
        <f>DA49+CZ49</f>
        <v>18179.04</v>
      </c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3"/>
      <c r="DP49" s="83"/>
      <c r="DQ49" s="83"/>
      <c r="DR49" s="83"/>
    </row>
    <row r="50" spans="1:122">
      <c r="A50" s="550"/>
      <c r="B50" s="83"/>
      <c r="C50" s="83"/>
      <c r="D50" s="84"/>
      <c r="E50" s="85" t="s">
        <v>166</v>
      </c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110" t="s">
        <v>145</v>
      </c>
      <c r="CY50" s="89">
        <v>0</v>
      </c>
      <c r="CZ50" s="88">
        <v>0</v>
      </c>
      <c r="DA50" s="89">
        <v>0</v>
      </c>
      <c r="DB50" s="91">
        <f>DA50+CZ50</f>
        <v>0</v>
      </c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3"/>
      <c r="DP50" s="83"/>
      <c r="DQ50" s="83"/>
      <c r="DR50" s="83"/>
    </row>
    <row r="51" spans="1:122">
      <c r="A51" s="550"/>
      <c r="B51" s="83"/>
      <c r="C51" s="83"/>
      <c r="D51" s="84"/>
      <c r="E51" s="85" t="s">
        <v>167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110" t="s">
        <v>145</v>
      </c>
      <c r="CY51" s="89">
        <v>2</v>
      </c>
      <c r="CZ51" s="88">
        <v>882765.35379999992</v>
      </c>
      <c r="DA51" s="89">
        <v>0</v>
      </c>
      <c r="DB51" s="91">
        <f>DA51+CZ51</f>
        <v>882765.35379999992</v>
      </c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</row>
    <row r="52" spans="1:122">
      <c r="A52" s="551" t="s">
        <v>413</v>
      </c>
      <c r="B52" s="83"/>
      <c r="C52" s="83"/>
      <c r="D52" s="83" t="s">
        <v>566</v>
      </c>
      <c r="E52" s="85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110"/>
      <c r="CY52" s="89"/>
      <c r="CZ52" s="88">
        <v>0</v>
      </c>
      <c r="DA52" s="89">
        <v>0</v>
      </c>
      <c r="DB52" s="90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</row>
    <row r="53" spans="1:122">
      <c r="A53" s="551"/>
      <c r="B53" s="83"/>
      <c r="C53" s="83"/>
      <c r="D53" s="84"/>
      <c r="E53" s="85" t="s">
        <v>147</v>
      </c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110" t="s">
        <v>152</v>
      </c>
      <c r="CY53" s="89">
        <v>8400</v>
      </c>
      <c r="CZ53" s="88">
        <v>0</v>
      </c>
      <c r="DA53" s="89">
        <v>55902</v>
      </c>
      <c r="DB53" s="91">
        <f t="shared" si="2"/>
        <v>55902</v>
      </c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</row>
    <row r="54" spans="1:122">
      <c r="A54" s="551"/>
      <c r="B54" s="83"/>
      <c r="C54" s="83"/>
      <c r="D54" s="84"/>
      <c r="E54" s="85" t="s">
        <v>148</v>
      </c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110" t="s">
        <v>152</v>
      </c>
      <c r="CY54" s="89">
        <v>8400</v>
      </c>
      <c r="CZ54" s="88">
        <v>0</v>
      </c>
      <c r="DA54" s="89">
        <v>76230</v>
      </c>
      <c r="DB54" s="91">
        <f t="shared" si="2"/>
        <v>76230</v>
      </c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3"/>
      <c r="DP54" s="83"/>
      <c r="DQ54" s="83"/>
      <c r="DR54" s="83"/>
    </row>
    <row r="55" spans="1:122">
      <c r="A55" s="551"/>
      <c r="B55" s="83"/>
      <c r="C55" s="83"/>
      <c r="D55" s="84"/>
      <c r="E55" s="85" t="s">
        <v>149</v>
      </c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110" t="s">
        <v>145</v>
      </c>
      <c r="CY55" s="89">
        <v>8400</v>
      </c>
      <c r="CZ55" s="88">
        <v>0</v>
      </c>
      <c r="DA55" s="89">
        <v>138600</v>
      </c>
      <c r="DB55" s="91">
        <f t="shared" si="2"/>
        <v>138600</v>
      </c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3"/>
      <c r="DP55" s="83"/>
      <c r="DQ55" s="83"/>
      <c r="DR55" s="83"/>
    </row>
    <row r="56" spans="1:122">
      <c r="A56" s="551"/>
      <c r="B56" s="83"/>
      <c r="C56" s="83"/>
      <c r="D56" s="84"/>
      <c r="E56" s="85" t="s">
        <v>150</v>
      </c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110" t="s">
        <v>145</v>
      </c>
      <c r="CY56" s="89">
        <v>8400</v>
      </c>
      <c r="CZ56" s="88">
        <v>0</v>
      </c>
      <c r="DA56" s="89">
        <v>138600</v>
      </c>
      <c r="DB56" s="91">
        <f t="shared" si="2"/>
        <v>138600</v>
      </c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</row>
    <row r="57" spans="1:122">
      <c r="A57" s="551"/>
      <c r="B57" s="83"/>
      <c r="C57" s="83"/>
      <c r="D57" s="84"/>
      <c r="E57" s="85" t="s">
        <v>151</v>
      </c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110" t="s">
        <v>153</v>
      </c>
      <c r="CY57" s="89">
        <v>5000</v>
      </c>
      <c r="CZ57" s="88">
        <v>0</v>
      </c>
      <c r="DA57" s="89">
        <v>557432.6758205205</v>
      </c>
      <c r="DB57" s="91">
        <f t="shared" si="2"/>
        <v>557432.6758205205</v>
      </c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3"/>
      <c r="DP57" s="83"/>
      <c r="DQ57" s="83"/>
      <c r="DR57" s="83"/>
    </row>
    <row r="58" spans="1:122">
      <c r="A58" s="551" t="s">
        <v>414</v>
      </c>
      <c r="B58" s="83"/>
      <c r="C58" s="83"/>
      <c r="D58" s="83" t="s">
        <v>567</v>
      </c>
      <c r="E58" s="85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110"/>
      <c r="CY58" s="89"/>
      <c r="CZ58" s="88">
        <v>0</v>
      </c>
      <c r="DA58" s="89">
        <v>0</v>
      </c>
      <c r="DB58" s="91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</row>
    <row r="59" spans="1:122">
      <c r="A59" s="551"/>
      <c r="B59" s="83"/>
      <c r="C59" s="83"/>
      <c r="D59" s="84"/>
      <c r="E59" s="85" t="s">
        <v>156</v>
      </c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110" t="s">
        <v>153</v>
      </c>
      <c r="CY59" s="89">
        <v>9281</v>
      </c>
      <c r="CZ59" s="88">
        <v>0</v>
      </c>
      <c r="DA59" s="89">
        <v>517353.26642902504</v>
      </c>
      <c r="DB59" s="91">
        <f t="shared" si="2"/>
        <v>517353.26642902504</v>
      </c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3"/>
      <c r="DP59" s="83"/>
      <c r="DQ59" s="83"/>
      <c r="DR59" s="83"/>
    </row>
    <row r="60" spans="1:122">
      <c r="A60" s="551"/>
      <c r="B60" s="83"/>
      <c r="C60" s="83"/>
      <c r="D60" s="84"/>
      <c r="E60" s="85" t="s">
        <v>157</v>
      </c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110" t="s">
        <v>153</v>
      </c>
      <c r="CY60" s="89">
        <v>2320</v>
      </c>
      <c r="CZ60" s="88">
        <v>0</v>
      </c>
      <c r="DA60" s="89">
        <v>258648.7615807215</v>
      </c>
      <c r="DB60" s="91">
        <f t="shared" si="2"/>
        <v>258648.7615807215</v>
      </c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3"/>
      <c r="DP60" s="83"/>
      <c r="DQ60" s="83"/>
      <c r="DR60" s="83"/>
    </row>
    <row r="61" spans="1:122">
      <c r="A61" s="551" t="s">
        <v>415</v>
      </c>
      <c r="B61" s="83"/>
      <c r="C61" s="83"/>
      <c r="D61" s="123" t="s">
        <v>168</v>
      </c>
      <c r="E61" s="85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110" t="s">
        <v>145</v>
      </c>
      <c r="CY61" s="89"/>
      <c r="CZ61" s="88">
        <v>0</v>
      </c>
      <c r="DA61" s="89">
        <v>0</v>
      </c>
      <c r="DB61" s="90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3"/>
      <c r="DP61" s="83"/>
      <c r="DQ61" s="83"/>
      <c r="DR61" s="83"/>
    </row>
    <row r="62" spans="1:122">
      <c r="A62" s="551"/>
      <c r="B62" s="83"/>
      <c r="C62" s="83"/>
      <c r="D62" s="84"/>
      <c r="E62" s="85" t="s">
        <v>169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110" t="s">
        <v>146</v>
      </c>
      <c r="CY62" s="89">
        <v>50</v>
      </c>
      <c r="CZ62" s="88">
        <v>0</v>
      </c>
      <c r="DA62" s="89">
        <v>111925</v>
      </c>
      <c r="DB62" s="91">
        <f t="shared" si="2"/>
        <v>111925</v>
      </c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</row>
    <row r="63" spans="1:122">
      <c r="A63" s="551"/>
      <c r="B63" s="83"/>
      <c r="C63" s="83"/>
      <c r="D63" s="84"/>
      <c r="E63" s="85" t="s">
        <v>170</v>
      </c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110" t="s">
        <v>145</v>
      </c>
      <c r="CY63" s="89">
        <v>1500</v>
      </c>
      <c r="CZ63" s="88">
        <v>0</v>
      </c>
      <c r="DA63" s="89">
        <v>39105</v>
      </c>
      <c r="DB63" s="91">
        <f t="shared" si="2"/>
        <v>39105</v>
      </c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3"/>
      <c r="DP63" s="83"/>
      <c r="DQ63" s="83"/>
      <c r="DR63" s="83"/>
    </row>
    <row r="64" spans="1:122">
      <c r="A64" s="551"/>
      <c r="B64" s="83"/>
      <c r="C64" s="83"/>
      <c r="D64" s="84"/>
      <c r="E64" s="85" t="s">
        <v>171</v>
      </c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110" t="s">
        <v>145</v>
      </c>
      <c r="CY64" s="89">
        <v>27</v>
      </c>
      <c r="CZ64" s="88">
        <v>0</v>
      </c>
      <c r="DA64" s="89">
        <v>74250</v>
      </c>
      <c r="DB64" s="91">
        <f t="shared" si="2"/>
        <v>74250</v>
      </c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3"/>
      <c r="DP64" s="83"/>
      <c r="DQ64" s="83"/>
      <c r="DR64" s="83"/>
    </row>
    <row r="65" spans="1:122">
      <c r="A65" s="551"/>
      <c r="B65" s="83"/>
      <c r="C65" s="83"/>
      <c r="D65" s="84"/>
      <c r="E65" s="85" t="s">
        <v>172</v>
      </c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110" t="s">
        <v>145</v>
      </c>
      <c r="CY65" s="89">
        <v>52</v>
      </c>
      <c r="CZ65" s="88">
        <v>0</v>
      </c>
      <c r="DA65" s="89">
        <v>94380</v>
      </c>
      <c r="DB65" s="91">
        <f t="shared" si="2"/>
        <v>94380</v>
      </c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3"/>
      <c r="DP65" s="83"/>
      <c r="DQ65" s="83"/>
      <c r="DR65" s="83"/>
    </row>
    <row r="66" spans="1:122">
      <c r="A66" s="551"/>
      <c r="B66" s="83"/>
      <c r="C66" s="83"/>
      <c r="D66" s="84"/>
      <c r="E66" s="85" t="s">
        <v>175</v>
      </c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110" t="s">
        <v>145</v>
      </c>
      <c r="CY66" s="89">
        <v>25</v>
      </c>
      <c r="CZ66" s="88">
        <v>0</v>
      </c>
      <c r="DA66" s="89">
        <v>33099.974600000001</v>
      </c>
      <c r="DB66" s="91">
        <f t="shared" si="2"/>
        <v>33099.974600000001</v>
      </c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3"/>
      <c r="DP66" s="83"/>
      <c r="DQ66" s="83"/>
      <c r="DR66" s="83"/>
    </row>
    <row r="67" spans="1:122">
      <c r="A67" s="551"/>
      <c r="B67" s="83"/>
      <c r="C67" s="83"/>
      <c r="D67" s="84"/>
      <c r="E67" s="85" t="s">
        <v>173</v>
      </c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110" t="s">
        <v>145</v>
      </c>
      <c r="CY67" s="89">
        <v>25</v>
      </c>
      <c r="CZ67" s="88">
        <v>0</v>
      </c>
      <c r="DA67" s="89">
        <v>7940.625</v>
      </c>
      <c r="DB67" s="91">
        <f t="shared" si="2"/>
        <v>7940.625</v>
      </c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3"/>
      <c r="DP67" s="83"/>
      <c r="DQ67" s="83"/>
      <c r="DR67" s="83"/>
    </row>
    <row r="68" spans="1:122">
      <c r="A68" s="551"/>
      <c r="B68" s="83"/>
      <c r="C68" s="83"/>
      <c r="D68" s="84"/>
      <c r="E68" s="85" t="s">
        <v>174</v>
      </c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110" t="s">
        <v>145</v>
      </c>
      <c r="CY68" s="89">
        <v>25</v>
      </c>
      <c r="CZ68" s="88">
        <v>0</v>
      </c>
      <c r="DA68" s="89">
        <v>206250</v>
      </c>
      <c r="DB68" s="91">
        <f t="shared" si="2"/>
        <v>206250</v>
      </c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</row>
    <row r="69" spans="1:122">
      <c r="A69" s="583"/>
      <c r="B69" s="186"/>
      <c r="C69" s="186"/>
      <c r="D69" s="187"/>
      <c r="E69" s="188" t="s">
        <v>176</v>
      </c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86"/>
      <c r="BL69" s="186"/>
      <c r="BM69" s="186"/>
      <c r="BN69" s="186"/>
      <c r="BO69" s="186"/>
      <c r="BP69" s="186"/>
      <c r="BQ69" s="186"/>
      <c r="BR69" s="186"/>
      <c r="BS69" s="186"/>
      <c r="BT69" s="186"/>
      <c r="BU69" s="186"/>
      <c r="BV69" s="186"/>
      <c r="BW69" s="186"/>
      <c r="BX69" s="186"/>
      <c r="BY69" s="186"/>
      <c r="BZ69" s="186"/>
      <c r="CA69" s="186"/>
      <c r="CB69" s="186"/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9" t="s">
        <v>177</v>
      </c>
      <c r="CY69" s="190"/>
      <c r="CZ69" s="191">
        <v>0</v>
      </c>
      <c r="DA69" s="190">
        <v>85178.122104475362</v>
      </c>
      <c r="DB69" s="192">
        <f t="shared" si="2"/>
        <v>85178.122104475362</v>
      </c>
      <c r="DC69" s="186"/>
      <c r="DD69" s="186"/>
      <c r="DE69" s="186"/>
      <c r="DF69" s="186"/>
      <c r="DG69" s="186"/>
      <c r="DH69" s="186"/>
      <c r="DI69" s="186"/>
      <c r="DJ69" s="186"/>
      <c r="DK69" s="186"/>
      <c r="DL69" s="186"/>
      <c r="DM69" s="186"/>
      <c r="DN69" s="186"/>
      <c r="DO69" s="186"/>
      <c r="DP69" s="186"/>
      <c r="DQ69" s="186"/>
      <c r="DR69" s="186"/>
    </row>
    <row r="70" spans="1:122">
      <c r="A70" s="198" t="s">
        <v>416</v>
      </c>
      <c r="B70" s="60"/>
      <c r="C70" s="61"/>
      <c r="D70" s="180" t="s">
        <v>379</v>
      </c>
      <c r="E70" s="137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160"/>
      <c r="CY70" s="161"/>
      <c r="CZ70" s="63">
        <v>5199701.8745319992</v>
      </c>
      <c r="DA70" s="63">
        <v>2288068.6435181634</v>
      </c>
      <c r="DB70" s="64">
        <f t="shared" ref="DB70:DB75" si="4">DA70+CZ70</f>
        <v>7487770.5180501621</v>
      </c>
      <c r="DC70" s="60"/>
      <c r="DD70" s="65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1"/>
    </row>
    <row r="71" spans="1:122">
      <c r="A71" s="198" t="s">
        <v>417</v>
      </c>
      <c r="B71" s="60"/>
      <c r="C71" s="61"/>
      <c r="D71" s="181" t="s">
        <v>380</v>
      </c>
      <c r="E71" s="137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160"/>
      <c r="CY71" s="161"/>
      <c r="CZ71" s="63">
        <v>1497502.3357140003</v>
      </c>
      <c r="DA71" s="63">
        <v>330854.5614733338</v>
      </c>
      <c r="DB71" s="64">
        <f t="shared" si="4"/>
        <v>1828356.897187334</v>
      </c>
      <c r="DC71" s="60"/>
      <c r="DD71" s="65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1"/>
    </row>
    <row r="72" spans="1:122">
      <c r="A72" s="198" t="s">
        <v>418</v>
      </c>
      <c r="B72" s="60"/>
      <c r="C72" s="61"/>
      <c r="D72" s="181" t="s">
        <v>381</v>
      </c>
      <c r="E72" s="137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160"/>
      <c r="CY72" s="161"/>
      <c r="CZ72" s="63">
        <v>313945.04400600004</v>
      </c>
      <c r="DA72" s="63">
        <v>275949.19568999094</v>
      </c>
      <c r="DB72" s="64">
        <f t="shared" si="4"/>
        <v>589894.23969599092</v>
      </c>
      <c r="DC72" s="60"/>
      <c r="DD72" s="65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1"/>
    </row>
    <row r="73" spans="1:122">
      <c r="A73" s="198" t="s">
        <v>419</v>
      </c>
      <c r="B73" s="60"/>
      <c r="C73" s="61"/>
      <c r="D73" s="181" t="s">
        <v>382</v>
      </c>
      <c r="E73" s="137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160"/>
      <c r="CY73" s="161"/>
      <c r="CZ73" s="63">
        <v>1487361.0302980002</v>
      </c>
      <c r="DA73" s="63">
        <v>269814.4988</v>
      </c>
      <c r="DB73" s="64">
        <f t="shared" si="4"/>
        <v>1757175.5290980001</v>
      </c>
      <c r="DC73" s="60"/>
      <c r="DD73" s="65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1"/>
    </row>
    <row r="74" spans="1:122">
      <c r="A74" s="198" t="s">
        <v>420</v>
      </c>
      <c r="B74" s="60"/>
      <c r="C74" s="61"/>
      <c r="D74" s="180" t="s">
        <v>383</v>
      </c>
      <c r="E74" s="137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160"/>
      <c r="CY74" s="161"/>
      <c r="CZ74" s="63">
        <v>1024221.4665540002</v>
      </c>
      <c r="DA74" s="63">
        <v>171476.59149999951</v>
      </c>
      <c r="DB74" s="64">
        <f t="shared" si="4"/>
        <v>1195698.0580539997</v>
      </c>
      <c r="DC74" s="60"/>
      <c r="DD74" s="65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1"/>
    </row>
    <row r="75" spans="1:122">
      <c r="A75" s="198" t="s">
        <v>421</v>
      </c>
      <c r="B75" s="60"/>
      <c r="C75" s="61"/>
      <c r="D75" s="180" t="s">
        <v>384</v>
      </c>
      <c r="E75" s="137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160"/>
      <c r="CY75" s="161"/>
      <c r="CZ75" s="63">
        <v>95257.22144400001</v>
      </c>
      <c r="DA75" s="63">
        <v>15795.008240000003</v>
      </c>
      <c r="DB75" s="64">
        <f t="shared" si="4"/>
        <v>111052.22968400002</v>
      </c>
      <c r="DC75" s="60"/>
      <c r="DD75" s="65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1"/>
    </row>
    <row r="76" spans="1:122">
      <c r="A76" s="92"/>
      <c r="B76" s="83"/>
      <c r="C76" s="83"/>
      <c r="D76" s="165" t="s">
        <v>234</v>
      </c>
      <c r="E76" s="164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110"/>
      <c r="CY76" s="89"/>
      <c r="CZ76" s="88"/>
      <c r="DA76" s="89"/>
      <c r="DB76" s="90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</row>
    <row r="77" spans="1:122" ht="6.75" customHeight="1">
      <c r="A77" s="92"/>
      <c r="B77" s="83"/>
      <c r="C77" s="83"/>
      <c r="D77" s="193"/>
      <c r="E77" s="188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110"/>
      <c r="CY77" s="89"/>
      <c r="CZ77" s="88"/>
      <c r="DA77" s="89"/>
      <c r="DB77" s="90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</row>
    <row r="78" spans="1:122">
      <c r="A78" s="198" t="s">
        <v>422</v>
      </c>
      <c r="B78" s="83"/>
      <c r="C78" s="83"/>
      <c r="D78" s="169" t="s">
        <v>670</v>
      </c>
      <c r="E78" s="118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110"/>
      <c r="CY78" s="89"/>
      <c r="CZ78" s="88">
        <v>11721714.470180001</v>
      </c>
      <c r="DA78" s="89">
        <v>1887294.764666663</v>
      </c>
      <c r="DB78" s="192">
        <f t="shared" ref="DB78:DB86" si="5">DA78+CZ78</f>
        <v>13609009.234846665</v>
      </c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</row>
    <row r="79" spans="1:122">
      <c r="A79" s="198" t="s">
        <v>423</v>
      </c>
      <c r="B79" s="83"/>
      <c r="C79" s="83"/>
      <c r="D79" s="169" t="s">
        <v>671</v>
      </c>
      <c r="E79" s="118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110"/>
      <c r="CY79" s="89"/>
      <c r="CZ79" s="88">
        <v>1499465.4618899995</v>
      </c>
      <c r="DA79" s="89">
        <v>186382.6024248529</v>
      </c>
      <c r="DB79" s="192">
        <f t="shared" si="5"/>
        <v>1685848.0643148525</v>
      </c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</row>
    <row r="80" spans="1:122" ht="36" customHeight="1">
      <c r="A80" s="198" t="s">
        <v>424</v>
      </c>
      <c r="B80" s="83"/>
      <c r="C80" s="83"/>
      <c r="D80" s="601" t="s">
        <v>672</v>
      </c>
      <c r="E80" s="602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110"/>
      <c r="CY80" s="89"/>
      <c r="CZ80" s="88">
        <v>3083202.5047340007</v>
      </c>
      <c r="DA80" s="89">
        <v>585512.92189929343</v>
      </c>
      <c r="DB80" s="192">
        <f t="shared" si="5"/>
        <v>3668715.4266332942</v>
      </c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</row>
    <row r="81" spans="1:122" ht="33.75" customHeight="1">
      <c r="A81" s="198" t="s">
        <v>425</v>
      </c>
      <c r="B81" s="83"/>
      <c r="C81" s="83"/>
      <c r="D81" s="601" t="s">
        <v>673</v>
      </c>
      <c r="E81" s="602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110"/>
      <c r="CY81" s="89"/>
      <c r="CZ81" s="88">
        <v>1132055.151546</v>
      </c>
      <c r="DA81" s="89">
        <v>171814.02264067144</v>
      </c>
      <c r="DB81" s="192">
        <f t="shared" si="5"/>
        <v>1303869.1741866714</v>
      </c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</row>
    <row r="82" spans="1:122" ht="32.25" customHeight="1">
      <c r="A82" s="198" t="s">
        <v>426</v>
      </c>
      <c r="B82" s="83"/>
      <c r="C82" s="83"/>
      <c r="D82" s="601" t="s">
        <v>674</v>
      </c>
      <c r="E82" s="602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110"/>
      <c r="CY82" s="89"/>
      <c r="CZ82" s="88">
        <v>1617285.675236</v>
      </c>
      <c r="DA82" s="89">
        <v>315273.18539926328</v>
      </c>
      <c r="DB82" s="192">
        <f t="shared" si="5"/>
        <v>1932558.8606352634</v>
      </c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</row>
    <row r="83" spans="1:122">
      <c r="A83" s="198" t="s">
        <v>427</v>
      </c>
      <c r="B83" s="83"/>
      <c r="C83" s="83"/>
      <c r="D83" s="194" t="s">
        <v>385</v>
      </c>
      <c r="E83" s="118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110"/>
      <c r="CY83" s="89"/>
      <c r="CZ83" s="88">
        <v>1499646.7734599994</v>
      </c>
      <c r="DA83" s="89">
        <v>280910.92799956672</v>
      </c>
      <c r="DB83" s="192">
        <f t="shared" si="5"/>
        <v>1780557.7014595661</v>
      </c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</row>
    <row r="84" spans="1:122">
      <c r="A84" s="198" t="s">
        <v>428</v>
      </c>
      <c r="B84" s="83"/>
      <c r="C84" s="83"/>
      <c r="D84" s="194" t="s">
        <v>386</v>
      </c>
      <c r="E84" s="118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110"/>
      <c r="CY84" s="89"/>
      <c r="CZ84" s="88">
        <v>1051626.7906760001</v>
      </c>
      <c r="DA84" s="89">
        <v>191393.95183480441</v>
      </c>
      <c r="DB84" s="192">
        <f t="shared" si="5"/>
        <v>1243020.7425108044</v>
      </c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</row>
    <row r="85" spans="1:122">
      <c r="A85" s="198" t="s">
        <v>429</v>
      </c>
      <c r="B85" s="83"/>
      <c r="C85" s="83"/>
      <c r="D85" s="267" t="s">
        <v>388</v>
      </c>
      <c r="E85" s="266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110"/>
      <c r="CY85" s="89"/>
      <c r="CZ85" s="88">
        <v>4554083.1944464995</v>
      </c>
      <c r="DA85" s="89">
        <v>774358.14201997675</v>
      </c>
      <c r="DB85" s="192">
        <f t="shared" si="5"/>
        <v>5328441.3364664763</v>
      </c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</row>
    <row r="86" spans="1:122">
      <c r="A86" s="199" t="s">
        <v>776</v>
      </c>
      <c r="B86" s="93"/>
      <c r="C86" s="93"/>
      <c r="D86" s="195" t="s">
        <v>387</v>
      </c>
      <c r="E86" s="259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126"/>
      <c r="CY86" s="97"/>
      <c r="CZ86" s="96">
        <v>919718.95204200002</v>
      </c>
      <c r="DA86" s="97">
        <v>194737.39997425341</v>
      </c>
      <c r="DB86" s="98">
        <f t="shared" si="5"/>
        <v>1114456.3520162534</v>
      </c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</row>
    <row r="87" spans="1:122">
      <c r="D87" s="36"/>
      <c r="CZ87" s="26">
        <f>SUM(CZ7:CZ86)</f>
        <v>69200707.545320988</v>
      </c>
      <c r="DA87" s="26">
        <f t="shared" ref="DA87:DB87" si="6">SUM(DA7:DA86)</f>
        <v>21759094.686740622</v>
      </c>
      <c r="DB87" s="26">
        <f t="shared" si="6"/>
        <v>90959802.232061654</v>
      </c>
    </row>
    <row r="90" spans="1:122">
      <c r="CY90" s="72"/>
      <c r="CZ90" s="46" t="s">
        <v>129</v>
      </c>
      <c r="DA90" s="47" t="s">
        <v>130</v>
      </c>
      <c r="DB90" s="48" t="s">
        <v>133</v>
      </c>
    </row>
    <row r="91" spans="1:122">
      <c r="CY91" s="73" t="s">
        <v>135</v>
      </c>
      <c r="CZ91" s="29">
        <f>SUM(CZ7:CZ21)</f>
        <v>19820567.917656004</v>
      </c>
      <c r="DA91" s="29">
        <f t="shared" ref="DA91:DB91" si="7">SUM(DA7:DA21)</f>
        <v>9523864.5187459886</v>
      </c>
      <c r="DB91" s="29">
        <f t="shared" si="7"/>
        <v>29344432.436401993</v>
      </c>
    </row>
    <row r="92" spans="1:122">
      <c r="CY92" s="73" t="s">
        <v>136</v>
      </c>
      <c r="CZ92" s="29">
        <f>SUM(CZ24:CZ32)</f>
        <v>6649186.3041065009</v>
      </c>
      <c r="DA92" s="29">
        <f t="shared" ref="DA92:DB92" si="8">SUM(DA24:DA32)</f>
        <v>1900698.3243790623</v>
      </c>
      <c r="DB92" s="29">
        <f t="shared" si="8"/>
        <v>8549884.6284855623</v>
      </c>
    </row>
    <row r="93" spans="1:122">
      <c r="CY93" s="73" t="s">
        <v>233</v>
      </c>
      <c r="CZ93" s="45">
        <f>SUM(CZ37:CZ75)</f>
        <v>15652154.349348001</v>
      </c>
      <c r="DA93" s="45">
        <f t="shared" ref="DA93:DB93" si="9">SUM(DA37:DA75)</f>
        <v>5746853.9247562308</v>
      </c>
      <c r="DB93" s="45">
        <f t="shared" si="9"/>
        <v>21399008.27410423</v>
      </c>
    </row>
    <row r="94" spans="1:122">
      <c r="CY94" s="73" t="s">
        <v>234</v>
      </c>
      <c r="CZ94" s="28">
        <f>SUM(CZ78:CZ86)</f>
        <v>27078798.974210504</v>
      </c>
      <c r="DA94" s="28">
        <f t="shared" ref="DA94:DB94" si="10">SUM(DA78:DA86)</f>
        <v>4587677.9188593449</v>
      </c>
      <c r="DB94" s="28">
        <f t="shared" si="10"/>
        <v>31666476.893069848</v>
      </c>
    </row>
    <row r="95" spans="1:122">
      <c r="CY95" s="73" t="s">
        <v>133</v>
      </c>
      <c r="CZ95" s="28">
        <f>SUM(CZ91:CZ94)</f>
        <v>69200707.545321003</v>
      </c>
      <c r="DA95" s="28">
        <f t="shared" ref="DA95:DB95" si="11">SUM(DA91:DA94)</f>
        <v>21759094.686740626</v>
      </c>
      <c r="DB95" s="28">
        <f t="shared" si="11"/>
        <v>90959802.232061625</v>
      </c>
    </row>
  </sheetData>
  <mergeCells count="64">
    <mergeCell ref="DC2:DC4"/>
    <mergeCell ref="DD2:DD4"/>
    <mergeCell ref="DE2:DE4"/>
    <mergeCell ref="DF2:DF4"/>
    <mergeCell ref="DG2:DQ2"/>
    <mergeCell ref="DR2:DR4"/>
    <mergeCell ref="DG3:DH3"/>
    <mergeCell ref="DJ3:DK3"/>
    <mergeCell ref="DL3:DM3"/>
    <mergeCell ref="DN3:DO3"/>
    <mergeCell ref="CZ2:DB3"/>
    <mergeCell ref="CS4:CT4"/>
    <mergeCell ref="CU4:CV4"/>
    <mergeCell ref="BM2:BM4"/>
    <mergeCell ref="BN2:BR3"/>
    <mergeCell ref="BS2:BU3"/>
    <mergeCell ref="BV2:BV3"/>
    <mergeCell ref="BW2:BZ3"/>
    <mergeCell ref="CA2:CI2"/>
    <mergeCell ref="CJ2:CN2"/>
    <mergeCell ref="CO2:CV3"/>
    <mergeCell ref="CW2:CW4"/>
    <mergeCell ref="CX2:CX4"/>
    <mergeCell ref="CY2:CY4"/>
    <mergeCell ref="BL2:BL4"/>
    <mergeCell ref="X2:Z3"/>
    <mergeCell ref="AA2:AH2"/>
    <mergeCell ref="AI2:AJ3"/>
    <mergeCell ref="AK2:AL3"/>
    <mergeCell ref="AM2:AR3"/>
    <mergeCell ref="AS2:AW3"/>
    <mergeCell ref="AA3:AE3"/>
    <mergeCell ref="AF3:AH3"/>
    <mergeCell ref="AX2:AX4"/>
    <mergeCell ref="AY2:AY3"/>
    <mergeCell ref="AZ2:BC3"/>
    <mergeCell ref="BD2:BE3"/>
    <mergeCell ref="BF2:BK3"/>
    <mergeCell ref="W2:W4"/>
    <mergeCell ref="H2:H4"/>
    <mergeCell ref="I2:I4"/>
    <mergeCell ref="J2:J4"/>
    <mergeCell ref="K2:K4"/>
    <mergeCell ref="L2:L4"/>
    <mergeCell ref="M2:M4"/>
    <mergeCell ref="N2:O2"/>
    <mergeCell ref="P2:Q2"/>
    <mergeCell ref="R2:R4"/>
    <mergeCell ref="S2:T3"/>
    <mergeCell ref="U2:V3"/>
    <mergeCell ref="G2:G4"/>
    <mergeCell ref="D80:E80"/>
    <mergeCell ref="D81:E81"/>
    <mergeCell ref="D82:E82"/>
    <mergeCell ref="A2:A4"/>
    <mergeCell ref="B2:B4"/>
    <mergeCell ref="C2:C4"/>
    <mergeCell ref="D2:E4"/>
    <mergeCell ref="F2:F4"/>
    <mergeCell ref="D5:E5"/>
    <mergeCell ref="A35:A51"/>
    <mergeCell ref="A52:A57"/>
    <mergeCell ref="A58:A60"/>
    <mergeCell ref="A61:A6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R21"/>
  <sheetViews>
    <sheetView workbookViewId="0">
      <selection activeCell="CZ21" sqref="CZ21"/>
    </sheetView>
  </sheetViews>
  <sheetFormatPr defaultRowHeight="15"/>
  <cols>
    <col min="1" max="1" width="19.7109375" customWidth="1"/>
    <col min="4" max="4" width="3.85546875" customWidth="1"/>
    <col min="5" max="5" width="60" customWidth="1"/>
    <col min="6" max="101" width="0" hidden="1" customWidth="1"/>
    <col min="104" max="104" width="14" customWidth="1"/>
    <col min="105" max="105" width="13.28515625" customWidth="1"/>
    <col min="106" max="106" width="15" customWidth="1"/>
    <col min="107" max="107" width="15.140625" customWidth="1"/>
    <col min="108" max="108" width="15.28515625" customWidth="1"/>
    <col min="109" max="109" width="15.85546875" customWidth="1"/>
    <col min="110" max="110" width="14.85546875" customWidth="1"/>
    <col min="122" max="122" width="10.85546875" customWidth="1"/>
  </cols>
  <sheetData>
    <row r="2" spans="1:122">
      <c r="A2" s="507" t="s">
        <v>0</v>
      </c>
      <c r="B2" s="507" t="s">
        <v>1</v>
      </c>
      <c r="C2" s="609" t="s">
        <v>2</v>
      </c>
      <c r="D2" s="507" t="s">
        <v>3</v>
      </c>
      <c r="E2" s="507"/>
      <c r="F2" s="486" t="s">
        <v>4</v>
      </c>
      <c r="G2" s="600" t="s">
        <v>5</v>
      </c>
      <c r="H2" s="559" t="s">
        <v>6</v>
      </c>
      <c r="I2" s="559" t="s">
        <v>7</v>
      </c>
      <c r="J2" s="559" t="s">
        <v>8</v>
      </c>
      <c r="K2" s="559" t="s">
        <v>9</v>
      </c>
      <c r="L2" s="486" t="s">
        <v>10</v>
      </c>
      <c r="M2" s="486" t="s">
        <v>11</v>
      </c>
      <c r="N2" s="486" t="s">
        <v>12</v>
      </c>
      <c r="O2" s="486"/>
      <c r="P2" s="486" t="s">
        <v>13</v>
      </c>
      <c r="Q2" s="486"/>
      <c r="R2" s="486" t="s">
        <v>14</v>
      </c>
      <c r="S2" s="486" t="s">
        <v>15</v>
      </c>
      <c r="T2" s="486"/>
      <c r="U2" s="486" t="s">
        <v>16</v>
      </c>
      <c r="V2" s="486"/>
      <c r="W2" s="486" t="s">
        <v>17</v>
      </c>
      <c r="X2" s="486" t="s">
        <v>18</v>
      </c>
      <c r="Y2" s="486"/>
      <c r="Z2" s="486"/>
      <c r="AA2" s="486" t="s">
        <v>19</v>
      </c>
      <c r="AB2" s="486"/>
      <c r="AC2" s="486"/>
      <c r="AD2" s="486"/>
      <c r="AE2" s="486"/>
      <c r="AF2" s="486"/>
      <c r="AG2" s="486"/>
      <c r="AH2" s="486"/>
      <c r="AI2" s="486" t="s">
        <v>20</v>
      </c>
      <c r="AJ2" s="486"/>
      <c r="AK2" s="486" t="s">
        <v>21</v>
      </c>
      <c r="AL2" s="486"/>
      <c r="AM2" s="559" t="s">
        <v>22</v>
      </c>
      <c r="AN2" s="559"/>
      <c r="AO2" s="559"/>
      <c r="AP2" s="559"/>
      <c r="AQ2" s="559"/>
      <c r="AR2" s="559"/>
      <c r="AS2" s="559" t="s">
        <v>23</v>
      </c>
      <c r="AT2" s="559"/>
      <c r="AU2" s="559"/>
      <c r="AV2" s="559"/>
      <c r="AW2" s="559"/>
      <c r="AX2" s="486" t="s">
        <v>24</v>
      </c>
      <c r="AY2" s="486" t="s">
        <v>25</v>
      </c>
      <c r="AZ2" s="559" t="s">
        <v>26</v>
      </c>
      <c r="BA2" s="559"/>
      <c r="BB2" s="559"/>
      <c r="BC2" s="559"/>
      <c r="BD2" s="486" t="s">
        <v>27</v>
      </c>
      <c r="BE2" s="486"/>
      <c r="BF2" s="559" t="s">
        <v>28</v>
      </c>
      <c r="BG2" s="559"/>
      <c r="BH2" s="559"/>
      <c r="BI2" s="559"/>
      <c r="BJ2" s="559"/>
      <c r="BK2" s="559"/>
      <c r="BL2" s="486" t="s">
        <v>29</v>
      </c>
      <c r="BM2" s="486" t="s">
        <v>30</v>
      </c>
      <c r="BN2" s="486" t="s">
        <v>31</v>
      </c>
      <c r="BO2" s="486"/>
      <c r="BP2" s="486"/>
      <c r="BQ2" s="486"/>
      <c r="BR2" s="486"/>
      <c r="BS2" s="486" t="s">
        <v>32</v>
      </c>
      <c r="BT2" s="486"/>
      <c r="BU2" s="486"/>
      <c r="BV2" s="559" t="s">
        <v>33</v>
      </c>
      <c r="BW2" s="559" t="s">
        <v>34</v>
      </c>
      <c r="BX2" s="559"/>
      <c r="BY2" s="559"/>
      <c r="BZ2" s="559"/>
      <c r="CA2" s="559" t="s">
        <v>35</v>
      </c>
      <c r="CB2" s="559"/>
      <c r="CC2" s="559"/>
      <c r="CD2" s="559"/>
      <c r="CE2" s="559"/>
      <c r="CF2" s="559"/>
      <c r="CG2" s="559"/>
      <c r="CH2" s="559"/>
      <c r="CI2" s="559"/>
      <c r="CJ2" s="559" t="s">
        <v>36</v>
      </c>
      <c r="CK2" s="559"/>
      <c r="CL2" s="559"/>
      <c r="CM2" s="559"/>
      <c r="CN2" s="559"/>
      <c r="CO2" s="559" t="s">
        <v>37</v>
      </c>
      <c r="CP2" s="559"/>
      <c r="CQ2" s="559"/>
      <c r="CR2" s="559"/>
      <c r="CS2" s="559"/>
      <c r="CT2" s="559"/>
      <c r="CU2" s="559"/>
      <c r="CV2" s="559"/>
      <c r="CW2" s="486" t="s">
        <v>38</v>
      </c>
      <c r="CX2" s="486" t="s">
        <v>144</v>
      </c>
      <c r="CY2" s="605" t="s">
        <v>140</v>
      </c>
      <c r="CZ2" s="486" t="s">
        <v>131</v>
      </c>
      <c r="DA2" s="486"/>
      <c r="DB2" s="486"/>
      <c r="DC2" s="507" t="s">
        <v>39</v>
      </c>
      <c r="DD2" s="507" t="s">
        <v>40</v>
      </c>
      <c r="DE2" s="507" t="s">
        <v>41</v>
      </c>
      <c r="DF2" s="608" t="s">
        <v>42</v>
      </c>
      <c r="DG2" s="609" t="s">
        <v>43</v>
      </c>
      <c r="DH2" s="609"/>
      <c r="DI2" s="609"/>
      <c r="DJ2" s="609"/>
      <c r="DK2" s="609"/>
      <c r="DL2" s="609"/>
      <c r="DM2" s="609"/>
      <c r="DN2" s="609"/>
      <c r="DO2" s="609"/>
      <c r="DP2" s="609"/>
      <c r="DQ2" s="609"/>
      <c r="DR2" s="507" t="s">
        <v>44</v>
      </c>
    </row>
    <row r="3" spans="1:122" ht="16.5" customHeight="1">
      <c r="A3" s="507"/>
      <c r="B3" s="507"/>
      <c r="C3" s="609"/>
      <c r="D3" s="507"/>
      <c r="E3" s="507"/>
      <c r="F3" s="486"/>
      <c r="G3" s="600"/>
      <c r="H3" s="559"/>
      <c r="I3" s="559"/>
      <c r="J3" s="559"/>
      <c r="K3" s="559"/>
      <c r="L3" s="486"/>
      <c r="M3" s="486"/>
      <c r="N3" s="11" t="s">
        <v>45</v>
      </c>
      <c r="O3" s="11" t="s">
        <v>46</v>
      </c>
      <c r="P3" s="11" t="s">
        <v>45</v>
      </c>
      <c r="Q3" s="11" t="s">
        <v>46</v>
      </c>
      <c r="R3" s="486"/>
      <c r="S3" s="486"/>
      <c r="T3" s="486"/>
      <c r="U3" s="486"/>
      <c r="V3" s="486"/>
      <c r="W3" s="486"/>
      <c r="X3" s="486"/>
      <c r="Y3" s="486"/>
      <c r="Z3" s="486"/>
      <c r="AA3" s="486" t="s">
        <v>47</v>
      </c>
      <c r="AB3" s="486"/>
      <c r="AC3" s="486"/>
      <c r="AD3" s="486"/>
      <c r="AE3" s="486"/>
      <c r="AF3" s="486" t="s">
        <v>48</v>
      </c>
      <c r="AG3" s="486"/>
      <c r="AH3" s="486"/>
      <c r="AI3" s="486"/>
      <c r="AJ3" s="486"/>
      <c r="AK3" s="486"/>
      <c r="AL3" s="486"/>
      <c r="AM3" s="559"/>
      <c r="AN3" s="559"/>
      <c r="AO3" s="559"/>
      <c r="AP3" s="559"/>
      <c r="AQ3" s="559"/>
      <c r="AR3" s="559"/>
      <c r="AS3" s="559"/>
      <c r="AT3" s="559"/>
      <c r="AU3" s="559"/>
      <c r="AV3" s="559"/>
      <c r="AW3" s="559"/>
      <c r="AX3" s="486"/>
      <c r="AY3" s="486"/>
      <c r="AZ3" s="559"/>
      <c r="BA3" s="559"/>
      <c r="BB3" s="559"/>
      <c r="BC3" s="559"/>
      <c r="BD3" s="486"/>
      <c r="BE3" s="486"/>
      <c r="BF3" s="559"/>
      <c r="BG3" s="559"/>
      <c r="BH3" s="559"/>
      <c r="BI3" s="559"/>
      <c r="BJ3" s="559"/>
      <c r="BK3" s="559"/>
      <c r="BL3" s="486"/>
      <c r="BM3" s="486"/>
      <c r="BN3" s="486"/>
      <c r="BO3" s="486"/>
      <c r="BP3" s="486"/>
      <c r="BQ3" s="486"/>
      <c r="BR3" s="486"/>
      <c r="BS3" s="486"/>
      <c r="BT3" s="486"/>
      <c r="BU3" s="486"/>
      <c r="BV3" s="559"/>
      <c r="BW3" s="559"/>
      <c r="BX3" s="559"/>
      <c r="BY3" s="559"/>
      <c r="BZ3" s="559"/>
      <c r="CA3" s="12">
        <v>450</v>
      </c>
      <c r="CB3" s="13">
        <v>900</v>
      </c>
      <c r="CC3" s="13">
        <v>1300</v>
      </c>
      <c r="CD3" s="13">
        <v>2200</v>
      </c>
      <c r="CE3" s="13">
        <v>3500</v>
      </c>
      <c r="CF3" s="13">
        <v>4400</v>
      </c>
      <c r="CG3" s="13">
        <v>5500</v>
      </c>
      <c r="CH3" s="13">
        <v>7500</v>
      </c>
      <c r="CI3" s="13">
        <v>11000</v>
      </c>
      <c r="CJ3" s="13">
        <v>6600</v>
      </c>
      <c r="CK3" s="13">
        <v>10600</v>
      </c>
      <c r="CL3" s="13">
        <v>13200</v>
      </c>
      <c r="CM3" s="13">
        <v>16500</v>
      </c>
      <c r="CN3" s="13">
        <v>23000</v>
      </c>
      <c r="CO3" s="559"/>
      <c r="CP3" s="559"/>
      <c r="CQ3" s="559"/>
      <c r="CR3" s="559"/>
      <c r="CS3" s="559"/>
      <c r="CT3" s="559"/>
      <c r="CU3" s="559"/>
      <c r="CV3" s="559"/>
      <c r="CW3" s="559"/>
      <c r="CX3" s="486"/>
      <c r="CY3" s="605"/>
      <c r="CZ3" s="486"/>
      <c r="DA3" s="486"/>
      <c r="DB3" s="486"/>
      <c r="DC3" s="507"/>
      <c r="DD3" s="507"/>
      <c r="DE3" s="507"/>
      <c r="DF3" s="608"/>
      <c r="DG3" s="609" t="s">
        <v>49</v>
      </c>
      <c r="DH3" s="610"/>
      <c r="DI3" s="197"/>
      <c r="DJ3" s="609" t="s">
        <v>50</v>
      </c>
      <c r="DK3" s="609"/>
      <c r="DL3" s="609" t="s">
        <v>51</v>
      </c>
      <c r="DM3" s="610"/>
      <c r="DN3" s="609" t="s">
        <v>52</v>
      </c>
      <c r="DO3" s="610"/>
      <c r="DP3" s="30" t="s">
        <v>53</v>
      </c>
      <c r="DQ3" s="30"/>
      <c r="DR3" s="507"/>
    </row>
    <row r="4" spans="1:122" ht="29.25" customHeight="1">
      <c r="A4" s="507"/>
      <c r="B4" s="507"/>
      <c r="C4" s="609"/>
      <c r="D4" s="507"/>
      <c r="E4" s="507"/>
      <c r="F4" s="486"/>
      <c r="G4" s="600"/>
      <c r="H4" s="559"/>
      <c r="I4" s="559"/>
      <c r="J4" s="559"/>
      <c r="K4" s="559"/>
      <c r="L4" s="486"/>
      <c r="M4" s="486"/>
      <c r="N4" s="11"/>
      <c r="O4" s="11" t="s">
        <v>54</v>
      </c>
      <c r="P4" s="11"/>
      <c r="Q4" s="11"/>
      <c r="R4" s="486"/>
      <c r="S4" s="11" t="s">
        <v>55</v>
      </c>
      <c r="T4" s="11" t="s">
        <v>56</v>
      </c>
      <c r="U4" s="11" t="s">
        <v>57</v>
      </c>
      <c r="V4" s="11" t="s">
        <v>58</v>
      </c>
      <c r="W4" s="486"/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63</v>
      </c>
      <c r="AC4" s="11" t="s">
        <v>64</v>
      </c>
      <c r="AD4" s="11" t="s">
        <v>65</v>
      </c>
      <c r="AE4" s="11" t="s">
        <v>66</v>
      </c>
      <c r="AF4" s="11" t="s">
        <v>64</v>
      </c>
      <c r="AG4" s="11" t="s">
        <v>65</v>
      </c>
      <c r="AH4" s="11" t="s">
        <v>67</v>
      </c>
      <c r="AI4" s="11" t="s">
        <v>68</v>
      </c>
      <c r="AJ4" s="11" t="s">
        <v>69</v>
      </c>
      <c r="AK4" s="11" t="s">
        <v>68</v>
      </c>
      <c r="AL4" s="11" t="s">
        <v>69</v>
      </c>
      <c r="AM4" s="11" t="s">
        <v>70</v>
      </c>
      <c r="AN4" s="11" t="s">
        <v>71</v>
      </c>
      <c r="AO4" s="11" t="s">
        <v>72</v>
      </c>
      <c r="AP4" s="11" t="s">
        <v>73</v>
      </c>
      <c r="AQ4" s="11" t="s">
        <v>74</v>
      </c>
      <c r="AR4" s="11" t="s">
        <v>75</v>
      </c>
      <c r="AS4" s="11" t="s">
        <v>76</v>
      </c>
      <c r="AT4" s="11" t="s">
        <v>77</v>
      </c>
      <c r="AU4" s="11" t="s">
        <v>78</v>
      </c>
      <c r="AV4" s="11" t="s">
        <v>79</v>
      </c>
      <c r="AW4" s="11" t="s">
        <v>80</v>
      </c>
      <c r="AX4" s="486"/>
      <c r="AY4" s="11">
        <v>95</v>
      </c>
      <c r="AZ4" s="11" t="s">
        <v>81</v>
      </c>
      <c r="BA4" s="11" t="s">
        <v>82</v>
      </c>
      <c r="BB4" s="11" t="s">
        <v>83</v>
      </c>
      <c r="BC4" s="11" t="s">
        <v>84</v>
      </c>
      <c r="BD4" s="11" t="s">
        <v>85</v>
      </c>
      <c r="BE4" s="11" t="s">
        <v>86</v>
      </c>
      <c r="BF4" s="11" t="s">
        <v>87</v>
      </c>
      <c r="BG4" s="11" t="s">
        <v>88</v>
      </c>
      <c r="BH4" s="11" t="s">
        <v>89</v>
      </c>
      <c r="BI4" s="11" t="s">
        <v>90</v>
      </c>
      <c r="BJ4" s="11" t="s">
        <v>91</v>
      </c>
      <c r="BK4" s="11" t="s">
        <v>92</v>
      </c>
      <c r="BL4" s="486"/>
      <c r="BM4" s="486"/>
      <c r="BN4" s="11" t="s">
        <v>93</v>
      </c>
      <c r="BO4" s="11" t="s">
        <v>94</v>
      </c>
      <c r="BP4" s="11" t="s">
        <v>95</v>
      </c>
      <c r="BQ4" s="11" t="s">
        <v>96</v>
      </c>
      <c r="BR4" s="11" t="s">
        <v>97</v>
      </c>
      <c r="BS4" s="11" t="s">
        <v>98</v>
      </c>
      <c r="BT4" s="11" t="s">
        <v>99</v>
      </c>
      <c r="BU4" s="11" t="s">
        <v>100</v>
      </c>
      <c r="BV4" s="11" t="s">
        <v>101</v>
      </c>
      <c r="BW4" s="11" t="s">
        <v>102</v>
      </c>
      <c r="BX4" s="11" t="s">
        <v>103</v>
      </c>
      <c r="BY4" s="175" t="s">
        <v>104</v>
      </c>
      <c r="BZ4" s="11" t="s">
        <v>105</v>
      </c>
      <c r="CA4" s="11" t="s">
        <v>106</v>
      </c>
      <c r="CB4" s="11" t="s">
        <v>107</v>
      </c>
      <c r="CC4" s="11" t="s">
        <v>108</v>
      </c>
      <c r="CD4" s="11" t="s">
        <v>109</v>
      </c>
      <c r="CE4" s="11" t="s">
        <v>110</v>
      </c>
      <c r="CF4" s="11" t="s">
        <v>111</v>
      </c>
      <c r="CG4" s="11" t="s">
        <v>112</v>
      </c>
      <c r="CH4" s="11" t="s">
        <v>113</v>
      </c>
      <c r="CI4" s="11" t="s">
        <v>114</v>
      </c>
      <c r="CJ4" s="11" t="s">
        <v>109</v>
      </c>
      <c r="CK4" s="11" t="s">
        <v>110</v>
      </c>
      <c r="CL4" s="11" t="s">
        <v>111</v>
      </c>
      <c r="CM4" s="11" t="s">
        <v>112</v>
      </c>
      <c r="CN4" s="11" t="s">
        <v>113</v>
      </c>
      <c r="CO4" s="13" t="s">
        <v>20</v>
      </c>
      <c r="CP4" s="13" t="s">
        <v>21</v>
      </c>
      <c r="CQ4" s="13" t="s">
        <v>115</v>
      </c>
      <c r="CR4" s="13" t="s">
        <v>116</v>
      </c>
      <c r="CS4" s="559" t="s">
        <v>117</v>
      </c>
      <c r="CT4" s="559"/>
      <c r="CU4" s="559" t="s">
        <v>118</v>
      </c>
      <c r="CV4" s="559"/>
      <c r="CW4" s="559"/>
      <c r="CX4" s="486"/>
      <c r="CY4" s="605"/>
      <c r="CZ4" s="176" t="s">
        <v>129</v>
      </c>
      <c r="DA4" s="176" t="s">
        <v>132</v>
      </c>
      <c r="DB4" s="13" t="s">
        <v>133</v>
      </c>
      <c r="DC4" s="507"/>
      <c r="DD4" s="507"/>
      <c r="DE4" s="507"/>
      <c r="DF4" s="608"/>
      <c r="DG4" s="34" t="s">
        <v>119</v>
      </c>
      <c r="DH4" s="34" t="s">
        <v>120</v>
      </c>
      <c r="DI4" s="34"/>
      <c r="DJ4" s="34" t="s">
        <v>119</v>
      </c>
      <c r="DK4" s="34" t="s">
        <v>120</v>
      </c>
      <c r="DL4" s="34" t="s">
        <v>119</v>
      </c>
      <c r="DM4" s="34" t="s">
        <v>120</v>
      </c>
      <c r="DN4" s="34" t="s">
        <v>119</v>
      </c>
      <c r="DO4" s="34" t="s">
        <v>120</v>
      </c>
      <c r="DP4" s="34" t="s">
        <v>119</v>
      </c>
      <c r="DQ4" s="34" t="s">
        <v>120</v>
      </c>
      <c r="DR4" s="507"/>
    </row>
    <row r="5" spans="1:122">
      <c r="A5" s="182"/>
      <c r="B5" s="182"/>
      <c r="C5" s="182"/>
      <c r="D5" s="183"/>
      <c r="E5" s="185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82"/>
      <c r="BL5" s="182"/>
      <c r="BM5" s="182"/>
      <c r="BN5" s="182"/>
      <c r="BO5" s="182"/>
      <c r="BP5" s="182"/>
      <c r="BQ5" s="182"/>
      <c r="BR5" s="182"/>
      <c r="BS5" s="182"/>
      <c r="BT5" s="182"/>
      <c r="BU5" s="182"/>
      <c r="BV5" s="182"/>
      <c r="BW5" s="182"/>
      <c r="BX5" s="182"/>
      <c r="BY5" s="182"/>
      <c r="BZ5" s="182"/>
      <c r="CA5" s="182"/>
      <c r="CB5" s="182"/>
      <c r="CC5" s="182"/>
      <c r="CD5" s="182"/>
      <c r="CE5" s="182"/>
      <c r="CF5" s="182"/>
      <c r="CG5" s="182"/>
      <c r="CH5" s="182"/>
      <c r="CI5" s="182"/>
      <c r="CJ5" s="182"/>
      <c r="CK5" s="182"/>
      <c r="CL5" s="182"/>
      <c r="CM5" s="182"/>
      <c r="CN5" s="182"/>
      <c r="CO5" s="182"/>
      <c r="CP5" s="182"/>
      <c r="CQ5" s="182"/>
      <c r="CR5" s="182"/>
      <c r="CS5" s="182"/>
      <c r="CT5" s="182"/>
      <c r="CU5" s="182"/>
      <c r="CV5" s="182"/>
      <c r="CW5" s="182"/>
      <c r="CX5" s="182"/>
      <c r="CY5" s="182"/>
      <c r="CZ5" s="182"/>
      <c r="DA5" s="182"/>
      <c r="DB5" s="182"/>
      <c r="DC5" s="182"/>
      <c r="DD5" s="182"/>
      <c r="DE5" s="182"/>
      <c r="DF5" s="182"/>
      <c r="DG5" s="182"/>
      <c r="DH5" s="182"/>
      <c r="DI5" s="182"/>
      <c r="DJ5" s="182"/>
      <c r="DK5" s="182"/>
      <c r="DL5" s="182"/>
      <c r="DM5" s="182"/>
      <c r="DN5" s="182"/>
      <c r="DO5" s="182"/>
      <c r="DP5" s="182"/>
      <c r="DQ5" s="182"/>
      <c r="DR5" s="182"/>
    </row>
    <row r="6" spans="1:122">
      <c r="A6" s="204"/>
      <c r="B6" s="204"/>
      <c r="C6" s="204"/>
      <c r="D6" s="205" t="s">
        <v>441</v>
      </c>
      <c r="E6" s="206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4"/>
      <c r="BN6" s="204"/>
      <c r="BO6" s="204"/>
      <c r="BP6" s="204"/>
      <c r="BQ6" s="204"/>
      <c r="BR6" s="204"/>
      <c r="BS6" s="204"/>
      <c r="BT6" s="204"/>
      <c r="BU6" s="204"/>
      <c r="BV6" s="204"/>
      <c r="BW6" s="204"/>
      <c r="BX6" s="204"/>
      <c r="BY6" s="204"/>
      <c r="BZ6" s="204"/>
      <c r="CA6" s="204"/>
      <c r="CB6" s="204"/>
      <c r="CC6" s="204"/>
      <c r="CD6" s="204"/>
      <c r="CE6" s="204"/>
      <c r="CF6" s="204"/>
      <c r="CG6" s="204"/>
      <c r="CH6" s="204"/>
      <c r="CI6" s="204"/>
      <c r="CJ6" s="204"/>
      <c r="CK6" s="204"/>
      <c r="CL6" s="204"/>
      <c r="CM6" s="204"/>
      <c r="CN6" s="204"/>
      <c r="CO6" s="204"/>
      <c r="CP6" s="204"/>
      <c r="CQ6" s="204"/>
      <c r="CR6" s="204"/>
      <c r="CS6" s="204"/>
      <c r="CT6" s="204"/>
      <c r="CU6" s="204"/>
      <c r="CV6" s="204"/>
      <c r="CW6" s="204"/>
      <c r="CX6" s="204"/>
      <c r="CY6" s="204"/>
      <c r="CZ6" s="204"/>
      <c r="DA6" s="204"/>
      <c r="DB6" s="204"/>
      <c r="DC6" s="204"/>
      <c r="DD6" s="204"/>
      <c r="DE6" s="204"/>
      <c r="DF6" s="204"/>
      <c r="DG6" s="204"/>
      <c r="DH6" s="204"/>
      <c r="DI6" s="204"/>
      <c r="DJ6" s="204"/>
      <c r="DK6" s="204"/>
      <c r="DL6" s="204"/>
      <c r="DM6" s="204"/>
      <c r="DN6" s="204"/>
      <c r="DO6" s="204"/>
      <c r="DP6" s="204"/>
      <c r="DQ6" s="204"/>
      <c r="DR6" s="204"/>
    </row>
    <row r="7" spans="1:122" ht="21.75" customHeight="1">
      <c r="A7" s="60" t="s">
        <v>747</v>
      </c>
      <c r="B7" s="83"/>
      <c r="C7" s="83"/>
      <c r="D7" s="201" t="s">
        <v>430</v>
      </c>
      <c r="E7" s="85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9">
        <f>(8103855454.54545*1.1)/1000</f>
        <v>8914240.9999999963</v>
      </c>
      <c r="DA7" s="89">
        <v>0</v>
      </c>
      <c r="DB7" s="200">
        <f>DA7+CZ7</f>
        <v>8914240.9999999963</v>
      </c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</row>
    <row r="8" spans="1:122">
      <c r="A8" s="60" t="s">
        <v>748</v>
      </c>
      <c r="B8" s="83"/>
      <c r="C8" s="83"/>
      <c r="D8" s="202" t="s">
        <v>431</v>
      </c>
      <c r="E8" s="85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9">
        <f>(6345454545.45455*1.1)/1000</f>
        <v>6980000.0000000056</v>
      </c>
      <c r="DA8" s="89">
        <v>0</v>
      </c>
      <c r="DB8" s="200">
        <f t="shared" ref="DB8:DB15" si="0">DA8+CZ8</f>
        <v>6980000.0000000056</v>
      </c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</row>
    <row r="9" spans="1:122">
      <c r="A9" s="60" t="s">
        <v>749</v>
      </c>
      <c r="B9" s="83"/>
      <c r="C9" s="83"/>
      <c r="D9" s="202" t="s">
        <v>432</v>
      </c>
      <c r="E9" s="85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9">
        <f>(2212090909.09091*1.1)/1000</f>
        <v>2433300.0000000009</v>
      </c>
      <c r="DA9" s="89">
        <v>0</v>
      </c>
      <c r="DB9" s="200">
        <f t="shared" si="0"/>
        <v>2433300.0000000009</v>
      </c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</row>
    <row r="10" spans="1:122">
      <c r="A10" s="60" t="s">
        <v>750</v>
      </c>
      <c r="B10" s="83"/>
      <c r="C10" s="83"/>
      <c r="D10" s="202" t="s">
        <v>433</v>
      </c>
      <c r="E10" s="85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9">
        <f>(266547739.090909*1.1)/1000</f>
        <v>293202.51299999992</v>
      </c>
      <c r="DA10" s="89">
        <v>0</v>
      </c>
      <c r="DB10" s="200">
        <f t="shared" si="0"/>
        <v>293202.51299999992</v>
      </c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</row>
    <row r="11" spans="1:122">
      <c r="A11" s="60" t="s">
        <v>751</v>
      </c>
      <c r="B11" s="83"/>
      <c r="C11" s="83"/>
      <c r="D11" s="202" t="s">
        <v>434</v>
      </c>
      <c r="E11" s="85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9">
        <f>(284625000*1.1)/1000</f>
        <v>313087.5</v>
      </c>
      <c r="DA11" s="89">
        <f>(465750000*1.1)/1000</f>
        <v>512325.00000000006</v>
      </c>
      <c r="DB11" s="200">
        <f t="shared" si="0"/>
        <v>825412.5</v>
      </c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</row>
    <row r="12" spans="1:122">
      <c r="A12" s="60" t="s">
        <v>752</v>
      </c>
      <c r="B12" s="83"/>
      <c r="C12" s="83"/>
      <c r="D12" s="202" t="s">
        <v>435</v>
      </c>
      <c r="E12" s="85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9">
        <v>1666436.2000000002</v>
      </c>
      <c r="DA12" s="89">
        <v>56628.000000000007</v>
      </c>
      <c r="DB12" s="200">
        <f t="shared" si="0"/>
        <v>1723064.2000000002</v>
      </c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</row>
    <row r="13" spans="1:122">
      <c r="A13" s="60" t="s">
        <v>753</v>
      </c>
      <c r="B13" s="83"/>
      <c r="C13" s="83"/>
      <c r="D13" s="202" t="s">
        <v>436</v>
      </c>
      <c r="E13" s="85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9">
        <f>(111925000*1.1)/1000</f>
        <v>123117.50000000001</v>
      </c>
      <c r="DA13" s="89">
        <f>(5989500*1.1)/1000</f>
        <v>6588.4500000000007</v>
      </c>
      <c r="DB13" s="200">
        <f t="shared" si="0"/>
        <v>129705.95000000001</v>
      </c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</row>
    <row r="14" spans="1:122">
      <c r="A14" s="60" t="s">
        <v>754</v>
      </c>
      <c r="B14" s="83"/>
      <c r="C14" s="83"/>
      <c r="D14" s="202" t="s">
        <v>437</v>
      </c>
      <c r="E14" s="85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9">
        <f>(120712318.181818*1.1)/1000</f>
        <v>132783.54999999981</v>
      </c>
      <c r="DA14" s="89">
        <v>0</v>
      </c>
      <c r="DB14" s="200">
        <f t="shared" si="0"/>
        <v>132783.54999999981</v>
      </c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</row>
    <row r="15" spans="1:122">
      <c r="A15" s="60" t="s">
        <v>755</v>
      </c>
      <c r="B15" s="83"/>
      <c r="C15" s="83"/>
      <c r="D15" s="203" t="s">
        <v>438</v>
      </c>
      <c r="E15" s="85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9">
        <f>(380250000*1.1)/1000</f>
        <v>418275.00000000006</v>
      </c>
      <c r="DA15" s="89">
        <f>(196400000*1.1)/1000</f>
        <v>216040.00000000003</v>
      </c>
      <c r="DB15" s="200">
        <f t="shared" si="0"/>
        <v>634315.00000000012</v>
      </c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</row>
    <row r="16" spans="1:122">
      <c r="A16" s="93"/>
      <c r="B16" s="93"/>
      <c r="C16" s="93"/>
      <c r="D16" s="184"/>
      <c r="E16" s="125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  <c r="BW16" s="93"/>
      <c r="BX16" s="93"/>
      <c r="BY16" s="93"/>
      <c r="BZ16" s="93"/>
      <c r="CA16" s="93"/>
      <c r="CB16" s="93"/>
      <c r="CC16" s="93"/>
      <c r="CD16" s="93"/>
      <c r="CE16" s="93"/>
      <c r="CF16" s="93"/>
      <c r="CG16" s="93"/>
      <c r="CH16" s="93"/>
      <c r="CI16" s="93"/>
      <c r="CJ16" s="93"/>
      <c r="CK16" s="93"/>
      <c r="CL16" s="93"/>
      <c r="CM16" s="93"/>
      <c r="CN16" s="93"/>
      <c r="CO16" s="93"/>
      <c r="CP16" s="93"/>
      <c r="CQ16" s="93"/>
      <c r="CR16" s="93"/>
      <c r="CS16" s="93"/>
      <c r="CT16" s="93"/>
      <c r="CU16" s="93"/>
      <c r="CV16" s="93"/>
      <c r="CW16" s="93"/>
      <c r="CX16" s="93"/>
      <c r="CY16" s="93"/>
      <c r="CZ16" s="93"/>
      <c r="DA16" s="93"/>
      <c r="DB16" s="93"/>
      <c r="DC16" s="93"/>
      <c r="DD16" s="93"/>
      <c r="DE16" s="93"/>
      <c r="DF16" s="93"/>
      <c r="DG16" s="93"/>
      <c r="DH16" s="93"/>
      <c r="DI16" s="93"/>
      <c r="DJ16" s="93"/>
      <c r="DK16" s="93"/>
      <c r="DL16" s="93"/>
      <c r="DM16" s="93"/>
      <c r="DN16" s="93"/>
      <c r="DO16" s="93"/>
      <c r="DP16" s="93"/>
      <c r="DQ16" s="93"/>
      <c r="DR16" s="93"/>
    </row>
    <row r="18" spans="104:106">
      <c r="CZ18" s="23"/>
      <c r="DA18" s="23"/>
    </row>
    <row r="21" spans="104:106">
      <c r="CZ21" s="207">
        <f t="shared" ref="CZ21:DB21" si="1">SUM(CZ7:CZ15)</f>
        <v>21274443.263000004</v>
      </c>
      <c r="DA21" s="207">
        <f t="shared" si="1"/>
        <v>791581.45000000007</v>
      </c>
      <c r="DB21" s="207">
        <f t="shared" si="1"/>
        <v>22066024.713000003</v>
      </c>
    </row>
  </sheetData>
  <mergeCells count="56">
    <mergeCell ref="G2:G4"/>
    <mergeCell ref="A2:A4"/>
    <mergeCell ref="B2:B4"/>
    <mergeCell ref="C2:C4"/>
    <mergeCell ref="D2:E4"/>
    <mergeCell ref="F2:F4"/>
    <mergeCell ref="W2:W4"/>
    <mergeCell ref="H2:H4"/>
    <mergeCell ref="I2:I4"/>
    <mergeCell ref="J2:J4"/>
    <mergeCell ref="K2:K4"/>
    <mergeCell ref="L2:L4"/>
    <mergeCell ref="M2:M4"/>
    <mergeCell ref="N2:O2"/>
    <mergeCell ref="P2:Q2"/>
    <mergeCell ref="R2:R4"/>
    <mergeCell ref="S2:T3"/>
    <mergeCell ref="U2:V3"/>
    <mergeCell ref="BL2:BL4"/>
    <mergeCell ref="X2:Z3"/>
    <mergeCell ref="AA2:AH2"/>
    <mergeCell ref="AI2:AJ3"/>
    <mergeCell ref="AK2:AL3"/>
    <mergeCell ref="AM2:AR3"/>
    <mergeCell ref="AS2:AW3"/>
    <mergeCell ref="AA3:AE3"/>
    <mergeCell ref="AF3:AH3"/>
    <mergeCell ref="AX2:AX4"/>
    <mergeCell ref="AY2:AY3"/>
    <mergeCell ref="AZ2:BC3"/>
    <mergeCell ref="BD2:BE3"/>
    <mergeCell ref="BF2:BK3"/>
    <mergeCell ref="CZ2:DB3"/>
    <mergeCell ref="CS4:CT4"/>
    <mergeCell ref="CU4:CV4"/>
    <mergeCell ref="BM2:BM4"/>
    <mergeCell ref="BN2:BR3"/>
    <mergeCell ref="BS2:BU3"/>
    <mergeCell ref="BV2:BV3"/>
    <mergeCell ref="BW2:BZ3"/>
    <mergeCell ref="CA2:CI2"/>
    <mergeCell ref="CJ2:CN2"/>
    <mergeCell ref="CO2:CV3"/>
    <mergeCell ref="CW2:CW4"/>
    <mergeCell ref="CX2:CX4"/>
    <mergeCell ref="CY2:CY4"/>
    <mergeCell ref="DR2:DR4"/>
    <mergeCell ref="DG3:DH3"/>
    <mergeCell ref="DJ3:DK3"/>
    <mergeCell ref="DL3:DM3"/>
    <mergeCell ref="DN3:DO3"/>
    <mergeCell ref="DC2:DC4"/>
    <mergeCell ref="DD2:DD4"/>
    <mergeCell ref="DE2:DE4"/>
    <mergeCell ref="DF2:DF4"/>
    <mergeCell ref="DG2:DQ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DR69"/>
  <sheetViews>
    <sheetView zoomScale="115" zoomScaleNormal="115" workbookViewId="0">
      <pane xSplit="101" ySplit="4" topLeftCell="CX50" activePane="bottomRight" state="frozen"/>
      <selection pane="topRight" activeCell="CX1" sqref="CX1"/>
      <selection pane="bottomLeft" activeCell="A5" sqref="A5"/>
      <selection pane="bottomRight" activeCell="E17" sqref="E17"/>
    </sheetView>
  </sheetViews>
  <sheetFormatPr defaultRowHeight="15"/>
  <cols>
    <col min="1" max="1" width="21.42578125" bestFit="1" customWidth="1"/>
    <col min="4" max="4" width="2.7109375" customWidth="1"/>
    <col min="5" max="5" width="73.85546875" customWidth="1"/>
    <col min="6" max="100" width="0" hidden="1" customWidth="1"/>
    <col min="101" max="101" width="7.7109375" hidden="1" customWidth="1"/>
    <col min="102" max="102" width="7.5703125" customWidth="1"/>
    <col min="103" max="103" width="11" customWidth="1"/>
    <col min="104" max="104" width="14.28515625" bestFit="1" customWidth="1"/>
    <col min="105" max="105" width="14.28515625" customWidth="1"/>
    <col min="106" max="107" width="15.85546875" customWidth="1"/>
    <col min="108" max="108" width="16.85546875" customWidth="1"/>
    <col min="109" max="109" width="15.5703125" customWidth="1"/>
    <col min="110" max="110" width="15" customWidth="1"/>
    <col min="122" max="122" width="10.42578125" customWidth="1"/>
  </cols>
  <sheetData>
    <row r="2" spans="1:122">
      <c r="A2" s="507" t="s">
        <v>0</v>
      </c>
      <c r="B2" s="508" t="s">
        <v>1</v>
      </c>
      <c r="C2" s="509" t="s">
        <v>2</v>
      </c>
      <c r="D2" s="512" t="s">
        <v>3</v>
      </c>
      <c r="E2" s="507"/>
      <c r="F2" s="438" t="s">
        <v>4</v>
      </c>
      <c r="G2" s="447" t="s">
        <v>235</v>
      </c>
      <c r="H2" s="450" t="s">
        <v>6</v>
      </c>
      <c r="I2" s="450" t="s">
        <v>7</v>
      </c>
      <c r="J2" s="450" t="s">
        <v>8</v>
      </c>
      <c r="K2" s="450" t="s">
        <v>9</v>
      </c>
      <c r="L2" s="438" t="s">
        <v>10</v>
      </c>
      <c r="M2" s="438" t="s">
        <v>11</v>
      </c>
      <c r="N2" s="460" t="s">
        <v>12</v>
      </c>
      <c r="O2" s="460"/>
      <c r="P2" s="460" t="s">
        <v>13</v>
      </c>
      <c r="Q2" s="460"/>
      <c r="R2" s="438" t="s">
        <v>14</v>
      </c>
      <c r="S2" s="461" t="s">
        <v>15</v>
      </c>
      <c r="T2" s="462"/>
      <c r="U2" s="461" t="s">
        <v>16</v>
      </c>
      <c r="V2" s="462"/>
      <c r="W2" s="438" t="s">
        <v>17</v>
      </c>
      <c r="X2" s="461" t="s">
        <v>18</v>
      </c>
      <c r="Y2" s="465"/>
      <c r="Z2" s="462"/>
      <c r="AA2" s="460" t="s">
        <v>19</v>
      </c>
      <c r="AB2" s="460"/>
      <c r="AC2" s="460"/>
      <c r="AD2" s="460"/>
      <c r="AE2" s="460"/>
      <c r="AF2" s="460"/>
      <c r="AG2" s="460"/>
      <c r="AH2" s="460"/>
      <c r="AI2" s="461" t="s">
        <v>20</v>
      </c>
      <c r="AJ2" s="462"/>
      <c r="AK2" s="461" t="s">
        <v>21</v>
      </c>
      <c r="AL2" s="462"/>
      <c r="AM2" s="451" t="s">
        <v>22</v>
      </c>
      <c r="AN2" s="452"/>
      <c r="AO2" s="452"/>
      <c r="AP2" s="452"/>
      <c r="AQ2" s="452"/>
      <c r="AR2" s="453"/>
      <c r="AS2" s="451" t="s">
        <v>23</v>
      </c>
      <c r="AT2" s="452"/>
      <c r="AU2" s="452"/>
      <c r="AV2" s="452"/>
      <c r="AW2" s="453"/>
      <c r="AX2" s="438" t="s">
        <v>24</v>
      </c>
      <c r="AY2" s="438" t="s">
        <v>25</v>
      </c>
      <c r="AZ2" s="451" t="s">
        <v>26</v>
      </c>
      <c r="BA2" s="452"/>
      <c r="BB2" s="452"/>
      <c r="BC2" s="453"/>
      <c r="BD2" s="461" t="s">
        <v>27</v>
      </c>
      <c r="BE2" s="462"/>
      <c r="BF2" s="451" t="s">
        <v>28</v>
      </c>
      <c r="BG2" s="452"/>
      <c r="BH2" s="452"/>
      <c r="BI2" s="452"/>
      <c r="BJ2" s="452"/>
      <c r="BK2" s="453"/>
      <c r="BL2" s="438" t="s">
        <v>29</v>
      </c>
      <c r="BM2" s="438" t="s">
        <v>30</v>
      </c>
      <c r="BN2" s="461" t="s">
        <v>31</v>
      </c>
      <c r="BO2" s="465"/>
      <c r="BP2" s="465"/>
      <c r="BQ2" s="465"/>
      <c r="BR2" s="462"/>
      <c r="BS2" s="461" t="s">
        <v>32</v>
      </c>
      <c r="BT2" s="465"/>
      <c r="BU2" s="462"/>
      <c r="BV2" s="494" t="s">
        <v>33</v>
      </c>
      <c r="BW2" s="451" t="s">
        <v>34</v>
      </c>
      <c r="BX2" s="452"/>
      <c r="BY2" s="452"/>
      <c r="BZ2" s="453"/>
      <c r="CA2" s="451" t="s">
        <v>35</v>
      </c>
      <c r="CB2" s="452"/>
      <c r="CC2" s="452"/>
      <c r="CD2" s="452"/>
      <c r="CE2" s="452"/>
      <c r="CF2" s="452"/>
      <c r="CG2" s="452"/>
      <c r="CH2" s="452"/>
      <c r="CI2" s="453"/>
      <c r="CJ2" s="450" t="s">
        <v>36</v>
      </c>
      <c r="CK2" s="450"/>
      <c r="CL2" s="450"/>
      <c r="CM2" s="450"/>
      <c r="CN2" s="450"/>
      <c r="CO2" s="451" t="s">
        <v>37</v>
      </c>
      <c r="CP2" s="452"/>
      <c r="CQ2" s="452"/>
      <c r="CR2" s="452"/>
      <c r="CS2" s="452"/>
      <c r="CT2" s="452"/>
      <c r="CU2" s="452"/>
      <c r="CV2" s="453"/>
      <c r="CW2" s="438" t="s">
        <v>38</v>
      </c>
      <c r="CX2" s="480" t="s">
        <v>144</v>
      </c>
      <c r="CY2" s="483" t="s">
        <v>140</v>
      </c>
      <c r="CZ2" s="486" t="s">
        <v>131</v>
      </c>
      <c r="DA2" s="486"/>
      <c r="DB2" s="486"/>
      <c r="DC2" s="527" t="s">
        <v>39</v>
      </c>
      <c r="DD2" s="527" t="s">
        <v>40</v>
      </c>
      <c r="DE2" s="527" t="s">
        <v>41</v>
      </c>
      <c r="DF2" s="533" t="s">
        <v>42</v>
      </c>
      <c r="DG2" s="531" t="s">
        <v>43</v>
      </c>
      <c r="DH2" s="536"/>
      <c r="DI2" s="536"/>
      <c r="DJ2" s="536"/>
      <c r="DK2" s="536"/>
      <c r="DL2" s="536"/>
      <c r="DM2" s="536"/>
      <c r="DN2" s="536"/>
      <c r="DO2" s="536"/>
      <c r="DP2" s="536"/>
      <c r="DQ2" s="532"/>
      <c r="DR2" s="527" t="s">
        <v>44</v>
      </c>
    </row>
    <row r="3" spans="1:122" ht="31.5" customHeight="1">
      <c r="A3" s="507"/>
      <c r="B3" s="508"/>
      <c r="C3" s="510"/>
      <c r="D3" s="512"/>
      <c r="E3" s="507"/>
      <c r="F3" s="439"/>
      <c r="G3" s="448"/>
      <c r="H3" s="450"/>
      <c r="I3" s="450"/>
      <c r="J3" s="450"/>
      <c r="K3" s="450"/>
      <c r="L3" s="439"/>
      <c r="M3" s="439"/>
      <c r="N3" s="108" t="s">
        <v>45</v>
      </c>
      <c r="O3" s="108" t="s">
        <v>46</v>
      </c>
      <c r="P3" s="108" t="s">
        <v>45</v>
      </c>
      <c r="Q3" s="108" t="s">
        <v>46</v>
      </c>
      <c r="R3" s="439"/>
      <c r="S3" s="463"/>
      <c r="T3" s="464"/>
      <c r="U3" s="463"/>
      <c r="V3" s="464"/>
      <c r="W3" s="439"/>
      <c r="X3" s="463"/>
      <c r="Y3" s="466"/>
      <c r="Z3" s="464"/>
      <c r="AA3" s="440" t="s">
        <v>47</v>
      </c>
      <c r="AB3" s="440"/>
      <c r="AC3" s="440"/>
      <c r="AD3" s="440"/>
      <c r="AE3" s="440"/>
      <c r="AF3" s="457" t="s">
        <v>48</v>
      </c>
      <c r="AG3" s="458"/>
      <c r="AH3" s="459"/>
      <c r="AI3" s="463"/>
      <c r="AJ3" s="464"/>
      <c r="AK3" s="463"/>
      <c r="AL3" s="464"/>
      <c r="AM3" s="454"/>
      <c r="AN3" s="455"/>
      <c r="AO3" s="455"/>
      <c r="AP3" s="455"/>
      <c r="AQ3" s="455"/>
      <c r="AR3" s="456"/>
      <c r="AS3" s="454"/>
      <c r="AT3" s="455"/>
      <c r="AU3" s="455"/>
      <c r="AV3" s="455"/>
      <c r="AW3" s="456"/>
      <c r="AX3" s="439"/>
      <c r="AY3" s="440"/>
      <c r="AZ3" s="454"/>
      <c r="BA3" s="455"/>
      <c r="BB3" s="455"/>
      <c r="BC3" s="456"/>
      <c r="BD3" s="463"/>
      <c r="BE3" s="464"/>
      <c r="BF3" s="454"/>
      <c r="BG3" s="455"/>
      <c r="BH3" s="455"/>
      <c r="BI3" s="455"/>
      <c r="BJ3" s="455"/>
      <c r="BK3" s="456"/>
      <c r="BL3" s="439"/>
      <c r="BM3" s="439"/>
      <c r="BN3" s="463"/>
      <c r="BO3" s="466"/>
      <c r="BP3" s="466"/>
      <c r="BQ3" s="466"/>
      <c r="BR3" s="464"/>
      <c r="BS3" s="463"/>
      <c r="BT3" s="466"/>
      <c r="BU3" s="464"/>
      <c r="BV3" s="479"/>
      <c r="BW3" s="454"/>
      <c r="BX3" s="455"/>
      <c r="BY3" s="455"/>
      <c r="BZ3" s="456"/>
      <c r="CA3" s="51">
        <v>450</v>
      </c>
      <c r="CB3" s="105">
        <v>900</v>
      </c>
      <c r="CC3" s="105">
        <v>1300</v>
      </c>
      <c r="CD3" s="105">
        <v>2200</v>
      </c>
      <c r="CE3" s="105">
        <v>3500</v>
      </c>
      <c r="CF3" s="105">
        <v>4400</v>
      </c>
      <c r="CG3" s="105">
        <v>5500</v>
      </c>
      <c r="CH3" s="105">
        <v>7500</v>
      </c>
      <c r="CI3" s="105">
        <v>11000</v>
      </c>
      <c r="CJ3" s="105">
        <v>6600</v>
      </c>
      <c r="CK3" s="105">
        <v>10600</v>
      </c>
      <c r="CL3" s="105">
        <v>13200</v>
      </c>
      <c r="CM3" s="105">
        <v>16500</v>
      </c>
      <c r="CN3" s="105">
        <v>23000</v>
      </c>
      <c r="CO3" s="454"/>
      <c r="CP3" s="455"/>
      <c r="CQ3" s="455"/>
      <c r="CR3" s="455"/>
      <c r="CS3" s="455"/>
      <c r="CT3" s="455"/>
      <c r="CU3" s="455"/>
      <c r="CV3" s="456"/>
      <c r="CW3" s="478"/>
      <c r="CX3" s="481"/>
      <c r="CY3" s="484"/>
      <c r="CZ3" s="486"/>
      <c r="DA3" s="486"/>
      <c r="DB3" s="486"/>
      <c r="DC3" s="528"/>
      <c r="DD3" s="528"/>
      <c r="DE3" s="528"/>
      <c r="DF3" s="534"/>
      <c r="DG3" s="530" t="s">
        <v>49</v>
      </c>
      <c r="DH3" s="477"/>
      <c r="DI3" s="31"/>
      <c r="DJ3" s="531" t="s">
        <v>50</v>
      </c>
      <c r="DK3" s="532"/>
      <c r="DL3" s="530" t="s">
        <v>51</v>
      </c>
      <c r="DM3" s="477"/>
      <c r="DN3" s="530" t="s">
        <v>52</v>
      </c>
      <c r="DO3" s="477"/>
      <c r="DP3" s="104" t="s">
        <v>53</v>
      </c>
      <c r="DQ3" s="104"/>
      <c r="DR3" s="528"/>
    </row>
    <row r="4" spans="1:122" ht="24" customHeight="1">
      <c r="A4" s="507"/>
      <c r="B4" s="508"/>
      <c r="C4" s="511"/>
      <c r="D4" s="512"/>
      <c r="E4" s="507"/>
      <c r="F4" s="440"/>
      <c r="G4" s="449"/>
      <c r="H4" s="450"/>
      <c r="I4" s="450"/>
      <c r="J4" s="450"/>
      <c r="K4" s="450"/>
      <c r="L4" s="440"/>
      <c r="M4" s="440"/>
      <c r="N4" s="108"/>
      <c r="O4" s="108" t="s">
        <v>54</v>
      </c>
      <c r="P4" s="107"/>
      <c r="Q4" s="107"/>
      <c r="R4" s="440"/>
      <c r="S4" s="107" t="s">
        <v>55</v>
      </c>
      <c r="T4" s="107" t="s">
        <v>56</v>
      </c>
      <c r="U4" s="107" t="s">
        <v>57</v>
      </c>
      <c r="V4" s="107" t="s">
        <v>58</v>
      </c>
      <c r="W4" s="440"/>
      <c r="X4" s="108" t="s">
        <v>59</v>
      </c>
      <c r="Y4" s="108" t="s">
        <v>60</v>
      </c>
      <c r="Z4" s="108" t="s">
        <v>61</v>
      </c>
      <c r="AA4" s="108" t="s">
        <v>62</v>
      </c>
      <c r="AB4" s="108" t="s">
        <v>63</v>
      </c>
      <c r="AC4" s="108" t="s">
        <v>64</v>
      </c>
      <c r="AD4" s="108" t="s">
        <v>65</v>
      </c>
      <c r="AE4" s="108" t="s">
        <v>66</v>
      </c>
      <c r="AF4" s="108" t="s">
        <v>64</v>
      </c>
      <c r="AG4" s="108" t="s">
        <v>65</v>
      </c>
      <c r="AH4" s="108" t="s">
        <v>67</v>
      </c>
      <c r="AI4" s="108" t="s">
        <v>68</v>
      </c>
      <c r="AJ4" s="108" t="s">
        <v>236</v>
      </c>
      <c r="AK4" s="108" t="s">
        <v>68</v>
      </c>
      <c r="AL4" s="108" t="s">
        <v>236</v>
      </c>
      <c r="AM4" s="108" t="s">
        <v>70</v>
      </c>
      <c r="AN4" s="108" t="s">
        <v>237</v>
      </c>
      <c r="AO4" s="108" t="s">
        <v>238</v>
      </c>
      <c r="AP4" s="108" t="s">
        <v>239</v>
      </c>
      <c r="AQ4" s="108" t="s">
        <v>240</v>
      </c>
      <c r="AR4" s="108" t="s">
        <v>241</v>
      </c>
      <c r="AS4" s="108" t="s">
        <v>76</v>
      </c>
      <c r="AT4" s="108" t="s">
        <v>77</v>
      </c>
      <c r="AU4" s="108" t="s">
        <v>78</v>
      </c>
      <c r="AV4" s="108" t="s">
        <v>79</v>
      </c>
      <c r="AW4" s="108" t="s">
        <v>80</v>
      </c>
      <c r="AX4" s="440"/>
      <c r="AY4" s="108">
        <v>95</v>
      </c>
      <c r="AZ4" s="108" t="s">
        <v>242</v>
      </c>
      <c r="BA4" s="108" t="s">
        <v>243</v>
      </c>
      <c r="BB4" s="108" t="s">
        <v>244</v>
      </c>
      <c r="BC4" s="108" t="s">
        <v>245</v>
      </c>
      <c r="BD4" s="108" t="s">
        <v>85</v>
      </c>
      <c r="BE4" s="108" t="s">
        <v>86</v>
      </c>
      <c r="BF4" s="108" t="s">
        <v>87</v>
      </c>
      <c r="BG4" s="108" t="s">
        <v>88</v>
      </c>
      <c r="BH4" s="108" t="s">
        <v>89</v>
      </c>
      <c r="BI4" s="108" t="s">
        <v>90</v>
      </c>
      <c r="BJ4" s="108" t="s">
        <v>91</v>
      </c>
      <c r="BK4" s="108" t="s">
        <v>92</v>
      </c>
      <c r="BL4" s="440"/>
      <c r="BM4" s="440"/>
      <c r="BN4" s="108" t="s">
        <v>93</v>
      </c>
      <c r="BO4" s="108" t="s">
        <v>94</v>
      </c>
      <c r="BP4" s="108" t="s">
        <v>95</v>
      </c>
      <c r="BQ4" s="108" t="s">
        <v>96</v>
      </c>
      <c r="BR4" s="108" t="s">
        <v>97</v>
      </c>
      <c r="BS4" s="108" t="s">
        <v>98</v>
      </c>
      <c r="BT4" s="108" t="s">
        <v>99</v>
      </c>
      <c r="BU4" s="108" t="s">
        <v>100</v>
      </c>
      <c r="BV4" s="108" t="s">
        <v>246</v>
      </c>
      <c r="BW4" s="107" t="s">
        <v>102</v>
      </c>
      <c r="BX4" s="107" t="s">
        <v>103</v>
      </c>
      <c r="BY4" s="52" t="s">
        <v>104</v>
      </c>
      <c r="BZ4" s="107" t="s">
        <v>105</v>
      </c>
      <c r="CA4" s="107" t="s">
        <v>106</v>
      </c>
      <c r="CB4" s="107" t="s">
        <v>107</v>
      </c>
      <c r="CC4" s="107" t="s">
        <v>108</v>
      </c>
      <c r="CD4" s="107" t="s">
        <v>109</v>
      </c>
      <c r="CE4" s="107" t="s">
        <v>110</v>
      </c>
      <c r="CF4" s="107" t="s">
        <v>111</v>
      </c>
      <c r="CG4" s="107" t="s">
        <v>112</v>
      </c>
      <c r="CH4" s="107" t="s">
        <v>113</v>
      </c>
      <c r="CI4" s="107" t="s">
        <v>114</v>
      </c>
      <c r="CJ4" s="107" t="s">
        <v>109</v>
      </c>
      <c r="CK4" s="107" t="s">
        <v>110</v>
      </c>
      <c r="CL4" s="107" t="s">
        <v>111</v>
      </c>
      <c r="CM4" s="107" t="s">
        <v>112</v>
      </c>
      <c r="CN4" s="107" t="s">
        <v>113</v>
      </c>
      <c r="CO4" s="105" t="s">
        <v>20</v>
      </c>
      <c r="CP4" s="105" t="s">
        <v>21</v>
      </c>
      <c r="CQ4" s="105" t="s">
        <v>115</v>
      </c>
      <c r="CR4" s="105" t="s">
        <v>116</v>
      </c>
      <c r="CS4" s="487" t="s">
        <v>117</v>
      </c>
      <c r="CT4" s="488"/>
      <c r="CU4" s="450" t="s">
        <v>118</v>
      </c>
      <c r="CV4" s="450"/>
      <c r="CW4" s="479"/>
      <c r="CX4" s="482"/>
      <c r="CY4" s="485"/>
      <c r="CZ4" s="21" t="s">
        <v>129</v>
      </c>
      <c r="DA4" s="106" t="s">
        <v>132</v>
      </c>
      <c r="DB4" s="109" t="s">
        <v>133</v>
      </c>
      <c r="DC4" s="529"/>
      <c r="DD4" s="529"/>
      <c r="DE4" s="529"/>
      <c r="DF4" s="535"/>
      <c r="DG4" s="196" t="s">
        <v>119</v>
      </c>
      <c r="DH4" s="196" t="s">
        <v>120</v>
      </c>
      <c r="DI4" s="35"/>
      <c r="DJ4" s="196" t="s">
        <v>119</v>
      </c>
      <c r="DK4" s="196" t="s">
        <v>120</v>
      </c>
      <c r="DL4" s="196" t="s">
        <v>119</v>
      </c>
      <c r="DM4" s="196" t="s">
        <v>120</v>
      </c>
      <c r="DN4" s="196" t="s">
        <v>119</v>
      </c>
      <c r="DO4" s="196" t="s">
        <v>120</v>
      </c>
      <c r="DP4" s="196" t="s">
        <v>119</v>
      </c>
      <c r="DQ4" s="196" t="s">
        <v>120</v>
      </c>
      <c r="DR4" s="529"/>
    </row>
    <row r="5" spans="1:122">
      <c r="A5" s="103">
        <v>1</v>
      </c>
      <c r="B5" s="103">
        <v>2</v>
      </c>
      <c r="C5" s="38">
        <v>3</v>
      </c>
      <c r="D5" s="493">
        <v>4</v>
      </c>
      <c r="E5" s="493"/>
      <c r="F5" s="1" t="s">
        <v>121</v>
      </c>
      <c r="G5" s="1" t="s">
        <v>121</v>
      </c>
      <c r="H5" s="1" t="s">
        <v>121</v>
      </c>
      <c r="I5" s="1" t="s">
        <v>121</v>
      </c>
      <c r="J5" s="1" t="s">
        <v>121</v>
      </c>
      <c r="K5" s="1" t="s">
        <v>121</v>
      </c>
      <c r="L5" s="1" t="s">
        <v>121</v>
      </c>
      <c r="M5" s="1" t="s">
        <v>122</v>
      </c>
      <c r="N5" s="1" t="s">
        <v>121</v>
      </c>
      <c r="O5" s="1" t="s">
        <v>121</v>
      </c>
      <c r="P5" s="1" t="s">
        <v>121</v>
      </c>
      <c r="Q5" s="1" t="s">
        <v>121</v>
      </c>
      <c r="R5" s="1" t="s">
        <v>121</v>
      </c>
      <c r="S5" s="1" t="s">
        <v>121</v>
      </c>
      <c r="T5" s="1" t="s">
        <v>121</v>
      </c>
      <c r="U5" s="1" t="s">
        <v>121</v>
      </c>
      <c r="V5" s="1" t="s">
        <v>121</v>
      </c>
      <c r="W5" s="1" t="s">
        <v>121</v>
      </c>
      <c r="X5" s="1" t="s">
        <v>121</v>
      </c>
      <c r="Y5" s="1" t="s">
        <v>121</v>
      </c>
      <c r="Z5" s="1" t="s">
        <v>121</v>
      </c>
      <c r="AA5" s="1" t="s">
        <v>121</v>
      </c>
      <c r="AB5" s="1" t="s">
        <v>121</v>
      </c>
      <c r="AC5" s="1" t="s">
        <v>121</v>
      </c>
      <c r="AD5" s="1" t="s">
        <v>121</v>
      </c>
      <c r="AE5" s="1" t="s">
        <v>121</v>
      </c>
      <c r="AF5" s="1" t="s">
        <v>121</v>
      </c>
      <c r="AG5" s="1" t="s">
        <v>121</v>
      </c>
      <c r="AH5" s="1" t="s">
        <v>121</v>
      </c>
      <c r="AI5" s="1" t="s">
        <v>122</v>
      </c>
      <c r="AJ5" s="1" t="s">
        <v>122</v>
      </c>
      <c r="AK5" s="1" t="s">
        <v>122</v>
      </c>
      <c r="AL5" s="1" t="s">
        <v>122</v>
      </c>
      <c r="AM5" s="1" t="s">
        <v>122</v>
      </c>
      <c r="AN5" s="1" t="s">
        <v>122</v>
      </c>
      <c r="AO5" s="1" t="s">
        <v>122</v>
      </c>
      <c r="AP5" s="1" t="s">
        <v>122</v>
      </c>
      <c r="AQ5" s="1" t="s">
        <v>122</v>
      </c>
      <c r="AR5" s="1" t="s">
        <v>122</v>
      </c>
      <c r="AS5" s="1" t="s">
        <v>121</v>
      </c>
      <c r="AT5" s="1" t="s">
        <v>121</v>
      </c>
      <c r="AU5" s="1" t="s">
        <v>121</v>
      </c>
      <c r="AV5" s="1" t="s">
        <v>121</v>
      </c>
      <c r="AW5" s="1" t="s">
        <v>121</v>
      </c>
      <c r="AX5" s="1" t="s">
        <v>121</v>
      </c>
      <c r="AY5" s="1" t="s">
        <v>122</v>
      </c>
      <c r="AZ5" s="1" t="s">
        <v>122</v>
      </c>
      <c r="BA5" s="1" t="s">
        <v>122</v>
      </c>
      <c r="BB5" s="1" t="s">
        <v>122</v>
      </c>
      <c r="BC5" s="1" t="s">
        <v>122</v>
      </c>
      <c r="BD5" s="1" t="s">
        <v>121</v>
      </c>
      <c r="BE5" s="1" t="s">
        <v>121</v>
      </c>
      <c r="BF5" s="1" t="s">
        <v>121</v>
      </c>
      <c r="BG5" s="1" t="s">
        <v>121</v>
      </c>
      <c r="BH5" s="1" t="s">
        <v>121</v>
      </c>
      <c r="BI5" s="1" t="s">
        <v>121</v>
      </c>
      <c r="BJ5" s="1" t="s">
        <v>121</v>
      </c>
      <c r="BK5" s="1" t="s">
        <v>121</v>
      </c>
      <c r="BL5" s="1" t="s">
        <v>123</v>
      </c>
      <c r="BM5" s="1" t="s">
        <v>123</v>
      </c>
      <c r="BN5" s="1" t="s">
        <v>122</v>
      </c>
      <c r="BO5" s="1" t="s">
        <v>122</v>
      </c>
      <c r="BP5" s="1" t="s">
        <v>122</v>
      </c>
      <c r="BQ5" s="1" t="s">
        <v>122</v>
      </c>
      <c r="BR5" s="1" t="s">
        <v>122</v>
      </c>
      <c r="BS5" s="1" t="s">
        <v>122</v>
      </c>
      <c r="BT5" s="1" t="s">
        <v>122</v>
      </c>
      <c r="BU5" s="1" t="s">
        <v>122</v>
      </c>
      <c r="BV5" s="1" t="s">
        <v>122</v>
      </c>
      <c r="BW5" s="1" t="s">
        <v>123</v>
      </c>
      <c r="BX5" s="1" t="s">
        <v>123</v>
      </c>
      <c r="BY5" s="1" t="s">
        <v>123</v>
      </c>
      <c r="BZ5" s="1" t="s">
        <v>123</v>
      </c>
      <c r="CA5" s="1" t="s">
        <v>121</v>
      </c>
      <c r="CB5" s="1" t="s">
        <v>121</v>
      </c>
      <c r="CC5" s="1" t="s">
        <v>121</v>
      </c>
      <c r="CD5" s="1" t="s">
        <v>121</v>
      </c>
      <c r="CE5" s="1" t="s">
        <v>121</v>
      </c>
      <c r="CF5" s="1" t="s">
        <v>121</v>
      </c>
      <c r="CG5" s="1" t="s">
        <v>121</v>
      </c>
      <c r="CH5" s="1" t="s">
        <v>121</v>
      </c>
      <c r="CI5" s="1" t="s">
        <v>121</v>
      </c>
      <c r="CJ5" s="1" t="s">
        <v>121</v>
      </c>
      <c r="CK5" s="1" t="s">
        <v>121</v>
      </c>
      <c r="CL5" s="1" t="s">
        <v>121</v>
      </c>
      <c r="CM5" s="1" t="s">
        <v>121</v>
      </c>
      <c r="CN5" s="1" t="s">
        <v>121</v>
      </c>
      <c r="CO5" s="1" t="s">
        <v>124</v>
      </c>
      <c r="CP5" s="1" t="s">
        <v>124</v>
      </c>
      <c r="CQ5" s="1" t="s">
        <v>124</v>
      </c>
      <c r="CR5" s="1" t="s">
        <v>124</v>
      </c>
      <c r="CS5" s="1" t="s">
        <v>121</v>
      </c>
      <c r="CT5" s="1" t="s">
        <v>125</v>
      </c>
      <c r="CU5" s="1" t="s">
        <v>126</v>
      </c>
      <c r="CV5" s="1" t="s">
        <v>125</v>
      </c>
      <c r="CW5" s="1" t="s">
        <v>127</v>
      </c>
      <c r="CX5" s="66"/>
      <c r="CY5" s="67"/>
      <c r="CZ5" s="41"/>
      <c r="DA5" s="41"/>
      <c r="DB5" s="103"/>
      <c r="DC5" s="103">
        <v>5</v>
      </c>
      <c r="DD5" s="42">
        <v>6</v>
      </c>
      <c r="DE5" s="103">
        <v>7</v>
      </c>
      <c r="DF5" s="103" t="s">
        <v>128</v>
      </c>
      <c r="DG5" s="103">
        <v>9</v>
      </c>
      <c r="DH5" s="103">
        <v>10</v>
      </c>
      <c r="DI5" s="103"/>
      <c r="DJ5" s="103">
        <v>31</v>
      </c>
      <c r="DK5" s="103">
        <v>32</v>
      </c>
      <c r="DL5" s="103">
        <v>33</v>
      </c>
      <c r="DM5" s="103">
        <v>34</v>
      </c>
      <c r="DN5" s="103">
        <v>35</v>
      </c>
      <c r="DO5" s="103">
        <v>36</v>
      </c>
      <c r="DP5" s="103">
        <v>37</v>
      </c>
      <c r="DQ5" s="103">
        <v>38</v>
      </c>
      <c r="DR5" s="38">
        <v>39</v>
      </c>
    </row>
    <row r="6" spans="1:122" ht="16.5" customHeight="1">
      <c r="A6" s="182"/>
      <c r="B6" s="182"/>
      <c r="C6" s="182"/>
      <c r="D6" s="230" t="s">
        <v>135</v>
      </c>
      <c r="E6" s="231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  <c r="BJ6" s="182"/>
      <c r="BK6" s="182"/>
      <c r="BL6" s="182"/>
      <c r="BM6" s="182"/>
      <c r="BN6" s="182"/>
      <c r="BO6" s="182"/>
      <c r="BP6" s="182"/>
      <c r="BQ6" s="182"/>
      <c r="BR6" s="182"/>
      <c r="BS6" s="182"/>
      <c r="BT6" s="182"/>
      <c r="BU6" s="182"/>
      <c r="BV6" s="182"/>
      <c r="BW6" s="182"/>
      <c r="BX6" s="182"/>
      <c r="BY6" s="182"/>
      <c r="BZ6" s="182"/>
      <c r="CA6" s="182"/>
      <c r="CB6" s="182"/>
      <c r="CC6" s="182"/>
      <c r="CD6" s="182"/>
      <c r="CE6" s="182"/>
      <c r="CF6" s="182"/>
      <c r="CG6" s="182"/>
      <c r="CH6" s="182"/>
      <c r="CI6" s="182"/>
      <c r="CJ6" s="182"/>
      <c r="CK6" s="182"/>
      <c r="CL6" s="182"/>
      <c r="CM6" s="182"/>
      <c r="CN6" s="182"/>
      <c r="CO6" s="182"/>
      <c r="CP6" s="182"/>
      <c r="CQ6" s="182"/>
      <c r="CR6" s="182"/>
      <c r="CS6" s="182"/>
      <c r="CT6" s="182"/>
      <c r="CU6" s="182"/>
      <c r="CV6" s="182"/>
      <c r="CW6" s="182"/>
      <c r="CX6" s="182"/>
      <c r="CY6" s="182"/>
      <c r="CZ6" s="182"/>
      <c r="DA6" s="182"/>
      <c r="DB6" s="182"/>
      <c r="DC6" s="182"/>
      <c r="DD6" s="182"/>
      <c r="DE6" s="182"/>
      <c r="DF6" s="182"/>
      <c r="DG6" s="182"/>
      <c r="DH6" s="182"/>
      <c r="DI6" s="182"/>
      <c r="DJ6" s="182"/>
      <c r="DK6" s="182"/>
      <c r="DL6" s="182"/>
      <c r="DM6" s="182"/>
      <c r="DN6" s="182"/>
      <c r="DO6" s="182"/>
      <c r="DP6" s="182"/>
      <c r="DQ6" s="182"/>
      <c r="DR6" s="182"/>
    </row>
    <row r="7" spans="1:122" ht="18" customHeight="1">
      <c r="A7" s="60" t="s">
        <v>756</v>
      </c>
      <c r="B7" s="83"/>
      <c r="C7" s="83"/>
      <c r="D7" s="396" t="s">
        <v>696</v>
      </c>
      <c r="E7" s="85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388">
        <f>80%*DB7</f>
        <v>1290199.751043993</v>
      </c>
      <c r="DA7" s="389">
        <f>DB7-CZ7</f>
        <v>322549.93776099826</v>
      </c>
      <c r="DB7" s="89">
        <v>1612749.6888049913</v>
      </c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</row>
    <row r="8" spans="1:122">
      <c r="A8" s="60" t="s">
        <v>757</v>
      </c>
      <c r="B8" s="83"/>
      <c r="C8" s="83"/>
      <c r="D8" s="396" t="s">
        <v>697</v>
      </c>
      <c r="E8" s="85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388">
        <f t="shared" ref="CZ8:CZ11" si="0">80%*DB8</f>
        <v>994229.04240000015</v>
      </c>
      <c r="DA8" s="389">
        <f t="shared" ref="DA8:DA17" si="1">DB8-CZ8</f>
        <v>248557.26059999992</v>
      </c>
      <c r="DB8" s="89">
        <v>1242786.3030000001</v>
      </c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</row>
    <row r="9" spans="1:122">
      <c r="A9" s="60" t="s">
        <v>758</v>
      </c>
      <c r="B9" s="83"/>
      <c r="C9" s="83"/>
      <c r="D9" s="396" t="s">
        <v>698</v>
      </c>
      <c r="E9" s="85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388">
        <f t="shared" si="0"/>
        <v>786541.00014449761</v>
      </c>
      <c r="DA9" s="389">
        <f t="shared" si="1"/>
        <v>196635.25003612437</v>
      </c>
      <c r="DB9" s="89">
        <v>983176.25018062198</v>
      </c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</row>
    <row r="10" spans="1:122">
      <c r="A10" s="60" t="s">
        <v>759</v>
      </c>
      <c r="B10" s="83"/>
      <c r="C10" s="83"/>
      <c r="D10" s="396" t="s">
        <v>837</v>
      </c>
      <c r="E10" s="85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388">
        <f t="shared" si="0"/>
        <v>276080</v>
      </c>
      <c r="DA10" s="389">
        <f t="shared" si="1"/>
        <v>69020</v>
      </c>
      <c r="DB10" s="89">
        <v>345100</v>
      </c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</row>
    <row r="11" spans="1:122" s="285" customFormat="1">
      <c r="A11" s="60" t="s">
        <v>760</v>
      </c>
      <c r="B11" s="283"/>
      <c r="C11" s="283"/>
      <c r="D11" s="397" t="s">
        <v>714</v>
      </c>
      <c r="E11" s="284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83"/>
      <c r="AR11" s="283"/>
      <c r="AS11" s="283"/>
      <c r="AT11" s="283"/>
      <c r="AU11" s="283"/>
      <c r="AV11" s="283"/>
      <c r="AW11" s="283"/>
      <c r="AX11" s="283"/>
      <c r="AY11" s="283"/>
      <c r="AZ11" s="283"/>
      <c r="BA11" s="283"/>
      <c r="BB11" s="283"/>
      <c r="BC11" s="283"/>
      <c r="BD11" s="283"/>
      <c r="BE11" s="283"/>
      <c r="BF11" s="283"/>
      <c r="BG11" s="283"/>
      <c r="BH11" s="283"/>
      <c r="BI11" s="283"/>
      <c r="BJ11" s="283"/>
      <c r="BK11" s="283"/>
      <c r="BL11" s="283"/>
      <c r="BM11" s="283"/>
      <c r="BN11" s="283"/>
      <c r="BO11" s="283"/>
      <c r="BP11" s="283"/>
      <c r="BQ11" s="283"/>
      <c r="BR11" s="283"/>
      <c r="BS11" s="283"/>
      <c r="BT11" s="283"/>
      <c r="BU11" s="283"/>
      <c r="BV11" s="283"/>
      <c r="BW11" s="283"/>
      <c r="BX11" s="283"/>
      <c r="BY11" s="283"/>
      <c r="BZ11" s="283"/>
      <c r="CA11" s="283"/>
      <c r="CB11" s="283"/>
      <c r="CC11" s="283"/>
      <c r="CD11" s="283"/>
      <c r="CE11" s="283"/>
      <c r="CF11" s="283"/>
      <c r="CG11" s="283"/>
      <c r="CH11" s="283"/>
      <c r="CI11" s="283"/>
      <c r="CJ11" s="283"/>
      <c r="CK11" s="283"/>
      <c r="CL11" s="283"/>
      <c r="CM11" s="283"/>
      <c r="CN11" s="283"/>
      <c r="CO11" s="283"/>
      <c r="CP11" s="283"/>
      <c r="CQ11" s="283"/>
      <c r="CR11" s="283"/>
      <c r="CS11" s="283"/>
      <c r="CT11" s="283"/>
      <c r="CU11" s="283"/>
      <c r="CV11" s="283"/>
      <c r="CW11" s="283"/>
      <c r="CX11" s="283"/>
      <c r="CY11" s="283"/>
      <c r="CZ11" s="388">
        <f t="shared" si="0"/>
        <v>749534.4</v>
      </c>
      <c r="DA11" s="389">
        <f t="shared" si="1"/>
        <v>187383.59999999998</v>
      </c>
      <c r="DB11" s="275">
        <v>936918</v>
      </c>
      <c r="DC11" s="283"/>
      <c r="DD11" s="283"/>
      <c r="DE11" s="283"/>
      <c r="DF11" s="283"/>
      <c r="DG11" s="283"/>
      <c r="DH11" s="283"/>
      <c r="DI11" s="283"/>
      <c r="DJ11" s="283"/>
      <c r="DK11" s="283"/>
      <c r="DL11" s="283"/>
      <c r="DM11" s="283"/>
      <c r="DN11" s="283"/>
      <c r="DO11" s="283"/>
      <c r="DP11" s="283"/>
      <c r="DQ11" s="283"/>
      <c r="DR11" s="283"/>
    </row>
    <row r="12" spans="1:122" ht="6" customHeight="1">
      <c r="A12" s="83"/>
      <c r="B12" s="83"/>
      <c r="C12" s="83"/>
      <c r="D12" s="111"/>
      <c r="E12" s="85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200"/>
      <c r="DB12" s="89">
        <v>0</v>
      </c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</row>
    <row r="13" spans="1:122">
      <c r="A13" s="83"/>
      <c r="B13" s="83"/>
      <c r="C13" s="83"/>
      <c r="D13" s="113" t="s">
        <v>136</v>
      </c>
      <c r="E13" s="114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9">
        <v>0</v>
      </c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</row>
    <row r="14" spans="1:122">
      <c r="A14" s="60" t="s">
        <v>761</v>
      </c>
      <c r="B14" s="83"/>
      <c r="C14" s="83"/>
      <c r="D14" s="271" t="s">
        <v>838</v>
      </c>
      <c r="E14" s="85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388">
        <f t="shared" ref="CZ14:CZ17" si="2">80%*DB14</f>
        <v>392998.0904784</v>
      </c>
      <c r="DA14" s="389">
        <f t="shared" si="1"/>
        <v>98249.5226196</v>
      </c>
      <c r="DB14" s="89">
        <v>491247.613098</v>
      </c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</row>
    <row r="15" spans="1:122" ht="36" customHeight="1">
      <c r="A15" s="60" t="s">
        <v>762</v>
      </c>
      <c r="B15" s="83"/>
      <c r="C15" s="83"/>
      <c r="D15" s="612" t="s">
        <v>699</v>
      </c>
      <c r="E15" s="61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388">
        <f t="shared" si="2"/>
        <v>705565.45584800001</v>
      </c>
      <c r="DA15" s="389">
        <f t="shared" si="1"/>
        <v>176391.363962</v>
      </c>
      <c r="DB15" s="89">
        <v>881956.81981000002</v>
      </c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</row>
    <row r="16" spans="1:122" ht="30.75" customHeight="1">
      <c r="A16" s="60" t="s">
        <v>763</v>
      </c>
      <c r="B16" s="83"/>
      <c r="C16" s="83"/>
      <c r="D16" s="612" t="s">
        <v>700</v>
      </c>
      <c r="E16" s="61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388">
        <f t="shared" si="2"/>
        <v>2529906.7523875204</v>
      </c>
      <c r="DA16" s="389">
        <f t="shared" si="1"/>
        <v>632476.68809687998</v>
      </c>
      <c r="DB16" s="89">
        <v>3162383.4404844004</v>
      </c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</row>
    <row r="17" spans="1:122">
      <c r="A17" s="60" t="s">
        <v>764</v>
      </c>
      <c r="B17" s="83"/>
      <c r="C17" s="83"/>
      <c r="D17" s="271" t="s">
        <v>701</v>
      </c>
      <c r="E17" s="85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388">
        <f t="shared" si="2"/>
        <v>438186.50365107192</v>
      </c>
      <c r="DA17" s="389">
        <f t="shared" si="1"/>
        <v>109546.62591276795</v>
      </c>
      <c r="DB17" s="89">
        <v>547733.12956383987</v>
      </c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</row>
    <row r="18" spans="1:122" ht="6" customHeight="1">
      <c r="A18" s="83"/>
      <c r="B18" s="83"/>
      <c r="C18" s="83"/>
      <c r="D18" s="111"/>
      <c r="E18" s="85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9">
        <v>0</v>
      </c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</row>
    <row r="19" spans="1:122">
      <c r="A19" s="83"/>
      <c r="B19" s="83"/>
      <c r="C19" s="83"/>
      <c r="D19" s="113" t="s">
        <v>137</v>
      </c>
      <c r="E19" s="114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9">
        <v>0</v>
      </c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</row>
    <row r="20" spans="1:122" ht="6.75" customHeight="1">
      <c r="A20" s="83"/>
      <c r="B20" s="83"/>
      <c r="C20" s="83"/>
      <c r="D20" s="111"/>
      <c r="E20" s="85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9">
        <v>0</v>
      </c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</row>
    <row r="21" spans="1:122" ht="15" customHeight="1">
      <c r="A21" s="550" t="s">
        <v>179</v>
      </c>
      <c r="B21" s="83"/>
      <c r="C21" s="83"/>
      <c r="D21" s="83" t="s">
        <v>565</v>
      </c>
      <c r="E21" s="85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110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</row>
    <row r="22" spans="1:122">
      <c r="A22" s="550"/>
      <c r="B22" s="83"/>
      <c r="C22" s="83"/>
      <c r="D22" s="83" t="s">
        <v>564</v>
      </c>
      <c r="E22" s="85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110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</row>
    <row r="23" spans="1:122">
      <c r="A23" s="550"/>
      <c r="B23" s="83"/>
      <c r="C23" s="83"/>
      <c r="D23" s="84"/>
      <c r="E23" s="85" t="s">
        <v>141</v>
      </c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110" t="s">
        <v>145</v>
      </c>
      <c r="CY23" s="89">
        <v>3772</v>
      </c>
      <c r="CZ23" s="89">
        <v>1110740.8400000001</v>
      </c>
      <c r="DA23" s="89">
        <v>0</v>
      </c>
      <c r="DB23" s="89">
        <f>CZ23+DA23</f>
        <v>1110740.8400000001</v>
      </c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</row>
    <row r="24" spans="1:122">
      <c r="A24" s="550"/>
      <c r="B24" s="83"/>
      <c r="C24" s="83"/>
      <c r="D24" s="84"/>
      <c r="E24" s="85" t="s">
        <v>142</v>
      </c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110" t="s">
        <v>145</v>
      </c>
      <c r="CY24" s="89">
        <v>3772</v>
      </c>
      <c r="CZ24" s="89">
        <v>121530.068</v>
      </c>
      <c r="DA24" s="89">
        <v>0</v>
      </c>
      <c r="DB24" s="89">
        <f t="shared" ref="DB24:DB25" si="3">CZ24+DA24</f>
        <v>121530.068</v>
      </c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</row>
    <row r="25" spans="1:122">
      <c r="A25" s="550"/>
      <c r="B25" s="83"/>
      <c r="C25" s="83"/>
      <c r="D25" s="84"/>
      <c r="E25" s="85" t="s">
        <v>143</v>
      </c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110" t="s">
        <v>146</v>
      </c>
      <c r="CY25" s="89">
        <v>113160</v>
      </c>
      <c r="CZ25" s="89">
        <v>541844.02800000005</v>
      </c>
      <c r="DA25" s="89">
        <v>0</v>
      </c>
      <c r="DB25" s="89">
        <f t="shared" si="3"/>
        <v>541844.02800000005</v>
      </c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</row>
    <row r="26" spans="1:122">
      <c r="A26" s="550"/>
      <c r="B26" s="83"/>
      <c r="C26" s="83"/>
      <c r="D26" s="83" t="s">
        <v>568</v>
      </c>
      <c r="E26" s="85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110"/>
      <c r="CY26" s="83"/>
      <c r="CZ26" s="89">
        <v>0</v>
      </c>
      <c r="DA26" s="89">
        <v>0</v>
      </c>
      <c r="DB26" s="89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</row>
    <row r="27" spans="1:122">
      <c r="A27" s="550"/>
      <c r="B27" s="83"/>
      <c r="C27" s="83"/>
      <c r="D27" s="84"/>
      <c r="E27" s="85" t="s">
        <v>141</v>
      </c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110" t="s">
        <v>145</v>
      </c>
      <c r="CY27" s="89">
        <v>625</v>
      </c>
      <c r="CZ27" s="89">
        <v>184043.75</v>
      </c>
      <c r="DA27" s="89">
        <v>0</v>
      </c>
      <c r="DB27" s="89">
        <f t="shared" ref="DB27:DB28" si="4">CZ27+DA27</f>
        <v>184043.75</v>
      </c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</row>
    <row r="28" spans="1:122">
      <c r="A28" s="550"/>
      <c r="B28" s="83"/>
      <c r="C28" s="83"/>
      <c r="D28" s="84"/>
      <c r="E28" s="85" t="s">
        <v>155</v>
      </c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110" t="s">
        <v>145</v>
      </c>
      <c r="CY28" s="89">
        <v>2500</v>
      </c>
      <c r="CZ28" s="89">
        <v>80547.5</v>
      </c>
      <c r="DA28" s="89">
        <v>0</v>
      </c>
      <c r="DB28" s="89">
        <f t="shared" si="4"/>
        <v>80547.5</v>
      </c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3"/>
      <c r="DP28" s="83"/>
      <c r="DQ28" s="83"/>
      <c r="DR28" s="83"/>
    </row>
    <row r="29" spans="1:122">
      <c r="A29" s="550"/>
      <c r="B29" s="83"/>
      <c r="C29" s="83"/>
      <c r="D29" s="123" t="s">
        <v>159</v>
      </c>
      <c r="E29" s="85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110"/>
      <c r="CY29" s="89"/>
      <c r="CZ29" s="89">
        <v>0</v>
      </c>
      <c r="DA29" s="89">
        <v>0</v>
      </c>
      <c r="DB29" s="89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</row>
    <row r="30" spans="1:122">
      <c r="A30" s="550"/>
      <c r="B30" s="83"/>
      <c r="C30" s="83"/>
      <c r="D30" s="84"/>
      <c r="E30" s="85" t="s">
        <v>160</v>
      </c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110" t="s">
        <v>145</v>
      </c>
      <c r="CY30" s="89">
        <v>50</v>
      </c>
      <c r="CZ30" s="89">
        <v>104423</v>
      </c>
      <c r="DA30" s="89">
        <v>0</v>
      </c>
      <c r="DB30" s="89">
        <f t="shared" ref="DB30:DB55" si="5">CZ30+DA30</f>
        <v>104423</v>
      </c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</row>
    <row r="31" spans="1:122">
      <c r="A31" s="550"/>
      <c r="B31" s="83"/>
      <c r="C31" s="83"/>
      <c r="D31" s="84"/>
      <c r="E31" s="85" t="s">
        <v>163</v>
      </c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110" t="s">
        <v>145</v>
      </c>
      <c r="CY31" s="89">
        <v>25</v>
      </c>
      <c r="CZ31" s="89">
        <v>50919.55</v>
      </c>
      <c r="DA31" s="89">
        <v>0</v>
      </c>
      <c r="DB31" s="89">
        <f t="shared" si="5"/>
        <v>50919.55</v>
      </c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</row>
    <row r="32" spans="1:122">
      <c r="A32" s="550"/>
      <c r="B32" s="83"/>
      <c r="C32" s="83"/>
      <c r="D32" s="84"/>
      <c r="E32" s="85" t="s">
        <v>161</v>
      </c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110" t="s">
        <v>145</v>
      </c>
      <c r="CY32" s="89">
        <v>100</v>
      </c>
      <c r="CZ32" s="89">
        <v>13737.9</v>
      </c>
      <c r="DA32" s="89">
        <v>0</v>
      </c>
      <c r="DB32" s="89">
        <f t="shared" si="5"/>
        <v>13737.9</v>
      </c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</row>
    <row r="33" spans="1:122">
      <c r="A33" s="550"/>
      <c r="B33" s="83"/>
      <c r="C33" s="83"/>
      <c r="D33" s="84"/>
      <c r="E33" s="85" t="s">
        <v>162</v>
      </c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110" t="s">
        <v>146</v>
      </c>
      <c r="CY33" s="89">
        <v>1500</v>
      </c>
      <c r="CZ33" s="89">
        <v>20682.75</v>
      </c>
      <c r="DA33" s="89">
        <v>0</v>
      </c>
      <c r="DB33" s="89">
        <f t="shared" si="5"/>
        <v>20682.75</v>
      </c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</row>
    <row r="34" spans="1:122">
      <c r="A34" s="550"/>
      <c r="B34" s="83"/>
      <c r="C34" s="83"/>
      <c r="D34" s="84"/>
      <c r="E34" s="85" t="s">
        <v>164</v>
      </c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110" t="s">
        <v>146</v>
      </c>
      <c r="CY34" s="89">
        <v>150</v>
      </c>
      <c r="CZ34" s="89">
        <v>13418.46</v>
      </c>
      <c r="DA34" s="89">
        <v>0</v>
      </c>
      <c r="DB34" s="89">
        <f t="shared" si="5"/>
        <v>13418.46</v>
      </c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</row>
    <row r="35" spans="1:122">
      <c r="A35" s="550"/>
      <c r="B35" s="83"/>
      <c r="C35" s="83"/>
      <c r="D35" s="84"/>
      <c r="E35" s="85" t="s">
        <v>165</v>
      </c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110" t="s">
        <v>146</v>
      </c>
      <c r="CY35" s="89">
        <v>150</v>
      </c>
      <c r="CZ35" s="89">
        <v>18180.36</v>
      </c>
      <c r="DA35" s="89">
        <v>0</v>
      </c>
      <c r="DB35" s="89">
        <f t="shared" si="5"/>
        <v>18180.36</v>
      </c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</row>
    <row r="36" spans="1:122">
      <c r="A36" s="550"/>
      <c r="B36" s="83"/>
      <c r="C36" s="83"/>
      <c r="D36" s="84"/>
      <c r="E36" s="85" t="s">
        <v>166</v>
      </c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110" t="s">
        <v>145</v>
      </c>
      <c r="CY36" s="89">
        <v>0</v>
      </c>
      <c r="CZ36" s="89">
        <v>0</v>
      </c>
      <c r="DA36" s="89">
        <v>0</v>
      </c>
      <c r="DB36" s="89">
        <f t="shared" si="5"/>
        <v>0</v>
      </c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</row>
    <row r="37" spans="1:122">
      <c r="A37" s="550"/>
      <c r="B37" s="83"/>
      <c r="C37" s="83"/>
      <c r="D37" s="84"/>
      <c r="E37" s="85" t="s">
        <v>167</v>
      </c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110" t="s">
        <v>145</v>
      </c>
      <c r="CY37" s="89">
        <v>3</v>
      </c>
      <c r="CZ37" s="89">
        <v>1324063.3989000001</v>
      </c>
      <c r="DA37" s="89">
        <v>0</v>
      </c>
      <c r="DB37" s="89">
        <f t="shared" si="5"/>
        <v>1324063.3989000001</v>
      </c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</row>
    <row r="38" spans="1:122">
      <c r="A38" s="614" t="s">
        <v>765</v>
      </c>
      <c r="B38" s="83"/>
      <c r="C38" s="83"/>
      <c r="D38" s="83" t="s">
        <v>566</v>
      </c>
      <c r="E38" s="85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110"/>
      <c r="CY38" s="89"/>
      <c r="CZ38" s="89">
        <v>0</v>
      </c>
      <c r="DA38" s="89">
        <v>0</v>
      </c>
      <c r="DB38" s="89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83"/>
    </row>
    <row r="39" spans="1:122">
      <c r="A39" s="584"/>
      <c r="B39" s="83"/>
      <c r="C39" s="83"/>
      <c r="D39" s="84"/>
      <c r="E39" s="85" t="s">
        <v>147</v>
      </c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110" t="s">
        <v>152</v>
      </c>
      <c r="CY39" s="89">
        <v>3772</v>
      </c>
      <c r="CZ39" s="89">
        <v>0</v>
      </c>
      <c r="DA39" s="89">
        <v>25102.66</v>
      </c>
      <c r="DB39" s="89">
        <f t="shared" si="5"/>
        <v>25102.66</v>
      </c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3"/>
      <c r="DQ39" s="83"/>
      <c r="DR39" s="83"/>
    </row>
    <row r="40" spans="1:122">
      <c r="A40" s="584"/>
      <c r="B40" s="83"/>
      <c r="C40" s="83"/>
      <c r="D40" s="84"/>
      <c r="E40" s="85" t="s">
        <v>148</v>
      </c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110" t="s">
        <v>152</v>
      </c>
      <c r="CY40" s="89">
        <v>3772</v>
      </c>
      <c r="CZ40" s="89">
        <v>0</v>
      </c>
      <c r="DA40" s="89">
        <v>34230.9</v>
      </c>
      <c r="DB40" s="89">
        <f t="shared" si="5"/>
        <v>34230.9</v>
      </c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</row>
    <row r="41" spans="1:122">
      <c r="A41" s="584"/>
      <c r="B41" s="83"/>
      <c r="C41" s="83"/>
      <c r="D41" s="84"/>
      <c r="E41" s="85" t="s">
        <v>149</v>
      </c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110" t="s">
        <v>145</v>
      </c>
      <c r="CY41" s="89">
        <v>3772</v>
      </c>
      <c r="CZ41" s="89">
        <v>0</v>
      </c>
      <c r="DA41" s="89">
        <v>62238</v>
      </c>
      <c r="DB41" s="89">
        <f t="shared" si="5"/>
        <v>62238</v>
      </c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</row>
    <row r="42" spans="1:122">
      <c r="A42" s="584"/>
      <c r="B42" s="83"/>
      <c r="C42" s="83"/>
      <c r="D42" s="84"/>
      <c r="E42" s="85" t="s">
        <v>150</v>
      </c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110" t="s">
        <v>145</v>
      </c>
      <c r="CY42" s="89">
        <v>3772</v>
      </c>
      <c r="CZ42" s="89">
        <v>0</v>
      </c>
      <c r="DA42" s="89">
        <v>62238</v>
      </c>
      <c r="DB42" s="89">
        <f t="shared" si="5"/>
        <v>62238</v>
      </c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</row>
    <row r="43" spans="1:122">
      <c r="A43" s="615"/>
      <c r="B43" s="186"/>
      <c r="C43" s="186"/>
      <c r="D43" s="187"/>
      <c r="E43" s="188" t="s">
        <v>151</v>
      </c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6"/>
      <c r="CH43" s="186"/>
      <c r="CI43" s="186"/>
      <c r="CJ43" s="186"/>
      <c r="CK43" s="186"/>
      <c r="CL43" s="186"/>
      <c r="CM43" s="186"/>
      <c r="CN43" s="186"/>
      <c r="CO43" s="186"/>
      <c r="CP43" s="186"/>
      <c r="CQ43" s="186"/>
      <c r="CR43" s="186"/>
      <c r="CS43" s="186"/>
      <c r="CT43" s="186"/>
      <c r="CU43" s="186"/>
      <c r="CV43" s="186"/>
      <c r="CW43" s="186"/>
      <c r="CX43" s="189" t="s">
        <v>153</v>
      </c>
      <c r="CY43" s="190">
        <v>3772</v>
      </c>
      <c r="CZ43" s="89">
        <v>0</v>
      </c>
      <c r="DA43" s="89">
        <v>467317.3614390713</v>
      </c>
      <c r="DB43" s="89">
        <f t="shared" si="5"/>
        <v>467317.3614390713</v>
      </c>
      <c r="DC43" s="186"/>
      <c r="DD43" s="186"/>
      <c r="DE43" s="186"/>
      <c r="DF43" s="186"/>
      <c r="DG43" s="186"/>
      <c r="DH43" s="186"/>
      <c r="DI43" s="186"/>
      <c r="DJ43" s="186"/>
      <c r="DK43" s="186"/>
      <c r="DL43" s="186"/>
      <c r="DM43" s="186"/>
      <c r="DN43" s="186"/>
      <c r="DO43" s="186"/>
      <c r="DP43" s="186"/>
      <c r="DQ43" s="186"/>
      <c r="DR43" s="186"/>
    </row>
    <row r="44" spans="1:122">
      <c r="A44" s="614" t="s">
        <v>766</v>
      </c>
      <c r="B44" s="83"/>
      <c r="C44" s="83"/>
      <c r="D44" s="211" t="s">
        <v>158</v>
      </c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110"/>
      <c r="CY44" s="89"/>
      <c r="CZ44" s="89">
        <v>0</v>
      </c>
      <c r="DA44" s="89">
        <v>0</v>
      </c>
      <c r="DB44" s="89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</row>
    <row r="45" spans="1:122">
      <c r="A45" s="584"/>
      <c r="B45" s="83"/>
      <c r="C45" s="83"/>
      <c r="D45" s="84"/>
      <c r="E45" s="85" t="s">
        <v>156</v>
      </c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110" t="s">
        <v>153</v>
      </c>
      <c r="CY45" s="89">
        <v>2500</v>
      </c>
      <c r="CZ45" s="89">
        <v>0</v>
      </c>
      <c r="DA45" s="89">
        <v>11970.75</v>
      </c>
      <c r="DB45" s="89">
        <f t="shared" si="5"/>
        <v>11970.75</v>
      </c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</row>
    <row r="46" spans="1:122">
      <c r="A46" s="615"/>
      <c r="B46" s="83"/>
      <c r="C46" s="83"/>
      <c r="D46" s="84"/>
      <c r="E46" s="85" t="s">
        <v>157</v>
      </c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110" t="s">
        <v>153</v>
      </c>
      <c r="CY46" s="89">
        <v>625</v>
      </c>
      <c r="CZ46" s="89">
        <v>0</v>
      </c>
      <c r="DA46" s="89">
        <v>77431.959411298943</v>
      </c>
      <c r="DB46" s="89">
        <f t="shared" si="5"/>
        <v>77431.959411298943</v>
      </c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</row>
    <row r="47" spans="1:122">
      <c r="A47" s="614" t="s">
        <v>767</v>
      </c>
      <c r="B47" s="83"/>
      <c r="C47" s="83"/>
      <c r="D47" s="123" t="s">
        <v>168</v>
      </c>
      <c r="E47" s="85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110" t="s">
        <v>145</v>
      </c>
      <c r="CY47" s="89"/>
      <c r="CZ47" s="89">
        <v>0</v>
      </c>
      <c r="DA47" s="89">
        <v>0</v>
      </c>
      <c r="DB47" s="89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</row>
    <row r="48" spans="1:122">
      <c r="A48" s="584"/>
      <c r="B48" s="83"/>
      <c r="C48" s="83"/>
      <c r="D48" s="84"/>
      <c r="E48" s="85" t="s">
        <v>169</v>
      </c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110" t="s">
        <v>146</v>
      </c>
      <c r="CY48" s="89">
        <v>50</v>
      </c>
      <c r="CZ48" s="89">
        <v>0</v>
      </c>
      <c r="DA48" s="89">
        <v>111925</v>
      </c>
      <c r="DB48" s="89">
        <f t="shared" si="5"/>
        <v>111925</v>
      </c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</row>
    <row r="49" spans="1:122">
      <c r="A49" s="584"/>
      <c r="B49" s="83"/>
      <c r="C49" s="83"/>
      <c r="D49" s="84"/>
      <c r="E49" s="85" t="s">
        <v>170</v>
      </c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110" t="s">
        <v>145</v>
      </c>
      <c r="CY49" s="89">
        <v>1500</v>
      </c>
      <c r="CZ49" s="89">
        <v>0</v>
      </c>
      <c r="DA49" s="89">
        <v>39105</v>
      </c>
      <c r="DB49" s="89">
        <f t="shared" si="5"/>
        <v>39105</v>
      </c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3"/>
      <c r="DP49" s="83"/>
      <c r="DQ49" s="83"/>
      <c r="DR49" s="83"/>
    </row>
    <row r="50" spans="1:122">
      <c r="A50" s="584"/>
      <c r="B50" s="83"/>
      <c r="C50" s="83"/>
      <c r="D50" s="84"/>
      <c r="E50" s="85" t="s">
        <v>171</v>
      </c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110" t="s">
        <v>145</v>
      </c>
      <c r="CY50" s="89">
        <v>28</v>
      </c>
      <c r="CZ50" s="89">
        <v>0</v>
      </c>
      <c r="DA50" s="89">
        <v>77000</v>
      </c>
      <c r="DB50" s="89">
        <f t="shared" si="5"/>
        <v>77000</v>
      </c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3"/>
      <c r="DP50" s="83"/>
      <c r="DQ50" s="83"/>
      <c r="DR50" s="83"/>
    </row>
    <row r="51" spans="1:122">
      <c r="A51" s="584"/>
      <c r="B51" s="83"/>
      <c r="C51" s="83"/>
      <c r="D51" s="84"/>
      <c r="E51" s="85" t="s">
        <v>172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110" t="s">
        <v>145</v>
      </c>
      <c r="CY51" s="89">
        <v>53</v>
      </c>
      <c r="CZ51" s="89">
        <v>0</v>
      </c>
      <c r="DA51" s="89">
        <v>96195</v>
      </c>
      <c r="DB51" s="89">
        <f t="shared" si="5"/>
        <v>96195</v>
      </c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</row>
    <row r="52" spans="1:122">
      <c r="A52" s="584"/>
      <c r="B52" s="83"/>
      <c r="C52" s="83"/>
      <c r="D52" s="84"/>
      <c r="E52" s="85" t="s">
        <v>175</v>
      </c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110" t="s">
        <v>145</v>
      </c>
      <c r="CY52" s="89">
        <v>25</v>
      </c>
      <c r="CZ52" s="89">
        <v>0</v>
      </c>
      <c r="DA52" s="89">
        <v>50234.868200000004</v>
      </c>
      <c r="DB52" s="89">
        <f t="shared" si="5"/>
        <v>50234.868200000004</v>
      </c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</row>
    <row r="53" spans="1:122">
      <c r="A53" s="584"/>
      <c r="B53" s="83"/>
      <c r="C53" s="83"/>
      <c r="D53" s="84"/>
      <c r="E53" s="85" t="s">
        <v>173</v>
      </c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110" t="s">
        <v>145</v>
      </c>
      <c r="CY53" s="89">
        <v>25</v>
      </c>
      <c r="CZ53" s="89">
        <v>0</v>
      </c>
      <c r="DA53" s="89">
        <v>7940.625</v>
      </c>
      <c r="DB53" s="89">
        <f t="shared" si="5"/>
        <v>7940.625</v>
      </c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</row>
    <row r="54" spans="1:122">
      <c r="A54" s="584"/>
      <c r="B54" s="83"/>
      <c r="C54" s="83"/>
      <c r="D54" s="84"/>
      <c r="E54" s="85" t="s">
        <v>174</v>
      </c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110" t="s">
        <v>145</v>
      </c>
      <c r="CY54" s="89">
        <v>25</v>
      </c>
      <c r="CZ54" s="89">
        <v>0</v>
      </c>
      <c r="DA54" s="89">
        <v>206250</v>
      </c>
      <c r="DB54" s="89">
        <f t="shared" si="5"/>
        <v>206250</v>
      </c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3"/>
      <c r="DP54" s="83"/>
      <c r="DQ54" s="83"/>
      <c r="DR54" s="83"/>
    </row>
    <row r="55" spans="1:122">
      <c r="A55" s="584"/>
      <c r="B55" s="186"/>
      <c r="C55" s="186"/>
      <c r="D55" s="187"/>
      <c r="E55" s="188" t="s">
        <v>176</v>
      </c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186"/>
      <c r="AK55" s="186"/>
      <c r="AL55" s="186"/>
      <c r="AM55" s="186"/>
      <c r="AN55" s="186"/>
      <c r="AO55" s="186"/>
      <c r="AP55" s="186"/>
      <c r="AQ55" s="186"/>
      <c r="AR55" s="186"/>
      <c r="AS55" s="186"/>
      <c r="AT55" s="186"/>
      <c r="AU55" s="186"/>
      <c r="AV55" s="186"/>
      <c r="AW55" s="186"/>
      <c r="AX55" s="186"/>
      <c r="AY55" s="186"/>
      <c r="AZ55" s="186"/>
      <c r="BA55" s="186"/>
      <c r="BB55" s="186"/>
      <c r="BC55" s="186"/>
      <c r="BD55" s="186"/>
      <c r="BE55" s="186"/>
      <c r="BF55" s="186"/>
      <c r="BG55" s="186"/>
      <c r="BH55" s="186"/>
      <c r="BI55" s="186"/>
      <c r="BJ55" s="186"/>
      <c r="BK55" s="186"/>
      <c r="BL55" s="186"/>
      <c r="BM55" s="186"/>
      <c r="BN55" s="186"/>
      <c r="BO55" s="186"/>
      <c r="BP55" s="186"/>
      <c r="BQ55" s="186"/>
      <c r="BR55" s="186"/>
      <c r="BS55" s="186"/>
      <c r="BT55" s="186"/>
      <c r="BU55" s="186"/>
      <c r="BV55" s="186"/>
      <c r="BW55" s="186"/>
      <c r="BX55" s="186"/>
      <c r="BY55" s="186"/>
      <c r="BZ55" s="186"/>
      <c r="CA55" s="186"/>
      <c r="CB55" s="186"/>
      <c r="CC55" s="186"/>
      <c r="CD55" s="186"/>
      <c r="CE55" s="186"/>
      <c r="CF55" s="186"/>
      <c r="CG55" s="186"/>
      <c r="CH55" s="186"/>
      <c r="CI55" s="186"/>
      <c r="CJ55" s="186"/>
      <c r="CK55" s="186"/>
      <c r="CL55" s="186"/>
      <c r="CM55" s="186"/>
      <c r="CN55" s="186"/>
      <c r="CO55" s="186"/>
      <c r="CP55" s="186"/>
      <c r="CQ55" s="186"/>
      <c r="CR55" s="186"/>
      <c r="CS55" s="186"/>
      <c r="CT55" s="186"/>
      <c r="CU55" s="186"/>
      <c r="CV55" s="186"/>
      <c r="CW55" s="186"/>
      <c r="CX55" s="290" t="s">
        <v>177</v>
      </c>
      <c r="CY55" s="190">
        <v>1</v>
      </c>
      <c r="CZ55" s="190">
        <v>0</v>
      </c>
      <c r="DA55" s="190">
        <v>138286.57455740854</v>
      </c>
      <c r="DB55" s="190">
        <f t="shared" si="5"/>
        <v>138286.57455740854</v>
      </c>
      <c r="DC55" s="186"/>
      <c r="DD55" s="186"/>
      <c r="DE55" s="186"/>
      <c r="DF55" s="186"/>
      <c r="DG55" s="186"/>
      <c r="DH55" s="186"/>
      <c r="DI55" s="186"/>
      <c r="DJ55" s="186"/>
      <c r="DK55" s="186"/>
      <c r="DL55" s="186"/>
      <c r="DM55" s="186"/>
      <c r="DN55" s="186"/>
      <c r="DO55" s="186"/>
      <c r="DP55" s="186"/>
      <c r="DQ55" s="186"/>
      <c r="DR55" s="186"/>
    </row>
    <row r="56" spans="1:122" ht="15" customHeight="1">
      <c r="A56" s="60" t="s">
        <v>768</v>
      </c>
      <c r="B56" s="83"/>
      <c r="C56" s="83"/>
      <c r="D56" s="272" t="s">
        <v>702</v>
      </c>
      <c r="E56" s="85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388">
        <f t="shared" ref="CZ56:CZ61" si="6">80%*DB56</f>
        <v>1705008</v>
      </c>
      <c r="DA56" s="389">
        <f t="shared" ref="DA56:DA61" si="7">DB56-CZ56</f>
        <v>426252</v>
      </c>
      <c r="DB56" s="89">
        <v>2131260</v>
      </c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</row>
    <row r="57" spans="1:122" ht="15" customHeight="1">
      <c r="A57" s="60" t="s">
        <v>769</v>
      </c>
      <c r="B57" s="83"/>
      <c r="C57" s="83"/>
      <c r="D57" s="272" t="s">
        <v>703</v>
      </c>
      <c r="E57" s="85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388">
        <f t="shared" si="6"/>
        <v>636161.36505816493</v>
      </c>
      <c r="DA57" s="389">
        <f t="shared" si="7"/>
        <v>159040.34126454114</v>
      </c>
      <c r="DB57" s="89">
        <v>795201.70632270607</v>
      </c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3"/>
      <c r="DP57" s="83"/>
      <c r="DQ57" s="83"/>
      <c r="DR57" s="83"/>
    </row>
    <row r="58" spans="1:122" ht="15" customHeight="1">
      <c r="A58" s="60" t="s">
        <v>770</v>
      </c>
      <c r="B58" s="83"/>
      <c r="C58" s="83"/>
      <c r="D58" s="272" t="s">
        <v>704</v>
      </c>
      <c r="E58" s="85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388">
        <f t="shared" si="6"/>
        <v>2088216.6629418349</v>
      </c>
      <c r="DA58" s="389">
        <f t="shared" si="7"/>
        <v>522054.16573545849</v>
      </c>
      <c r="DB58" s="89">
        <v>2610270.8286772934</v>
      </c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</row>
    <row r="59" spans="1:122" ht="15" customHeight="1">
      <c r="A59" s="60" t="s">
        <v>771</v>
      </c>
      <c r="B59" s="83"/>
      <c r="C59" s="83"/>
      <c r="D59" s="273" t="s">
        <v>705</v>
      </c>
      <c r="E59" s="270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388">
        <f t="shared" si="6"/>
        <v>613254.94527999999</v>
      </c>
      <c r="DA59" s="389">
        <f t="shared" si="7"/>
        <v>153313.73631999991</v>
      </c>
      <c r="DB59" s="89">
        <v>766568.68159999989</v>
      </c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3"/>
      <c r="DP59" s="83"/>
      <c r="DQ59" s="83"/>
      <c r="DR59" s="83"/>
    </row>
    <row r="60" spans="1:122" ht="15" customHeight="1">
      <c r="A60" s="60" t="s">
        <v>772</v>
      </c>
      <c r="B60" s="83"/>
      <c r="C60" s="83"/>
      <c r="D60" s="273" t="s">
        <v>706</v>
      </c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70"/>
      <c r="S60" s="270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388">
        <f t="shared" si="6"/>
        <v>111804</v>
      </c>
      <c r="DA60" s="389">
        <f t="shared" si="7"/>
        <v>27951</v>
      </c>
      <c r="DB60" s="89">
        <v>139755</v>
      </c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3"/>
      <c r="DP60" s="83"/>
      <c r="DQ60" s="83"/>
      <c r="DR60" s="83"/>
    </row>
    <row r="61" spans="1:122" ht="15" customHeight="1">
      <c r="A61" s="60" t="s">
        <v>773</v>
      </c>
      <c r="B61" s="93"/>
      <c r="C61" s="93"/>
      <c r="D61" s="611" t="s">
        <v>707</v>
      </c>
      <c r="E61" s="611"/>
      <c r="F61" s="611"/>
      <c r="G61" s="611"/>
      <c r="H61" s="611"/>
      <c r="I61" s="611"/>
      <c r="J61" s="611"/>
      <c r="K61" s="611"/>
      <c r="L61" s="611"/>
      <c r="M61" s="611"/>
      <c r="N61" s="611"/>
      <c r="O61" s="611"/>
      <c r="P61" s="611"/>
      <c r="Q61" s="611"/>
      <c r="R61" s="611"/>
      <c r="S61" s="611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93"/>
      <c r="BI61" s="93"/>
      <c r="BJ61" s="93"/>
      <c r="BK61" s="93"/>
      <c r="BL61" s="93"/>
      <c r="BM61" s="93"/>
      <c r="BN61" s="93"/>
      <c r="BO61" s="93"/>
      <c r="BP61" s="93"/>
      <c r="BQ61" s="93"/>
      <c r="BR61" s="93"/>
      <c r="BS61" s="93"/>
      <c r="BT61" s="93"/>
      <c r="BU61" s="93"/>
      <c r="BV61" s="93"/>
      <c r="BW61" s="93"/>
      <c r="BX61" s="93"/>
      <c r="BY61" s="93"/>
      <c r="BZ61" s="93"/>
      <c r="CA61" s="93"/>
      <c r="CB61" s="93"/>
      <c r="CC61" s="93"/>
      <c r="CD61" s="93"/>
      <c r="CE61" s="93"/>
      <c r="CF61" s="93"/>
      <c r="CG61" s="93"/>
      <c r="CH61" s="93"/>
      <c r="CI61" s="93"/>
      <c r="CJ61" s="93"/>
      <c r="CK61" s="93"/>
      <c r="CL61" s="93"/>
      <c r="CM61" s="93"/>
      <c r="CN61" s="93"/>
      <c r="CO61" s="93"/>
      <c r="CP61" s="93"/>
      <c r="CQ61" s="93"/>
      <c r="CR61" s="93"/>
      <c r="CS61" s="93"/>
      <c r="CT61" s="93"/>
      <c r="CU61" s="93"/>
      <c r="CV61" s="93"/>
      <c r="CW61" s="93"/>
      <c r="CX61" s="93"/>
      <c r="CY61" s="93"/>
      <c r="CZ61" s="388">
        <f t="shared" si="6"/>
        <v>107400</v>
      </c>
      <c r="DA61" s="389">
        <f t="shared" si="7"/>
        <v>26850</v>
      </c>
      <c r="DB61" s="97">
        <v>134250</v>
      </c>
      <c r="DC61" s="93"/>
      <c r="DD61" s="93"/>
      <c r="DE61" s="93"/>
      <c r="DF61" s="93"/>
      <c r="DG61" s="93"/>
      <c r="DH61" s="93"/>
      <c r="DI61" s="93"/>
      <c r="DJ61" s="93"/>
      <c r="DK61" s="93"/>
      <c r="DL61" s="93"/>
      <c r="DM61" s="93"/>
      <c r="DN61" s="93"/>
      <c r="DO61" s="93"/>
      <c r="DP61" s="93"/>
      <c r="DQ61" s="93"/>
      <c r="DR61" s="93"/>
    </row>
    <row r="62" spans="1:122">
      <c r="CZ62" s="207">
        <f>SUM(CZ7:CZ61)</f>
        <v>17009217.574133486</v>
      </c>
      <c r="DA62" s="207">
        <f t="shared" ref="DA62:DB62" si="8">SUM(DA7:DA61)</f>
        <v>4823738.1909161489</v>
      </c>
      <c r="DB62" s="207">
        <f t="shared" si="8"/>
        <v>21832955.765049636</v>
      </c>
    </row>
    <row r="64" spans="1:122">
      <c r="CY64" s="72"/>
      <c r="CZ64" s="46" t="s">
        <v>129</v>
      </c>
      <c r="DA64" s="47" t="s">
        <v>130</v>
      </c>
      <c r="DB64" s="48" t="s">
        <v>133</v>
      </c>
    </row>
    <row r="65" spans="103:106">
      <c r="CY65" s="73" t="s">
        <v>135</v>
      </c>
      <c r="CZ65" s="29">
        <f>SUM(CZ7:CZ12)</f>
        <v>4096584.1935884906</v>
      </c>
      <c r="DA65" s="29">
        <f t="shared" ref="DA65:DB65" si="9">SUM(DA7:DA12)</f>
        <v>1024146.0483971225</v>
      </c>
      <c r="DB65" s="29">
        <f t="shared" si="9"/>
        <v>5120730.2419856135</v>
      </c>
    </row>
    <row r="66" spans="103:106">
      <c r="CY66" s="73" t="s">
        <v>136</v>
      </c>
      <c r="CZ66" s="29">
        <f>SUM(CZ14:CZ17)</f>
        <v>4066656.8023649924</v>
      </c>
      <c r="DA66" s="29">
        <f t="shared" ref="DA66:DB66" si="10">SUM(DA14:DA17)</f>
        <v>1016664.2005912479</v>
      </c>
      <c r="DB66" s="29">
        <f t="shared" si="10"/>
        <v>5083321.0029562404</v>
      </c>
    </row>
    <row r="67" spans="103:106">
      <c r="CY67" s="73" t="s">
        <v>233</v>
      </c>
      <c r="CZ67" s="45">
        <f>SUM(CZ23:CZ61)</f>
        <v>8845976.5781800002</v>
      </c>
      <c r="DA67" s="45">
        <f t="shared" ref="DA67:DB67" si="11">SUM(DA23:DA61)</f>
        <v>2782927.9419277785</v>
      </c>
      <c r="DB67" s="45">
        <f t="shared" si="11"/>
        <v>11628904.52010778</v>
      </c>
    </row>
    <row r="68" spans="103:106">
      <c r="CY68" s="73" t="s">
        <v>234</v>
      </c>
      <c r="CZ68" s="28"/>
      <c r="DA68" s="28"/>
      <c r="DB68" s="29"/>
    </row>
    <row r="69" spans="103:106">
      <c r="CY69" s="73" t="s">
        <v>133</v>
      </c>
      <c r="CZ69" s="28">
        <f>SUM(CZ65:CZ68)</f>
        <v>17009217.574133486</v>
      </c>
      <c r="DA69" s="28">
        <f t="shared" ref="DA69:DB69" si="12">SUM(DA65:DA68)</f>
        <v>4823738.1909161489</v>
      </c>
      <c r="DB69" s="28">
        <f t="shared" si="12"/>
        <v>21832955.765049633</v>
      </c>
    </row>
  </sheetData>
  <mergeCells count="64">
    <mergeCell ref="D61:S61"/>
    <mergeCell ref="D15:E15"/>
    <mergeCell ref="D16:E16"/>
    <mergeCell ref="D5:E5"/>
    <mergeCell ref="A21:A37"/>
    <mergeCell ref="A38:A43"/>
    <mergeCell ref="A44:A46"/>
    <mergeCell ref="A47:A55"/>
    <mergeCell ref="DC2:DC4"/>
    <mergeCell ref="DD2:DD4"/>
    <mergeCell ref="DE2:DE4"/>
    <mergeCell ref="DF2:DF4"/>
    <mergeCell ref="DG2:DQ2"/>
    <mergeCell ref="DR2:DR4"/>
    <mergeCell ref="DG3:DH3"/>
    <mergeCell ref="DJ3:DK3"/>
    <mergeCell ref="DL3:DM3"/>
    <mergeCell ref="DN3:DO3"/>
    <mergeCell ref="CZ2:DB3"/>
    <mergeCell ref="CS4:CT4"/>
    <mergeCell ref="CU4:CV4"/>
    <mergeCell ref="BM2:BM4"/>
    <mergeCell ref="BN2:BR3"/>
    <mergeCell ref="BS2:BU3"/>
    <mergeCell ref="BV2:BV3"/>
    <mergeCell ref="BW2:BZ3"/>
    <mergeCell ref="CA2:CI2"/>
    <mergeCell ref="CJ2:CN2"/>
    <mergeCell ref="CO2:CV3"/>
    <mergeCell ref="CW2:CW4"/>
    <mergeCell ref="CX2:CX4"/>
    <mergeCell ref="CY2:CY4"/>
    <mergeCell ref="BL2:BL4"/>
    <mergeCell ref="X2:Z3"/>
    <mergeCell ref="AA2:AH2"/>
    <mergeCell ref="AI2:AJ3"/>
    <mergeCell ref="AK2:AL3"/>
    <mergeCell ref="AM2:AR3"/>
    <mergeCell ref="AS2:AW3"/>
    <mergeCell ref="AA3:AE3"/>
    <mergeCell ref="AF3:AH3"/>
    <mergeCell ref="AX2:AX4"/>
    <mergeCell ref="AY2:AY3"/>
    <mergeCell ref="AZ2:BC3"/>
    <mergeCell ref="BD2:BE3"/>
    <mergeCell ref="BF2:BK3"/>
    <mergeCell ref="W2:W4"/>
    <mergeCell ref="H2:H4"/>
    <mergeCell ref="I2:I4"/>
    <mergeCell ref="J2:J4"/>
    <mergeCell ref="K2:K4"/>
    <mergeCell ref="L2:L4"/>
    <mergeCell ref="M2:M4"/>
    <mergeCell ref="N2:O2"/>
    <mergeCell ref="P2:Q2"/>
    <mergeCell ref="R2:R4"/>
    <mergeCell ref="S2:T3"/>
    <mergeCell ref="U2:V3"/>
    <mergeCell ref="G2:G4"/>
    <mergeCell ref="A2:A4"/>
    <mergeCell ref="B2:B4"/>
    <mergeCell ref="C2:C4"/>
    <mergeCell ref="D2:E4"/>
    <mergeCell ref="F2:F4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C2:L11"/>
  <sheetViews>
    <sheetView topLeftCell="A7" workbookViewId="0">
      <selection activeCell="D13" sqref="D13"/>
    </sheetView>
  </sheetViews>
  <sheetFormatPr defaultRowHeight="15"/>
  <cols>
    <col min="3" max="3" width="18.5703125" customWidth="1"/>
    <col min="4" max="4" width="12" style="18" customWidth="1"/>
    <col min="5" max="8" width="12" style="18" hidden="1" customWidth="1"/>
    <col min="9" max="9" width="14.28515625" style="18" bestFit="1" customWidth="1"/>
    <col min="10" max="10" width="14.28515625" style="18" hidden="1" customWidth="1"/>
    <col min="11" max="11" width="16.140625" style="18" customWidth="1"/>
    <col min="12" max="12" width="12.5703125" style="18" bestFit="1" customWidth="1"/>
  </cols>
  <sheetData>
    <row r="2" spans="3:12" s="337" customFormat="1" ht="29.25" customHeight="1">
      <c r="C2" s="336" t="s">
        <v>744</v>
      </c>
      <c r="D2" s="336" t="s">
        <v>743</v>
      </c>
      <c r="E2" s="336" t="s">
        <v>247</v>
      </c>
      <c r="F2" s="336" t="s">
        <v>134</v>
      </c>
      <c r="G2" s="336" t="s">
        <v>248</v>
      </c>
      <c r="H2" s="336" t="s">
        <v>249</v>
      </c>
      <c r="I2" s="336" t="s">
        <v>681</v>
      </c>
      <c r="J2" s="336" t="s">
        <v>248</v>
      </c>
      <c r="K2" s="336" t="s">
        <v>682</v>
      </c>
      <c r="L2" s="336" t="s">
        <v>133</v>
      </c>
    </row>
    <row r="3" spans="3:12">
      <c r="C3" s="618" t="s">
        <v>677</v>
      </c>
      <c r="D3" s="291" t="s">
        <v>678</v>
      </c>
      <c r="E3" s="339">
        <f>'LISDES KALTIM'!G58</f>
        <v>14387261.76232109</v>
      </c>
      <c r="F3" s="339">
        <f>'LISDES KALTIM'!H58</f>
        <v>0</v>
      </c>
      <c r="G3" s="339">
        <f>'LISDES KALTIM'!I58</f>
        <v>16067156.0096003</v>
      </c>
      <c r="H3" s="339">
        <f>'LISDES KALTIM'!J58</f>
        <v>5328441.3364664763</v>
      </c>
      <c r="I3" s="339">
        <f>'LISDES KALTIM'!K58</f>
        <v>35782859.108387865</v>
      </c>
      <c r="J3" s="339">
        <f>'LISDES KALTARA'!G79</f>
        <v>22195975.870115057</v>
      </c>
      <c r="K3" s="339">
        <f>'LISDES KALTARA'!G79</f>
        <v>22195975.870115057</v>
      </c>
      <c r="L3" s="333">
        <f>I3+K3</f>
        <v>57978834.978502922</v>
      </c>
    </row>
    <row r="4" spans="3:12">
      <c r="C4" s="620"/>
      <c r="D4" s="291" t="s">
        <v>679</v>
      </c>
      <c r="E4" s="339">
        <f>'LISDES KALTIM'!G59</f>
        <v>0</v>
      </c>
      <c r="F4" s="339">
        <f>'LISDES KALTIM'!H59</f>
        <v>0</v>
      </c>
      <c r="G4" s="339">
        <f>'LISDES KALTIM'!I59</f>
        <v>0</v>
      </c>
      <c r="H4" s="339">
        <f>'LISDES KALTIM'!J59</f>
        <v>0</v>
      </c>
      <c r="I4" s="339">
        <f>'LISDES KALTIM'!K59</f>
        <v>0</v>
      </c>
      <c r="J4" s="339">
        <f>'LISDES KALTARA'!G80</f>
        <v>16535832.092796499</v>
      </c>
      <c r="K4" s="339">
        <f>'LISDES KALTARA'!G80</f>
        <v>16535832.092796499</v>
      </c>
      <c r="L4" s="333">
        <f t="shared" ref="L4:L7" si="0">I4+K4</f>
        <v>16535832.092796499</v>
      </c>
    </row>
    <row r="5" spans="3:12">
      <c r="C5" s="619"/>
      <c r="D5" s="291" t="s">
        <v>745</v>
      </c>
      <c r="E5" s="339"/>
      <c r="F5" s="339"/>
      <c r="G5" s="339"/>
      <c r="H5" s="339"/>
      <c r="I5" s="339">
        <v>0</v>
      </c>
      <c r="J5" s="339">
        <f>'LISDES KALTARA'!G81</f>
        <v>113999546</v>
      </c>
      <c r="K5" s="339">
        <f>'LISDES KALTARA'!G81</f>
        <v>113999546</v>
      </c>
      <c r="L5" s="333">
        <f t="shared" si="0"/>
        <v>113999546</v>
      </c>
    </row>
    <row r="6" spans="3:12">
      <c r="C6" s="618" t="s">
        <v>680</v>
      </c>
      <c r="D6" s="291" t="s">
        <v>678</v>
      </c>
      <c r="E6" s="339">
        <f>'LISDES KALTIM'!G60</f>
        <v>13168632.852600006</v>
      </c>
      <c r="F6" s="339">
        <f>'LISDES KALTIM'!H60</f>
        <v>11985371.642576402</v>
      </c>
      <c r="G6" s="339">
        <f>'LISDES KALTIM'!I60</f>
        <v>3558074.1565490002</v>
      </c>
      <c r="H6" s="339">
        <f>'LISDES KALTIM'!J60</f>
        <v>26338035.556603372</v>
      </c>
      <c r="I6" s="339">
        <f>'LISDES KALTIM'!K60</f>
        <v>55050114.208328784</v>
      </c>
      <c r="J6" s="339">
        <f>'LISDES KALTARA'!G82</f>
        <v>39841769.837763414</v>
      </c>
      <c r="K6" s="339">
        <f>'LISDES KALTARA'!G82</f>
        <v>39841769.837763414</v>
      </c>
      <c r="L6" s="333">
        <f t="shared" si="0"/>
        <v>94891884.046092197</v>
      </c>
    </row>
    <row r="7" spans="3:12">
      <c r="C7" s="619"/>
      <c r="D7" s="291" t="s">
        <v>679</v>
      </c>
      <c r="E7" s="339">
        <f>'LISDES KALTIM'!G61</f>
        <v>0</v>
      </c>
      <c r="F7" s="339">
        <f>'LISDES KALTIM'!H61</f>
        <v>0</v>
      </c>
      <c r="G7" s="339">
        <f>'LISDES KALTIM'!I61</f>
        <v>3713476.1756546665</v>
      </c>
      <c r="H7" s="339">
        <f>'LISDES KALTIM'!J61</f>
        <v>0</v>
      </c>
      <c r="I7" s="339">
        <f>'LISDES KALTIM'!K61</f>
        <v>3713476.1756546665</v>
      </c>
      <c r="J7" s="339">
        <f>'LISDES KALTARA'!G83</f>
        <v>5458500.1345655005</v>
      </c>
      <c r="K7" s="339">
        <f>'LISDES KALTARA'!G83</f>
        <v>5458500.1345655005</v>
      </c>
      <c r="L7" s="333">
        <f t="shared" si="0"/>
        <v>9171976.310220167</v>
      </c>
    </row>
    <row r="8" spans="3:12" s="25" customFormat="1" ht="22.5" customHeight="1">
      <c r="C8" s="616" t="s">
        <v>133</v>
      </c>
      <c r="D8" s="617"/>
      <c r="E8" s="343">
        <f>SUM(E3:E7)</f>
        <v>27555894.614921097</v>
      </c>
      <c r="F8" s="343">
        <f t="shared" ref="F8:H8" si="1">SUM(F3:F7)</f>
        <v>11985371.642576402</v>
      </c>
      <c r="G8" s="343">
        <f t="shared" si="1"/>
        <v>23338706.341803968</v>
      </c>
      <c r="H8" s="343">
        <f t="shared" si="1"/>
        <v>31666476.893069848</v>
      </c>
      <c r="I8" s="134">
        <f>SUM(I3:I7)</f>
        <v>94546449.492371306</v>
      </c>
      <c r="J8" s="339">
        <f>'LISDES KALTARA'!G84</f>
        <v>198031623.93524048</v>
      </c>
      <c r="K8" s="134">
        <f>SUM(K3:K7)</f>
        <v>198031623.93524048</v>
      </c>
      <c r="L8" s="134">
        <f>SUM(L3:L7)</f>
        <v>292578073.42761183</v>
      </c>
    </row>
    <row r="11" spans="3:12">
      <c r="J11" s="344">
        <f>K8+G8</f>
        <v>221370330.27704445</v>
      </c>
    </row>
  </sheetData>
  <mergeCells count="3">
    <mergeCell ref="C8:D8"/>
    <mergeCell ref="C6:C7"/>
    <mergeCell ref="C3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DIST</vt:lpstr>
      <vt:lpstr>REKAP WKTKU</vt:lpstr>
      <vt:lpstr>ASMD</vt:lpstr>
      <vt:lpstr>ABPP</vt:lpstr>
      <vt:lpstr>ABRU</vt:lpstr>
      <vt:lpstr>ABTG</vt:lpstr>
      <vt:lpstr>APD</vt:lpstr>
      <vt:lpstr>TRKN</vt:lpstr>
      <vt:lpstr>REKAP LISDES</vt:lpstr>
      <vt:lpstr>LISDES KALTARA</vt:lpstr>
      <vt:lpstr>LISDES KALTIM</vt:lpstr>
      <vt:lpstr>KODE PRK</vt:lpstr>
      <vt:lpstr>DIST!Print_Area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Lenovo-2</dc:creator>
  <cp:lastModifiedBy>ADMIN DIS</cp:lastModifiedBy>
  <dcterms:created xsi:type="dcterms:W3CDTF">2017-01-19T04:49:34Z</dcterms:created>
  <dcterms:modified xsi:type="dcterms:W3CDTF">2017-01-24T08:03:27Z</dcterms:modified>
</cp:coreProperties>
</file>