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44" documentId="8_{10702854-9EE2-4D67-90CE-85FDD07A66EE}" xr6:coauthVersionLast="47" xr6:coauthVersionMax="47" xr10:uidLastSave="{8B177C1E-3597-454F-889E-74E955895744}"/>
  <bookViews>
    <workbookView xWindow="4560" yWindow="4560" windowWidth="28800" windowHeight="1537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2" i="1"/>
  <c r="E162" i="1"/>
  <c r="J162" i="1" s="1"/>
  <c r="AL162" i="1" s="1"/>
  <c r="AK162" i="1"/>
  <c r="D156" i="1"/>
  <c r="D155" i="1"/>
  <c r="E156" i="1"/>
  <c r="J156" i="1" s="1"/>
  <c r="AL156" i="1" s="1"/>
  <c r="E155" i="1"/>
  <c r="J155" i="1" s="1"/>
  <c r="AL155" i="1" s="1"/>
  <c r="AK156" i="1"/>
  <c r="AK155" i="1"/>
  <c r="D154" i="1"/>
  <c r="E154" i="1"/>
  <c r="J154" i="1" s="1"/>
  <c r="AL154" i="1" s="1"/>
  <c r="AK154" i="1"/>
  <c r="E140" i="1"/>
  <c r="J140" i="1" s="1"/>
  <c r="AL140" i="1" s="1"/>
  <c r="E141" i="1"/>
  <c r="J141" i="1" s="1"/>
  <c r="AL141" i="1" s="1"/>
  <c r="AK140" i="1"/>
  <c r="AK141" i="1"/>
  <c r="E129" i="1"/>
  <c r="J129" i="1" s="1"/>
  <c r="AL129" i="1" s="1"/>
  <c r="AK129" i="1"/>
  <c r="E69" i="1"/>
  <c r="J69" i="1" s="1"/>
  <c r="AL69" i="1" s="1"/>
  <c r="AK69" i="1"/>
  <c r="E170" i="1"/>
  <c r="J170" i="1" s="1"/>
  <c r="AL170" i="1" s="1"/>
  <c r="E171" i="1"/>
  <c r="J171" i="1" s="1"/>
  <c r="AL171" i="1" s="1"/>
  <c r="AK170" i="1"/>
  <c r="AK1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4" i="1"/>
  <c r="AK86" i="1"/>
  <c r="AK85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7" i="1"/>
  <c r="AK158" i="1"/>
  <c r="AK159" i="1"/>
  <c r="AK160" i="1"/>
  <c r="AK161" i="1"/>
  <c r="AK163" i="1"/>
  <c r="AK164" i="1"/>
  <c r="AK165" i="1"/>
  <c r="AK166" i="1"/>
  <c r="AK167" i="1"/>
  <c r="AK168" i="1"/>
  <c r="AK169" i="1"/>
  <c r="AK172" i="1"/>
  <c r="AK173" i="1"/>
  <c r="AK174" i="1"/>
  <c r="E148" i="1"/>
  <c r="AL148" i="1" s="1"/>
  <c r="E149" i="1"/>
  <c r="J149" i="1" s="1"/>
  <c r="AL149" i="1"/>
  <c r="E18" i="1"/>
  <c r="E168" i="1"/>
  <c r="J168" i="1" s="1"/>
  <c r="E174" i="1"/>
  <c r="J174" i="1" s="1"/>
  <c r="E173" i="1"/>
  <c r="J173" i="1" s="1"/>
  <c r="E167" i="1"/>
  <c r="J167" i="1" s="1"/>
  <c r="E169" i="1"/>
  <c r="E172" i="1"/>
  <c r="V74" i="2"/>
  <c r="V100" i="2"/>
  <c r="V99" i="2"/>
  <c r="D172" i="1" s="1"/>
  <c r="V98" i="2"/>
  <c r="D169" i="1" s="1"/>
  <c r="V97" i="2"/>
  <c r="W97" i="2"/>
  <c r="V96" i="2"/>
  <c r="D167" i="1" s="1"/>
  <c r="E42" i="1"/>
  <c r="AL42" i="1" s="1"/>
  <c r="E14" i="1"/>
  <c r="AL14" i="1" s="1"/>
  <c r="E143" i="1"/>
  <c r="AL143" i="1" s="1"/>
  <c r="E146" i="1"/>
  <c r="AL146" i="1" s="1"/>
  <c r="E105" i="1"/>
  <c r="AL105" i="1" s="1"/>
  <c r="E108" i="1"/>
  <c r="AL108" i="1" s="1"/>
  <c r="W98" i="2" l="1"/>
  <c r="D171" i="1"/>
  <c r="D170" i="1"/>
  <c r="AK34" i="1"/>
  <c r="J146" i="1"/>
  <c r="J14" i="1"/>
  <c r="AL174" i="1"/>
  <c r="J172" i="1"/>
  <c r="AL172" i="1" s="1"/>
  <c r="J143" i="1"/>
  <c r="J108" i="1"/>
  <c r="J169" i="1"/>
  <c r="AL169" i="1" s="1"/>
  <c r="J18" i="1"/>
  <c r="AL18" i="1" s="1"/>
  <c r="J148" i="1"/>
  <c r="J105" i="1"/>
  <c r="J42" i="1"/>
  <c r="AL167" i="1"/>
  <c r="AL173" i="1"/>
  <c r="W100" i="2"/>
  <c r="W96" i="2"/>
  <c r="W99" i="2"/>
  <c r="D173" i="1"/>
  <c r="AL168" i="1"/>
  <c r="D168" i="1"/>
  <c r="D174" i="1"/>
  <c r="E138" i="1"/>
  <c r="E131" i="1"/>
  <c r="E125" i="1"/>
  <c r="J125" i="1" s="1"/>
  <c r="AL125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1" i="1"/>
  <c r="AL131" i="1" s="1"/>
  <c r="J20" i="1"/>
  <c r="AL20" i="1" s="1"/>
  <c r="J138" i="1"/>
  <c r="AL138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3" i="1"/>
  <c r="AK24" i="1" l="1"/>
  <c r="J153" i="1"/>
  <c r="AL153" i="1" s="1"/>
  <c r="D62" i="3"/>
  <c r="E62" i="3"/>
  <c r="F62" i="3"/>
  <c r="AE62" i="3"/>
  <c r="E152" i="1"/>
  <c r="E151" i="1"/>
  <c r="E150" i="1"/>
  <c r="W11" i="2"/>
  <c r="W91" i="2"/>
  <c r="W93" i="2"/>
  <c r="E134" i="1"/>
  <c r="E133" i="1"/>
  <c r="J133" i="1" s="1"/>
  <c r="V93" i="2"/>
  <c r="D153" i="1" s="1"/>
  <c r="V92" i="2"/>
  <c r="D150" i="1" s="1"/>
  <c r="V91" i="2"/>
  <c r="T90" i="2"/>
  <c r="V90" i="2"/>
  <c r="V61" i="2"/>
  <c r="D134" i="1" s="1"/>
  <c r="J152" i="1" l="1"/>
  <c r="AL152" i="1" s="1"/>
  <c r="J151" i="1"/>
  <c r="AL151" i="1" s="1"/>
  <c r="J134" i="1"/>
  <c r="AL134" i="1" s="1"/>
  <c r="J150" i="1"/>
  <c r="AL150" i="1" s="1"/>
  <c r="D151" i="1"/>
  <c r="D133" i="1"/>
  <c r="D152" i="1"/>
  <c r="W92" i="2"/>
  <c r="AL133" i="1"/>
  <c r="L142" i="1"/>
  <c r="E142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84" i="1"/>
  <c r="AL86" i="1"/>
  <c r="AL85" i="1"/>
  <c r="AL87" i="1"/>
  <c r="AL90" i="1"/>
  <c r="AL96" i="1"/>
  <c r="AL97" i="1"/>
  <c r="AL98" i="1"/>
  <c r="AL99" i="1"/>
  <c r="AL100" i="1"/>
  <c r="AL103" i="1"/>
  <c r="C47" i="4" s="1"/>
  <c r="AL114" i="1"/>
  <c r="AL116" i="1"/>
  <c r="AL120" i="1"/>
  <c r="AL121" i="1"/>
  <c r="AL127" i="1"/>
  <c r="AL128" i="1"/>
  <c r="C60" i="4" s="1"/>
  <c r="AL135" i="1"/>
  <c r="C62" i="4" s="1"/>
  <c r="AL136" i="1"/>
  <c r="C63" i="4" s="1"/>
  <c r="AL145" i="1"/>
  <c r="AL147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2" i="1" l="1"/>
  <c r="J104" i="1"/>
  <c r="W61" i="2"/>
  <c r="W90" i="2"/>
  <c r="AL142" i="1"/>
  <c r="C16" i="4"/>
  <c r="E16" i="4" s="1"/>
  <c r="F16" i="4" s="1"/>
  <c r="C42" i="4"/>
  <c r="E42" i="4" s="1"/>
  <c r="F42" i="4" s="1"/>
  <c r="AL104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4" i="1"/>
  <c r="J84" i="1" s="1"/>
  <c r="E86" i="1"/>
  <c r="J86" i="1" s="1"/>
  <c r="E85" i="1"/>
  <c r="J85" i="1" s="1"/>
  <c r="E87" i="1"/>
  <c r="J87" i="1" s="1"/>
  <c r="E88" i="1"/>
  <c r="E90" i="1"/>
  <c r="J90" i="1" s="1"/>
  <c r="E92" i="1"/>
  <c r="E93" i="1"/>
  <c r="C41" i="4"/>
  <c r="E41" i="4" s="1"/>
  <c r="F41" i="4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19" i="1"/>
  <c r="E120" i="1"/>
  <c r="J120" i="1" s="1"/>
  <c r="E121" i="1"/>
  <c r="J121" i="1" s="1"/>
  <c r="E122" i="1"/>
  <c r="E123" i="1"/>
  <c r="E124" i="1"/>
  <c r="E126" i="1"/>
  <c r="E127" i="1"/>
  <c r="J127" i="1" s="1"/>
  <c r="E128" i="1"/>
  <c r="J128" i="1" s="1"/>
  <c r="E130" i="1"/>
  <c r="E132" i="1"/>
  <c r="E135" i="1"/>
  <c r="J135" i="1" s="1"/>
  <c r="E136" i="1"/>
  <c r="J136" i="1" s="1"/>
  <c r="E137" i="1"/>
  <c r="E139" i="1"/>
  <c r="E144" i="1"/>
  <c r="E145" i="1"/>
  <c r="J145" i="1" s="1"/>
  <c r="E147" i="1"/>
  <c r="J147" i="1" s="1"/>
  <c r="E157" i="1"/>
  <c r="E158" i="1"/>
  <c r="E159" i="1"/>
  <c r="E160" i="1"/>
  <c r="E161" i="1"/>
  <c r="E163" i="1"/>
  <c r="E164" i="1"/>
  <c r="E165" i="1"/>
  <c r="E166" i="1"/>
  <c r="V94" i="2"/>
  <c r="D159" i="1" s="1"/>
  <c r="V95" i="2"/>
  <c r="D163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6" i="1" l="1"/>
  <c r="J106" i="1"/>
  <c r="J46" i="1"/>
  <c r="AL46" i="1" s="1"/>
  <c r="J166" i="1"/>
  <c r="AL166" i="1" s="1"/>
  <c r="J7" i="1"/>
  <c r="AL7" i="1" s="1"/>
  <c r="AL31" i="1"/>
  <c r="J31" i="1"/>
  <c r="J158" i="1"/>
  <c r="AL158" i="1" s="1"/>
  <c r="J122" i="1"/>
  <c r="AL122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5" i="1"/>
  <c r="AL165" i="1" s="1"/>
  <c r="J130" i="1"/>
  <c r="AL130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59" i="1"/>
  <c r="AL159" i="1" s="1"/>
  <c r="J123" i="1"/>
  <c r="AL123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7" i="1"/>
  <c r="AL157" i="1" s="1"/>
  <c r="J132" i="1"/>
  <c r="AL132" i="1" s="1"/>
  <c r="J164" i="1"/>
  <c r="AL164" i="1" s="1"/>
  <c r="J119" i="1"/>
  <c r="AL119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3" i="1"/>
  <c r="AL163" i="1" s="1"/>
  <c r="AL144" i="1"/>
  <c r="C67" i="4" s="1"/>
  <c r="E67" i="4" s="1"/>
  <c r="F67" i="4" s="1"/>
  <c r="J144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1" i="1"/>
  <c r="AL161" i="1" s="1"/>
  <c r="J139" i="1"/>
  <c r="AL139" i="1" s="1"/>
  <c r="C65" i="4" s="1"/>
  <c r="E65" i="4" s="1"/>
  <c r="F65" i="4" s="1"/>
  <c r="J126" i="1"/>
  <c r="AL126" i="1" s="1"/>
  <c r="C59" i="4" s="1"/>
  <c r="E59" i="4" s="1"/>
  <c r="F59" i="4" s="1"/>
  <c r="J117" i="1"/>
  <c r="AL117" i="1" s="1"/>
  <c r="C54" i="4" s="1"/>
  <c r="E54" i="4" s="1"/>
  <c r="F54" i="4" s="1"/>
  <c r="J160" i="1"/>
  <c r="AL160" i="1" s="1"/>
  <c r="J137" i="1"/>
  <c r="AL137" i="1" s="1"/>
  <c r="C64" i="4" s="1"/>
  <c r="E64" i="4" s="1"/>
  <c r="F64" i="4" s="1"/>
  <c r="J124" i="1"/>
  <c r="AL124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8" i="1"/>
  <c r="D166" i="1"/>
  <c r="D157" i="1"/>
  <c r="D165" i="1"/>
  <c r="D164" i="1"/>
  <c r="D161" i="1"/>
  <c r="D160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3" i="1" s="1"/>
  <c r="V53" i="2"/>
  <c r="D124" i="1" s="1"/>
  <c r="V54" i="2"/>
  <c r="D125" i="1" s="1"/>
  <c r="V55" i="2"/>
  <c r="V56" i="2"/>
  <c r="D131" i="1" s="1"/>
  <c r="V57" i="2"/>
  <c r="D135" i="1" s="1"/>
  <c r="V58" i="2"/>
  <c r="D136" i="1" s="1"/>
  <c r="V59" i="2"/>
  <c r="V60" i="2"/>
  <c r="V62" i="2"/>
  <c r="W9" i="2"/>
  <c r="W10" i="2"/>
  <c r="W16" i="2"/>
  <c r="W36" i="2"/>
  <c r="W38" i="2"/>
  <c r="W43" i="2"/>
  <c r="W44" i="2"/>
  <c r="D128" i="1" l="1"/>
  <c r="D129" i="1"/>
  <c r="D139" i="1"/>
  <c r="D140" i="1"/>
  <c r="D141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9" i="1"/>
  <c r="D148" i="1"/>
  <c r="D142" i="1"/>
  <c r="D143" i="1"/>
  <c r="D146" i="1"/>
  <c r="D104" i="1"/>
  <c r="D108" i="1"/>
  <c r="D105" i="1"/>
  <c r="D88" i="1"/>
  <c r="D89" i="1"/>
  <c r="D21" i="1"/>
  <c r="D20" i="1"/>
  <c r="D137" i="1"/>
  <c r="D13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4" i="1"/>
  <c r="D145" i="1"/>
  <c r="D147" i="1"/>
  <c r="D127" i="1"/>
  <c r="D126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1" i="1"/>
  <c r="D122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0" i="1"/>
  <c r="D119" i="1"/>
  <c r="D118" i="1"/>
  <c r="D51" i="1"/>
  <c r="D31" i="1"/>
  <c r="D29" i="1"/>
  <c r="D30" i="1"/>
  <c r="D116" i="1"/>
  <c r="D117" i="1"/>
  <c r="D130" i="1"/>
  <c r="D132" i="1"/>
  <c r="D84" i="1"/>
  <c r="D86" i="1"/>
  <c r="D85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<sst xmlns="http://schemas.openxmlformats.org/spreadsheetml/2006/main" count="2862" uniqueCount="377">
  <si>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</si>
  <si>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</si>
  <si>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</si>
  <si>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</si>
  <si>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</si>
  <si>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</si>
  <si>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</si>
  <si>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</si>
  <si>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</si>
  <si>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</si>
  <si>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</si>
  <si>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</si>
  <si>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</si>
  <si>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</si>
  <si>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</si>
  <si>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</si>
  <si>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</si>
  <si>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</si>
  <si>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</si>
  <si>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</si>
  <si>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</si>
  <si>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</si>
  <si>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</si>
  <si>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</si>
  <si>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</si>
  <si>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</si>
  <si>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</si>
  <si>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</si>
  <si>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</si>
  <si>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</si>
  <si>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</si>
  <si>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</si>
  <si>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</si>
  <si>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</si>
  <si>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</si>
  <si>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</si>
  <si>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</si>
  <si>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</si>
  <si>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</si>
  <si>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</si>
  <si>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</si>
  <si>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</si>
  <si>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</si>
  <si>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</si>
  <si>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</si>
  <si>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</si>
  <si>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</si>
  <si>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</si>
  <si>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</si>
  <si>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</si>
  <si>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</si>
  <si>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</si>
  <si>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</si>
  <si>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</si>
  <si>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</si>
  <si>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</si>
  <si>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</si>
  <si>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</si>
  <si>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</si>
  <si>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</si>
  <si>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</si>
  <si>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</si>
  <si>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</si>
  <si>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</si>
  <si>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</si>
  <si>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</si>
  <si>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</si>
  <si>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</si>
  <si>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</si>
  <si>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</si>
  <si>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</si>
  <si>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</si>
  <si>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</si>
  <si>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</si>
  <si>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</si>
  <si>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</si>
  <si>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</si>
  <si>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</si>
  <si>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</si>
  <si>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</si>
  <si>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</si>
  <si>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</si>
  <si>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</si>
  <si>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</si>
  <si>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</si>
  <si>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</si>
  <si>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</si>
  <si>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</si>
  <si>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</si>
  <si>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</si>
  <si>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</si>
  <si>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</si>
  <si>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</si>
  <si>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</si>
  <si>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</si>
  <si>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</si>
  <si>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</si>
  <si>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</si>
  <si>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</si>
  <si>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</si>
  <si>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</si>
  <si>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</si>
  <si>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</si>
  <si>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</si>
  <si>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</si>
  <si>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</si>
  <si>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</si>
  <si>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</si>
  <si>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</si>
  <si>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</si>
  <si>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</si>
  <si>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</si>
  <si>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</si>
  <si>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</si>
  <si>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</si>
  <si>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</si>
  <si>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</si>
  <si>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</si>
  <si>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</si>
  <si>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</si>
  <si>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</si>
  <si>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</si>
  <si>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</si>
  <si>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</si>
  <si>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</si>
  <si>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</si>
  <si>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</si>
  <si>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</si>
  <si>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</si>
  <si>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</si>
  <si>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</si>
  <si>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</si>
  <si>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</si>
  <si>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</si>
  <si>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</si>
  <si>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</si>
  <si>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</si>
  <si>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</si>
  <si>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</si>
  <si>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</si>
  <si>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</si>
  <si>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</si>
  <si>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</si>
  <si>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</si>
  <si>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</si>
  <si>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</si>
  <si>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</si>
  <si>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</si>
  <si>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</si>
  <si>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</si>
  <si>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</si>
  <si>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</si>
  <si>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</si>
  <si>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</si>
  <si>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</si>
  <si>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</si>
  <si>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</si>
  <si>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</si>
  <si>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</si>
  <si>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</si>
  <si>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</si>
  <si>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</si>
  <si>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</si>
  <si>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</si>
  <si>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</si>
  <si>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</si>
  <si>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</si>
  <si>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</si>
  <si>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</si>
  <si>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</si>
  <si>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</si>
  <si>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</si>
  <si>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</si>
  <si>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</si>
  <si>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</si>
  <si>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</si>
  <si>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</si>
  <si>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</si>
  <si>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</si>
  <si>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</si>
  <si>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</si>
  <si>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</si>
  <si>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</si>
  <si>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</si>
  <si>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</si>
  <si>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</si>
  <si>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</si>
  <si>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</si>
  <si>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</si>
  <si>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</si>
  <si>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</si>
  <si>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</si>
  <si>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</si>
  <si>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</si>
  <si>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</si>
  <si>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</si>
  <si>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</si>
  <si>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</si>
  <si>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</si>
  <si>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</si>
  <si>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</si>
  <si>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</si>
  <si>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</si>
  <si>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</si>
  <si>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</si>
  <si>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</si>
  <si>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</si>
  <si>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</si>
  <si>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</si>
  <si>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</si>
  <si>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</si>
  <si>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</si>
  <si>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</si>
  <si>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</si>
  <si>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</si>
  <si>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</si>
  <si>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</si>
  <si>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</si>
  <si>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</si>
  <si>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</si>
  <si>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</si>
  <si>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</si>
  <si>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</si>
  <si>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</si>
  <si>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</si>
  <si>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</si>
  <si>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</si>
  <si>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</si>
  <si>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</si>
  <si>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</si>
  <si>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</si>
  <si>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</si>
  <si>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</si>
  <si>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</si>
  <si>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</si>
  <si>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</si>
  <si>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</si>
  <si>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</si>
  <si>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</si>
  <si>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</si>
  <si>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</si>
  <si>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</si>
  <si>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</si>
  <si>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</si>
  <si>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</si>
  <si>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</si>
  <si>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</si>
  <si>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</si>
  <si>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</si>
  <si>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</si>
  <si>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</si>
  <si>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</si>
  <si>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</si>
  <si>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</si>
  <si>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</si>
  <si>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</si>
  <si>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</si>
  <si>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</si>
  <si>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</si>
  <si>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</si>
  <si>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</si>
  <si>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</si>
  <si>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</si>
  <si>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</si>
  <si>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</si>
  <si>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</si>
  <si>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</si>
  <si>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</si>
  <si>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</si>
  <si>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</si>
  <si>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</si>
  <si>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</si>
  <si>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</si>
  <si>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</si>
  <si>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</si>
  <si>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</si>
  <si>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</si>
  <si>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</si>
  <si>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</si>
  <si>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</si>
  <si>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</si>
  <si>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</si>
  <si>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</si>
  <si>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</si>
  <si>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</si>
  <si>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</si>
  <si>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</si>
  <si>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</si>
  <si>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</si>
  <si>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</si>
  <si>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</si>
  <si>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</si>
  <si>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</si>
  <si>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</si>
  <si>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</si>
  <si>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</si>
  <si>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</si>
  <si>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</si>
  <si>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</si>
  <si>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</si>
  <si>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</si>
  <si>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</si>
  <si>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</si>
  <si>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</si>
  <si>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</si>
  <si>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</si>
  <si>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</si>
  <si>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</si>
  <si>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</si>
  <si>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</si>
  <si>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</si>
  <si>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</si>
  <si>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</si>
  <si>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</si>
  <si>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</si>
  <si>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</si>
  <si>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</si>
  <si>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</si>
  <si>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</si>
  <si>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</si>
  <si>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</si>
  <si>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</si>
  <si>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</si>
  <si>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</si>
  <si>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</si>
  <si>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</si>
  <si>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</si>
  <si>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</si>
  <si>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</si>
  <si>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</si>
  <si>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</si>
  <si>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</si>
  <si>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</si>
  <si>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</si>
  <si>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</si>
  <si>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</si>
  <si>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</si>
  <si>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</si>
  <si>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</si>
  <si>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</si>
  <si>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</si>
  <si>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</si>
  <si>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</si>
  <si>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</si>
  <si>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</si>
  <si>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</si>
  <si>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</si>
  <si>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</si>
  <si>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</si>
  <si>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</si>
  <si>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</si>
  <si>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</si>
  <si>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</si>
  <si>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</si>
  <si>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</si>
  <si>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</si>
  <si>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</si>
  <si>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</si>
  <si>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</si>
  <si>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</si>
  <si>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</si>
  <si>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</si>
  <si>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</si>
  <si>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</si>
  <si>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</si>
  <si>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</si>
  <si>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</si>
  <si>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</si>
  <si>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:B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</si>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</sst>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2" fontId="2" fillId="0" borderId="0" xfId="0" applyNumberFormat="1" applyFont="1" applyFill="1" applyAlignment="1">
      <alignment vertical="center" readingOrder="1"/>
    </xf>
    <xf numFmtId="2" fontId="2" fillId="0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4" totalsRowShown="0" headerRowDxfId="105" dataDxfId="103" headerRowBorderDxfId="104" tableBorderDxfId="102" totalsRowBorderDxfId="101">
  <autoFilter ref="A1:AL174" xr:uid="{FA69A777-C149-48BD-B248-35F32F0AC920}"/>
  <sortState xmlns:xlrd2="http://schemas.microsoft.com/office/spreadsheetml/2017/richdata2" ref="A2:AI147">
    <sortCondition ref="A1:A147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4"/>
  <sheetViews>
    <sheetView tabSelected="1" workbookViewId="0">
      <pane xSplit="2" ySplit="1" topLeftCell="F59" activePane="bottomRight" state="frozen"/>
      <selection pane="topRight" activeCell="C1" sqref="C1"/>
      <selection pane="bottomLeft" activeCell="A2" sqref="A2"/>
      <selection pane="bottomRight" activeCell="H72" sqref="H7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376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54" t="s">
        <v>1</v>
      </c>
      <c r="B63" s="2" t="s">
        <v>2</v>
      </c>
      <c r="C63" s="55" t="s">
        <v>128</v>
      </c>
      <c r="D63" s="51">
        <f>INDEX(Table2[CA weight],MATCH(Table1[[#This Row],[Module Code]],Table2[Module Code],0))</f>
        <v>20</v>
      </c>
      <c r="E63" s="51">
        <f>INDEX(Table2[Credits],MATCH(Table1[[#This Row],[Module Code]],Table2[Module Code],0))</f>
        <v>20</v>
      </c>
      <c r="F63" s="55" t="s">
        <v>365</v>
      </c>
      <c r="G63" s="11" t="s">
        <v>222</v>
      </c>
      <c r="H63" s="11" t="s">
        <v>367</v>
      </c>
      <c r="I63" s="50">
        <v>1</v>
      </c>
      <c r="J63" s="52">
        <f>AVERAGE(Table1[[#This Row],[Autumn Week 1]:[Spring Exams]])*4*Table1[[#This Row],[Credits]]</f>
        <v>0.79999999999999982</v>
      </c>
      <c r="K63" s="50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53">
        <f>IF(Table1[[#This Row],[Summative]]="Y",SUMIF(Table1[[#This Row],[Autumn Week 1]:[Spring Exams]],"&gt;0",Table1[[#This Row],[Autumn Week 1]:[Spring Exams]]),0)</f>
        <v>0</v>
      </c>
      <c r="AL63" s="53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366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364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>
      <c r="A67" s="4" t="s">
        <v>8</v>
      </c>
      <c r="B67" s="2" t="s">
        <v>9</v>
      </c>
      <c r="C67" s="50" t="s">
        <v>368</v>
      </c>
      <c r="D67" s="51">
        <f>INDEX(Table2[CA weight],MATCH(Table1[[#This Row],[Module Code]],Table2[Module Code],0))</f>
        <v>100</v>
      </c>
      <c r="E67" s="51">
        <f>INDEX(Table2[Credits],MATCH(Table1[[#This Row],[Module Code]],Table2[Module Code],0))</f>
        <v>10</v>
      </c>
      <c r="F67" s="50" t="s">
        <v>369</v>
      </c>
      <c r="G67" s="11" t="s">
        <v>222</v>
      </c>
      <c r="H67" s="11" t="s">
        <v>367</v>
      </c>
      <c r="I67" s="50">
        <v>1</v>
      </c>
      <c r="J67" s="52">
        <f>AVERAGE(Table1[[#This Row],[Autumn Week 1]:[Spring Exams]])*4*Table1[[#This Row],[Credits]]</f>
        <v>2.2000000000000002</v>
      </c>
      <c r="K67" s="50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53">
        <f>IF(Table1[[#This Row],[Summative]]="Y",SUMIF(Table1[[#This Row],[Autumn Week 1]:[Spring Exams]],"&gt;0",Table1[[#This Row],[Autumn Week 1]:[Spring Exams]]),0)</f>
        <v>0</v>
      </c>
      <c r="AL67" s="53">
        <f>IF(Table1[[#This Row],[Hours]]&gt;0,Table1[[#This Row],[Hours]],Table1[[#This Row],[Nominal Hours]])*COUNTIF(Table1[[#This Row],[Autumn Week 1]:[Spring Week 12]],"&gt;0")</f>
        <v>4</v>
      </c>
    </row>
    <row r="68" spans="1:38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50" t="s">
        <v>370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50" t="s">
        <v>371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>
      <c r="A71" s="4" t="s">
        <v>8</v>
      </c>
      <c r="B71" s="2" t="s">
        <v>9</v>
      </c>
      <c r="C71" s="50" t="s">
        <v>5</v>
      </c>
      <c r="D71" s="51">
        <f>INDEX(Table2[CA weight],MATCH(Table1[[#This Row],[Module Code]],Table2[Module Code],0))</f>
        <v>100</v>
      </c>
      <c r="E71" s="51">
        <f>INDEX(Table2[Credits],MATCH(Table1[[#This Row],[Module Code]],Table2[Module Code],0))</f>
        <v>10</v>
      </c>
      <c r="F71" s="50" t="s">
        <v>290</v>
      </c>
      <c r="G71" s="11" t="s">
        <v>231</v>
      </c>
      <c r="H71" s="11" t="s">
        <v>295</v>
      </c>
      <c r="I71" s="50">
        <v>4</v>
      </c>
      <c r="J71" s="52">
        <f>AVERAGE(Table1[[#This Row],[Autumn Week 1]:[Spring Exams]])*4*Table1[[#This Row],[Credits]]</f>
        <v>18</v>
      </c>
      <c r="K71" s="50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53">
        <f>IF(Table1[[#This Row],[Summative]]="Y",SUMIF(Table1[[#This Row],[Autumn Week 1]:[Spring Exams]],"&gt;0",Table1[[#This Row],[Autumn Week 1]:[Spring Exams]]),0)</f>
        <v>0.45</v>
      </c>
      <c r="AL71" s="53">
        <f>IF(Table1[[#This Row],[Hours]]&gt;0,Table1[[#This Row],[Hours]],Table1[[#This Row],[Nominal Hours]])*COUNTIF(Table1[[#This Row],[Autumn Week 1]:[Spring Week 12]],"&gt;0")</f>
        <v>18</v>
      </c>
    </row>
    <row r="72" spans="1:38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>
      <c r="A76" s="4" t="s">
        <v>15</v>
      </c>
      <c r="B76" s="2" t="s">
        <v>148</v>
      </c>
      <c r="C76" s="50" t="s">
        <v>128</v>
      </c>
      <c r="D76" s="51">
        <f>INDEX(Table2[CA weight],MATCH(Table1[[#This Row],[Module Code]],Table2[Module Code],0))</f>
        <v>100</v>
      </c>
      <c r="E76" s="51">
        <f>INDEX(Table2[Credits],MATCH(Table1[[#This Row],[Module Code]],Table2[Module Code],0))</f>
        <v>10</v>
      </c>
      <c r="F76" s="50" t="s">
        <v>365</v>
      </c>
      <c r="G76" s="11" t="s">
        <v>222</v>
      </c>
      <c r="H76" s="11" t="s">
        <v>367</v>
      </c>
      <c r="I76" s="50">
        <v>1</v>
      </c>
      <c r="J76" s="52">
        <f>AVERAGE(Table1[[#This Row],[Autumn Week 1]:[Spring Exams]])*4*Table1[[#This Row],[Credits]]</f>
        <v>2.125</v>
      </c>
      <c r="K76" s="50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53">
        <f>IF(Table1[[#This Row],[Summative]]="Y",SUMIF(Table1[[#This Row],[Autumn Week 1]:[Spring Exams]],"&gt;0",Table1[[#This Row],[Autumn Week 1]:[Spring Exams]]),0)</f>
        <v>0</v>
      </c>
      <c r="AL76" s="53">
        <f>IF(Table1[[#This Row],[Hours]]&gt;0,Table1[[#This Row],[Hours]],Table1[[#This Row],[Nominal Hours]])*COUNTIF(Table1[[#This Row],[Autumn Week 1]:[Spring Week 12]],"&gt;0")</f>
        <v>4</v>
      </c>
    </row>
    <row r="77" spans="1:38">
      <c r="A77" s="4" t="s">
        <v>15</v>
      </c>
      <c r="B77" s="2" t="s">
        <v>148</v>
      </c>
      <c r="C77" s="50" t="s">
        <v>125</v>
      </c>
      <c r="D77" s="51">
        <f>INDEX(Table2[CA weight],MATCH(Table1[[#This Row],[Module Code]],Table2[Module Code],0))</f>
        <v>100</v>
      </c>
      <c r="E77" s="51">
        <f>INDEX(Table2[Credits],MATCH(Table1[[#This Row],[Module Code]],Table2[Module Code],0))</f>
        <v>10</v>
      </c>
      <c r="F77" s="50" t="s">
        <v>372</v>
      </c>
      <c r="G77" s="11" t="s">
        <v>231</v>
      </c>
      <c r="H77" s="11" t="s">
        <v>299</v>
      </c>
      <c r="I77" s="50">
        <v>5</v>
      </c>
      <c r="J77" s="52">
        <f>AVERAGE(Table1[[#This Row],[Autumn Week 1]:[Spring Exams]])*4*Table1[[#This Row],[Credits]]</f>
        <v>4</v>
      </c>
      <c r="K77" s="50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53">
        <f>IF(Table1[[#This Row],[Summative]]="Y",SUMIF(Table1[[#This Row],[Autumn Week 1]:[Spring Exams]],"&gt;0",Table1[[#This Row],[Autumn Week 1]:[Spring Exams]]),0)</f>
        <v>0.1</v>
      </c>
      <c r="AL77" s="53">
        <f>IF(Table1[[#This Row],[Hours]]&gt;0,Table1[[#This Row],[Hours]],Table1[[#This Row],[Nominal Hours]])*COUNTIF(Table1[[#This Row],[Autumn Week 1]:[Spring Week 12]],"&gt;0")</f>
        <v>0.5</v>
      </c>
    </row>
    <row r="78" spans="1:38">
      <c r="A78" s="4" t="s">
        <v>15</v>
      </c>
      <c r="B78" s="2" t="s">
        <v>148</v>
      </c>
      <c r="C78" s="50" t="s">
        <v>125</v>
      </c>
      <c r="D78" s="51">
        <f>INDEX(Table2[CA weight],MATCH(Table1[[#This Row],[Module Code]],Table2[Module Code],0))</f>
        <v>100</v>
      </c>
      <c r="E78" s="51">
        <f>INDEX(Table2[Credits],MATCH(Table1[[#This Row],[Module Code]],Table2[Module Code],0))</f>
        <v>10</v>
      </c>
      <c r="F78" s="50" t="s">
        <v>373</v>
      </c>
      <c r="G78" s="11" t="s">
        <v>231</v>
      </c>
      <c r="H78" s="11" t="s">
        <v>297</v>
      </c>
      <c r="I78" s="50">
        <v>5</v>
      </c>
      <c r="J78" s="52">
        <f>AVERAGE(Table1[[#This Row],[Autumn Week 1]:[Spring Exams]])*4*Table1[[#This Row],[Credits]]</f>
        <v>4</v>
      </c>
      <c r="K78" s="50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53">
        <f>IF(Table1[[#This Row],[Summative]]="Y",SUMIF(Table1[[#This Row],[Autumn Week 1]:[Spring Exams]],"&gt;0",Table1[[#This Row],[Autumn Week 1]:[Spring Exams]]),0)</f>
        <v>0.1</v>
      </c>
      <c r="AL78" s="53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15</v>
      </c>
      <c r="B79" s="2" t="s">
        <v>148</v>
      </c>
      <c r="C79" s="50" t="s">
        <v>5</v>
      </c>
      <c r="D79" s="51">
        <f>INDEX(Table2[CA weight],MATCH(Table1[[#This Row],[Module Code]],Table2[Module Code],0))</f>
        <v>100</v>
      </c>
      <c r="E79" s="51">
        <f>INDEX(Table2[Credits],MATCH(Table1[[#This Row],[Module Code]],Table2[Module Code],0))</f>
        <v>10</v>
      </c>
      <c r="F79" s="50" t="s">
        <v>289</v>
      </c>
      <c r="G79" s="11" t="s">
        <v>231</v>
      </c>
      <c r="H79" s="11" t="s">
        <v>299</v>
      </c>
      <c r="I79" s="50">
        <v>4</v>
      </c>
      <c r="J79" s="52">
        <f>AVERAGE(Table1[[#This Row],[Autumn Week 1]:[Spring Exams]])*4*Table1[[#This Row],[Credits]]</f>
        <v>14</v>
      </c>
      <c r="K79" s="50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53">
        <f>IF(Table1[[#This Row],[Summative]]="Y",SUMIF(Table1[[#This Row],[Autumn Week 1]:[Spring Exams]],"&gt;0",Table1[[#This Row],[Autumn Week 1]:[Spring Exams]]),0)</f>
        <v>0.35</v>
      </c>
      <c r="AL79" s="53">
        <f>IF(Table1[[#This Row],[Hours]]&gt;0,Table1[[#This Row],[Hours]],Table1[[#This Row],[Nominal Hours]])*COUNTIF(Table1[[#This Row],[Autumn Week 1]:[Spring Week 12]],"&gt;0")</f>
        <v>14</v>
      </c>
    </row>
    <row r="80" spans="1:38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4" t="s">
        <v>24</v>
      </c>
      <c r="B84" s="2" t="s">
        <v>20</v>
      </c>
      <c r="C84" s="11" t="s">
        <v>124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322</v>
      </c>
      <c r="G84" s="11" t="s">
        <v>231</v>
      </c>
      <c r="H84" s="11" t="s">
        <v>303</v>
      </c>
      <c r="I84" s="11">
        <v>2</v>
      </c>
      <c r="J84" s="11">
        <f>AVERAGE(Table1[[#This Row],[Autumn Week 1]:[Spring Exams]])*4*Table1[[#This Row],[Credits]]</f>
        <v>8</v>
      </c>
      <c r="K84" s="11">
        <v>15</v>
      </c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15</v>
      </c>
    </row>
    <row r="85" spans="1:38">
      <c r="A85" s="4" t="s">
        <v>24</v>
      </c>
      <c r="B85" s="2" t="s">
        <v>20</v>
      </c>
      <c r="C85" s="11" t="s">
        <v>5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260</v>
      </c>
      <c r="G85" s="11" t="s">
        <v>231</v>
      </c>
      <c r="H85" s="11" t="s">
        <v>297</v>
      </c>
      <c r="I85" s="11">
        <v>2</v>
      </c>
      <c r="J85" s="11">
        <f>AVERAGE(Table1[[#This Row],[Autumn Week 1]:[Spring Exams]])*4*Table1[[#This Row],[Credits]]</f>
        <v>8</v>
      </c>
      <c r="K85" s="11">
        <v>15</v>
      </c>
      <c r="L85" s="18"/>
      <c r="M85" s="18"/>
      <c r="N85" s="18"/>
      <c r="O85" s="19"/>
      <c r="P85" s="18"/>
      <c r="Q85" s="18"/>
      <c r="R85" s="18"/>
      <c r="S85" s="19">
        <v>0.2</v>
      </c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15</v>
      </c>
    </row>
    <row r="86" spans="1:38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>
        <v>15</v>
      </c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15</v>
      </c>
    </row>
    <row r="87" spans="1:38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341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>
        <v>10</v>
      </c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10</v>
      </c>
    </row>
    <row r="88" spans="1:38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375</v>
      </c>
      <c r="G90" s="11" t="s">
        <v>222</v>
      </c>
      <c r="H90" s="11" t="s">
        <v>367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>
      <c r="A91" s="3" t="s">
        <v>109</v>
      </c>
      <c r="B91" s="3" t="s">
        <v>99</v>
      </c>
      <c r="C91" s="50" t="s">
        <v>128</v>
      </c>
      <c r="D91" s="51">
        <f>INDEX(Table2[CA weight],MATCH(Table1[[#This Row],[Module Code]],Table2[Module Code],0))</f>
        <v>30</v>
      </c>
      <c r="E91" s="51">
        <f>INDEX(Table2[Credits],MATCH(Table1[[#This Row],[Module Code]],Table2[Module Code],0))</f>
        <v>20</v>
      </c>
      <c r="F91" s="50" t="s">
        <v>374</v>
      </c>
      <c r="G91" s="11" t="s">
        <v>231</v>
      </c>
      <c r="H91" s="11" t="s">
        <v>297</v>
      </c>
      <c r="I91" s="50">
        <v>11</v>
      </c>
      <c r="J91" s="52">
        <f>AVERAGE(Table1[[#This Row],[Autumn Week 1]:[Spring Exams]])*4*Table1[[#This Row],[Credits]]</f>
        <v>5.6000000000000005</v>
      </c>
      <c r="K91" s="50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53">
        <f>IF(Table1[[#This Row],[Summative]]="Y",SUMIF(Table1[[#This Row],[Autumn Week 1]:[Spring Exams]],"&gt;0",Table1[[#This Row],[Autumn Week 1]:[Spring Exams]]),0)</f>
        <v>7.0000000000000007E-2</v>
      </c>
      <c r="AL91" s="53">
        <f>IF(Table1[[#This Row],[Hours]]&gt;0,Table1[[#This Row],[Hours]],Table1[[#This Row],[Nominal Hours]])*COUNTIF(Table1[[#This Row],[Autumn Week 1]:[Spring Week 12]],"&gt;0")</f>
        <v>5.6000000000000005</v>
      </c>
    </row>
    <row r="92" spans="1:38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>
        <v>15</v>
      </c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15</v>
      </c>
    </row>
    <row r="97" spans="1:38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345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346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127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364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330</v>
      </c>
      <c r="G118" s="11" t="s">
        <v>231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9.9999999999999992E-2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4" t="s">
        <v>72</v>
      </c>
      <c r="B119" s="2" t="s">
        <v>73</v>
      </c>
      <c r="C119" s="11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1" t="s">
        <v>272</v>
      </c>
      <c r="G119" s="11" t="s">
        <v>231</v>
      </c>
      <c r="H119" s="11" t="s">
        <v>297</v>
      </c>
      <c r="I119" s="11">
        <v>4</v>
      </c>
      <c r="J119" s="11">
        <f>AVERAGE(Table1[[#This Row],[Autumn Week 1]:[Spring Exams]])*4*Table1[[#This Row],[Credits]]</f>
        <v>14</v>
      </c>
      <c r="K119" s="11"/>
      <c r="L119" s="18"/>
      <c r="M119" s="18"/>
      <c r="N119" s="18"/>
      <c r="O119" s="19"/>
      <c r="P119" s="18"/>
      <c r="Q119" s="18">
        <v>0.35</v>
      </c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0.35</v>
      </c>
      <c r="AL119" s="27">
        <f>IF(Table1[[#This Row],[Hours]]&gt;0,Table1[[#This Row],[Hours]],Table1[[#This Row],[Nominal Hours]])*COUNTIF(Table1[[#This Row],[Autumn Week 1]:[Spring Week 12]],"&gt;0")</f>
        <v>14</v>
      </c>
    </row>
    <row r="120" spans="1:38">
      <c r="A120" s="4" t="s">
        <v>72</v>
      </c>
      <c r="B120" s="2" t="s">
        <v>73</v>
      </c>
      <c r="C120" s="11" t="s">
        <v>126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204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20</v>
      </c>
      <c r="K120" s="11">
        <v>25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>
        <v>0.5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0.5</v>
      </c>
      <c r="AL120" s="27">
        <f>IF(Table1[[#This Row],[Hours]]&gt;0,Table1[[#This Row],[Hours]],Table1[[#This Row],[Nominal Hours]])*COUNTIF(Table1[[#This Row],[Autumn Week 1]:[Spring Week 12]],"&gt;0")</f>
        <v>25</v>
      </c>
    </row>
    <row r="121" spans="1:38">
      <c r="A121" s="4" t="s">
        <v>74</v>
      </c>
      <c r="B121" s="2" t="s">
        <v>75</v>
      </c>
      <c r="C121" s="11" t="s">
        <v>128</v>
      </c>
      <c r="D121" s="29">
        <f>INDEX(Table2[CA weight],MATCH(Table1[[#This Row],[Module Code]],Table2[Module Code],0))</f>
        <v>50</v>
      </c>
      <c r="E121" s="29">
        <f>INDEX(Table2[Credits],MATCH(Table1[[#This Row],[Module Code]],Table2[Module Code],0))</f>
        <v>10</v>
      </c>
      <c r="F121" s="11" t="s">
        <v>331</v>
      </c>
      <c r="G121" s="11" t="s">
        <v>231</v>
      </c>
      <c r="H121" s="11" t="s">
        <v>296</v>
      </c>
      <c r="I121" s="11">
        <v>1</v>
      </c>
      <c r="J121" s="11">
        <f>AVERAGE(Table1[[#This Row],[Autumn Week 1]:[Spring Exams]])*4*Table1[[#This Row],[Credits]]</f>
        <v>0.39999999999999991</v>
      </c>
      <c r="K121" s="11">
        <v>0.5</v>
      </c>
      <c r="L121" s="18"/>
      <c r="M121" s="18">
        <v>0.01</v>
      </c>
      <c r="N121" s="18">
        <v>0.01</v>
      </c>
      <c r="O121" s="19">
        <v>0.01</v>
      </c>
      <c r="P121" s="18">
        <v>0.01</v>
      </c>
      <c r="Q121" s="18">
        <v>0.01</v>
      </c>
      <c r="R121" s="18">
        <v>0.01</v>
      </c>
      <c r="S121" s="19">
        <v>0.01</v>
      </c>
      <c r="T121" s="18">
        <v>0.01</v>
      </c>
      <c r="U121" s="18">
        <v>0.01</v>
      </c>
      <c r="V121" s="18">
        <v>0.01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9.9999999999999992E-2</v>
      </c>
      <c r="AL121" s="27">
        <f>IF(Table1[[#This Row],[Hours]]&gt;0,Table1[[#This Row],[Hours]],Table1[[#This Row],[Nominal Hours]])*COUNTIF(Table1[[#This Row],[Autumn Week 1]:[Spring Week 12]],"&gt;0")</f>
        <v>5</v>
      </c>
    </row>
    <row r="122" spans="1:38">
      <c r="A122" s="4" t="s">
        <v>74</v>
      </c>
      <c r="B122" s="2" t="s">
        <v>75</v>
      </c>
      <c r="C122" s="11" t="s">
        <v>5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209</v>
      </c>
      <c r="G122" s="11" t="s">
        <v>231</v>
      </c>
      <c r="H122" s="11" t="s">
        <v>297</v>
      </c>
      <c r="I122" s="11">
        <v>2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>
        <v>0.1</v>
      </c>
      <c r="O122" s="19"/>
      <c r="P122" s="18">
        <v>0.1</v>
      </c>
      <c r="Q122" s="18"/>
      <c r="R122" s="18">
        <v>0.1</v>
      </c>
      <c r="S122" s="19"/>
      <c r="T122" s="18"/>
      <c r="U122" s="18">
        <v>0.1</v>
      </c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0.4</v>
      </c>
      <c r="AL122" s="27">
        <f>IF(Table1[[#This Row],[Hours]]&gt;0,Table1[[#This Row],[Hours]],Table1[[#This Row],[Nominal Hours]])*COUNTIF(Table1[[#This Row],[Autumn Week 1]:[Spring Week 12]],"&gt;0")</f>
        <v>16</v>
      </c>
    </row>
    <row r="123" spans="1:38">
      <c r="A123" s="3" t="s">
        <v>193</v>
      </c>
      <c r="B123" s="3" t="s">
        <v>113</v>
      </c>
      <c r="C123" s="12" t="s">
        <v>5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2" t="s">
        <v>209</v>
      </c>
      <c r="G123" s="11" t="s">
        <v>231</v>
      </c>
      <c r="H123" s="11" t="s">
        <v>297</v>
      </c>
      <c r="I123" s="11">
        <v>3</v>
      </c>
      <c r="J123" s="11">
        <f>AVERAGE(Table1[[#This Row],[Autumn Week 1]:[Spring Exams]])*4*Table1[[#This Row],[Credits]]</f>
        <v>8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>
        <v>0.2</v>
      </c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0.2</v>
      </c>
      <c r="AL123" s="27">
        <f>IF(Table1[[#This Row],[Hours]]&gt;0,Table1[[#This Row],[Hours]],Table1[[#This Row],[Nominal Hours]])*COUNTIF(Table1[[#This Row],[Autumn Week 1]:[Spring Week 12]],"&gt;0")</f>
        <v>8</v>
      </c>
    </row>
    <row r="124" spans="1:38">
      <c r="A124" s="3" t="s">
        <v>194</v>
      </c>
      <c r="B124" s="3" t="s">
        <v>114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>
        <v>0.15</v>
      </c>
      <c r="AC124" s="20"/>
      <c r="AD124" s="20">
        <v>0.15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0.3</v>
      </c>
      <c r="AL124" s="27">
        <f>IF(Table1[[#This Row],[Hours]]&gt;0,Table1[[#This Row],[Hours]],Table1[[#This Row],[Nominal Hours]])*COUNTIF(Table1[[#This Row],[Autumn Week 1]:[Spring Week 12]],"&gt;0")</f>
        <v>12</v>
      </c>
    </row>
    <row r="125" spans="1:38">
      <c r="A125" s="3" t="s">
        <v>195</v>
      </c>
      <c r="B125" s="3" t="s">
        <v>115</v>
      </c>
      <c r="C125" s="11" t="s">
        <v>128</v>
      </c>
      <c r="D125" s="29">
        <f>INDEX(Table2[CA weight],MATCH(Table1[[#This Row],[Module Code]],Table2[Module Code],0))</f>
        <v>60</v>
      </c>
      <c r="E125" s="29">
        <f>INDEX(Table2[Credits],MATCH(Table1[[#This Row],[Module Code]],Table2[Module Code],0))</f>
        <v>10</v>
      </c>
      <c r="F125" s="11" t="s">
        <v>255</v>
      </c>
      <c r="G125" s="11" t="s">
        <v>231</v>
      </c>
      <c r="H125" s="11" t="s">
        <v>297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>
        <v>0.01</v>
      </c>
      <c r="Z125" s="20">
        <v>0.01</v>
      </c>
      <c r="AA125" s="20">
        <v>0.01</v>
      </c>
      <c r="AB125" s="20">
        <v>0.01</v>
      </c>
      <c r="AC125" s="20">
        <v>0.01</v>
      </c>
      <c r="AD125" s="20">
        <v>0.01</v>
      </c>
      <c r="AE125" s="20">
        <v>0.01</v>
      </c>
      <c r="AF125" s="20">
        <v>0.01</v>
      </c>
      <c r="AG125" s="20">
        <v>0.01</v>
      </c>
      <c r="AH125" s="20">
        <v>0.01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3" t="s">
        <v>195</v>
      </c>
      <c r="B126" s="3" t="s">
        <v>115</v>
      </c>
      <c r="C126" s="12" t="s">
        <v>5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2" t="s">
        <v>209</v>
      </c>
      <c r="G126" s="11" t="s">
        <v>231</v>
      </c>
      <c r="H126" s="11" t="s">
        <v>297</v>
      </c>
      <c r="I126" s="11">
        <v>3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>
        <v>0.1</v>
      </c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0.1</v>
      </c>
      <c r="AL126" s="27">
        <f>IF(Table1[[#This Row],[Hours]]&gt;0,Table1[[#This Row],[Hours]],Table1[[#This Row],[Nominal Hours]])*COUNTIF(Table1[[#This Row],[Autumn Week 1]:[Spring Week 12]],"&gt;0")</f>
        <v>4</v>
      </c>
    </row>
    <row r="127" spans="1:38">
      <c r="A127" s="3" t="s">
        <v>195</v>
      </c>
      <c r="B127" s="3" t="s">
        <v>115</v>
      </c>
      <c r="C127" s="12" t="s">
        <v>124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274</v>
      </c>
      <c r="G127" s="11" t="s">
        <v>231</v>
      </c>
      <c r="H127" s="11" t="s">
        <v>310</v>
      </c>
      <c r="I127" s="11">
        <v>2</v>
      </c>
      <c r="J127" s="11">
        <f>AVERAGE(Table1[[#This Row],[Autumn Week 1]:[Spring Exams]])*4*Table1[[#This Row],[Credits]]</f>
        <v>12</v>
      </c>
      <c r="K127" s="11">
        <v>15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>
        <v>0.3</v>
      </c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0.3</v>
      </c>
      <c r="AL127" s="27">
        <f>IF(Table1[[#This Row],[Hours]]&gt;0,Table1[[#This Row],[Hours]],Table1[[#This Row],[Nominal Hours]])*COUNTIF(Table1[[#This Row],[Autumn Week 1]:[Spring Week 12]],"&gt;0")</f>
        <v>15</v>
      </c>
    </row>
    <row r="128" spans="1:38">
      <c r="A128" s="3" t="s">
        <v>196</v>
      </c>
      <c r="B128" s="3" t="s">
        <v>116</v>
      </c>
      <c r="C128" s="11" t="s">
        <v>128</v>
      </c>
      <c r="D128" s="29">
        <f>INDEX(Table2[CA weight],MATCH(Table1[[#This Row],[Module Code]],Table2[Module Code],0))</f>
        <v>20</v>
      </c>
      <c r="E128" s="29">
        <f>INDEX(Table2[Credits],MATCH(Table1[[#This Row],[Module Code]],Table2[Module Code],0))</f>
        <v>10</v>
      </c>
      <c r="F128" s="11" t="s">
        <v>347</v>
      </c>
      <c r="G128" s="11" t="s">
        <v>231</v>
      </c>
      <c r="H128" s="11" t="s">
        <v>297</v>
      </c>
      <c r="I128" s="11">
        <v>1</v>
      </c>
      <c r="J128" s="11">
        <f>AVERAGE(Table1[[#This Row],[Autumn Week 1]:[Spring Exams]])*4*Table1[[#This Row],[Credits]]</f>
        <v>0.8</v>
      </c>
      <c r="K128" s="11">
        <v>0.5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>
        <v>0.02</v>
      </c>
      <c r="Z128" s="20">
        <v>0.02</v>
      </c>
      <c r="AA128" s="20">
        <v>0.02</v>
      </c>
      <c r="AB128" s="20">
        <v>0.02</v>
      </c>
      <c r="AC128" s="20">
        <v>0.02</v>
      </c>
      <c r="AD128" s="20"/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0.1</v>
      </c>
      <c r="AL128" s="27">
        <f>IF(Table1[[#This Row],[Hours]]&gt;0,Table1[[#This Row],[Hours]],Table1[[#This Row],[Nominal Hours]])*COUNTIF(Table1[[#This Row],[Autumn Week 1]:[Spring Week 12]],"&gt;0")</f>
        <v>2.5</v>
      </c>
    </row>
    <row r="129" spans="1:38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>
        <v>0.02</v>
      </c>
      <c r="AE129" s="20">
        <v>0.02</v>
      </c>
      <c r="AF129" s="20">
        <v>0.02</v>
      </c>
      <c r="AG129" s="20">
        <v>0.02</v>
      </c>
      <c r="AH129" s="20">
        <v>0.02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>
      <c r="A130" s="3" t="s">
        <v>117</v>
      </c>
      <c r="B130" s="3" t="s">
        <v>118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267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16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0.4</v>
      </c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0.4</v>
      </c>
      <c r="AL130" s="27">
        <f>IF(Table1[[#This Row],[Hours]]&gt;0,Table1[[#This Row],[Hours]],Table1[[#This Row],[Nominal Hours]])*COUNTIF(Table1[[#This Row],[Autumn Week 1]:[Spring Week 12]],"&gt;0")</f>
        <v>16</v>
      </c>
    </row>
    <row r="131" spans="1:38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208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22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  <c r="AG131" s="20">
        <v>0.55000000000000004</v>
      </c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0.55000000000000004</v>
      </c>
      <c r="AL131" s="27">
        <f>IF(Table1[[#This Row],[Hours]]&gt;0,Table1[[#This Row],[Hours]],Table1[[#This Row],[Nominal Hours]])*COUNTIF(Table1[[#This Row],[Autumn Week 1]:[Spring Week 12]],"&gt;0")</f>
        <v>22</v>
      </c>
    </row>
    <row r="132" spans="1:38">
      <c r="A132" s="3" t="s">
        <v>117</v>
      </c>
      <c r="B132" s="3" t="s">
        <v>118</v>
      </c>
      <c r="C132" s="12" t="s">
        <v>124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266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>
        <v>0.05</v>
      </c>
      <c r="AI132" s="20"/>
      <c r="AJ132" s="20"/>
      <c r="AK132" s="27">
        <f>IF(Table1[[#This Row],[Summative]]="Y",SUMIF(Table1[[#This Row],[Autumn Week 1]:[Spring Exams]],"&gt;0",Table1[[#This Row],[Autumn Week 1]:[Spring Exams]]),0)</f>
        <v>0.05</v>
      </c>
      <c r="AL132" s="27">
        <f>IF(Table1[[#This Row],[Hours]]&gt;0,Table1[[#This Row],[Hours]],Table1[[#This Row],[Nominal Hours]])*COUNTIF(Table1[[#This Row],[Autumn Week 1]:[Spring Week 12]],"&gt;0")</f>
        <v>2</v>
      </c>
    </row>
    <row r="133" spans="1:38">
      <c r="A133" s="3" t="s">
        <v>240</v>
      </c>
      <c r="B133" s="28" t="s">
        <v>241</v>
      </c>
      <c r="C133" s="12" t="s">
        <v>4</v>
      </c>
      <c r="D133" s="29">
        <f>INDEX(Table2[CA weight],MATCH(Table1[[#This Row],[Module Code]],Table2[Module Code],0))</f>
        <v>30</v>
      </c>
      <c r="E133" s="29">
        <f>INDEX(Table2[Credits],MATCH(Table1[[#This Row],[Module Code]],Table2[Module Code],0))</f>
        <v>10</v>
      </c>
      <c r="F133" s="12" t="s">
        <v>255</v>
      </c>
      <c r="G133" s="11" t="s">
        <v>231</v>
      </c>
      <c r="H133" s="11" t="s">
        <v>296</v>
      </c>
      <c r="I133" s="11">
        <v>1</v>
      </c>
      <c r="J133" s="11">
        <f>AVERAGE(Table1[[#This Row],[Autumn Week 1]:[Spring Exams]])*4*Table1[[#This Row],[Credits]]</f>
        <v>0.39999999999999991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>
        <v>0.01</v>
      </c>
      <c r="Y133" s="20">
        <v>0.01</v>
      </c>
      <c r="Z133" s="20">
        <v>0.01</v>
      </c>
      <c r="AA133" s="20">
        <v>0.01</v>
      </c>
      <c r="AB133" s="20">
        <v>0.01</v>
      </c>
      <c r="AC133" s="20">
        <v>0.01</v>
      </c>
      <c r="AD133" s="20">
        <v>0.01</v>
      </c>
      <c r="AE133" s="20">
        <v>0.01</v>
      </c>
      <c r="AF133" s="20">
        <v>0.01</v>
      </c>
      <c r="AG133" s="20">
        <v>0.01</v>
      </c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9.9999999999999992E-2</v>
      </c>
      <c r="AL133" s="27">
        <f>IF(Table1[[#This Row],[Hours]]&gt;0,Table1[[#This Row],[Hours]],Table1[[#This Row],[Nominal Hours]])*COUNTIF(Table1[[#This Row],[Autumn Week 1]:[Spring Week 12]],"&gt;0")</f>
        <v>5</v>
      </c>
    </row>
    <row r="134" spans="1:38">
      <c r="A134" s="3" t="s">
        <v>240</v>
      </c>
      <c r="B134" s="28" t="s">
        <v>241</v>
      </c>
      <c r="C134" s="12" t="s">
        <v>5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209</v>
      </c>
      <c r="G134" s="11" t="s">
        <v>231</v>
      </c>
      <c r="H134" s="11" t="s">
        <v>295</v>
      </c>
      <c r="I134" s="11">
        <v>4</v>
      </c>
      <c r="J134" s="11">
        <f>AVERAGE(Table1[[#This Row],[Autumn Week 1]:[Spring Exams]])*4*Table1[[#This Row],[Credits]]</f>
        <v>4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0.1</v>
      </c>
      <c r="AE134" s="20"/>
      <c r="AF134" s="20"/>
      <c r="AG134" s="20"/>
      <c r="AH134" s="20">
        <v>0.1</v>
      </c>
      <c r="AI134" s="20"/>
      <c r="AJ134" s="20"/>
      <c r="AK134" s="27">
        <f>IF(Table1[[#This Row],[Summative]]="Y",SUMIF(Table1[[#This Row],[Autumn Week 1]:[Spring Exams]],"&gt;0",Table1[[#This Row],[Autumn Week 1]:[Spring Exams]]),0)</f>
        <v>0.2</v>
      </c>
      <c r="AL134" s="27">
        <f>IF(Table1[[#This Row],[Hours]]&gt;0,Table1[[#This Row],[Hours]],Table1[[#This Row],[Nominal Hours]])*COUNTIF(Table1[[#This Row],[Autumn Week 1]:[Spring Week 12]],"&gt;0")</f>
        <v>8</v>
      </c>
    </row>
    <row r="135" spans="1:38">
      <c r="A135" s="3" t="s">
        <v>119</v>
      </c>
      <c r="B135" s="3" t="s">
        <v>120</v>
      </c>
      <c r="C135" s="11" t="s">
        <v>128</v>
      </c>
      <c r="D135" s="29">
        <f>INDEX(Table2[CA weight],MATCH(Table1[[#This Row],[Module Code]],Table2[Module Code],0))</f>
        <v>40</v>
      </c>
      <c r="E135" s="29">
        <f>INDEX(Table2[Credits],MATCH(Table1[[#This Row],[Module Code]],Table2[Module Code],0))</f>
        <v>10</v>
      </c>
      <c r="F135" s="11" t="s">
        <v>255</v>
      </c>
      <c r="G135" s="11" t="s">
        <v>231</v>
      </c>
      <c r="H135" s="11" t="s">
        <v>297</v>
      </c>
      <c r="I135" s="11">
        <v>1</v>
      </c>
      <c r="J135" s="11">
        <f>AVERAGE(Table1[[#This Row],[Autumn Week 1]:[Spring Exams]])*4*Table1[[#This Row],[Credits]]</f>
        <v>1.5999999999999996</v>
      </c>
      <c r="K135" s="11">
        <v>0.5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>
        <v>0.04</v>
      </c>
      <c r="Z135" s="20">
        <v>0.04</v>
      </c>
      <c r="AA135" s="20">
        <v>0.04</v>
      </c>
      <c r="AB135" s="20">
        <v>0.04</v>
      </c>
      <c r="AC135" s="20">
        <v>0.04</v>
      </c>
      <c r="AD135" s="20">
        <v>0.04</v>
      </c>
      <c r="AE135" s="20">
        <v>0.04</v>
      </c>
      <c r="AF135" s="20">
        <v>0.04</v>
      </c>
      <c r="AG135" s="20">
        <v>0.04</v>
      </c>
      <c r="AH135" s="20">
        <v>0.04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0.39999999999999997</v>
      </c>
      <c r="AL135" s="27">
        <f>IF(Table1[[#This Row],[Hours]]&gt;0,Table1[[#This Row],[Hours]],Table1[[#This Row],[Nominal Hours]])*COUNTIF(Table1[[#This Row],[Autumn Week 1]:[Spring Week 12]],"&gt;0")</f>
        <v>5</v>
      </c>
    </row>
    <row r="136" spans="1:38">
      <c r="A136" s="3" t="s">
        <v>71</v>
      </c>
      <c r="B136" s="3" t="s">
        <v>162</v>
      </c>
      <c r="C136" s="12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349</v>
      </c>
      <c r="G136" s="11" t="s">
        <v>231</v>
      </c>
      <c r="H136" s="11" t="s">
        <v>297</v>
      </c>
      <c r="I136" s="11">
        <v>4</v>
      </c>
      <c r="J136" s="11">
        <f>AVERAGE(Table1[[#This Row],[Autumn Week 1]:[Spring Exams]])*4*Table1[[#This Row],[Credits]]</f>
        <v>20</v>
      </c>
      <c r="K136" s="11">
        <v>25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0.5</v>
      </c>
      <c r="AJ136" s="20"/>
      <c r="AK136" s="27">
        <f>IF(Table1[[#This Row],[Summative]]="Y",SUMIF(Table1[[#This Row],[Autumn Week 1]:[Spring Exams]],"&gt;0",Table1[[#This Row],[Autumn Week 1]:[Spring Exams]]),0)</f>
        <v>0.5</v>
      </c>
      <c r="AL136" s="27">
        <f>IF(Table1[[#This Row],[Hours]]&gt;0,Table1[[#This Row],[Hours]],Table1[[#This Row],[Nominal Hours]])*COUNTIF(Table1[[#This Row],[Autumn Week 1]:[Spring Week 12]],"&gt;0")</f>
        <v>25</v>
      </c>
    </row>
    <row r="137" spans="1:38">
      <c r="A137" s="3" t="s">
        <v>197</v>
      </c>
      <c r="B137" s="3" t="s">
        <v>121</v>
      </c>
      <c r="C137" s="12" t="s">
        <v>5</v>
      </c>
      <c r="D137" s="29">
        <f>INDEX(Table2[CA weight],MATCH(Table1[[#This Row],[Module Code]],Table2[Module Code],0))</f>
        <v>50</v>
      </c>
      <c r="E137" s="29">
        <f>INDEX(Table2[Credits],MATCH(Table1[[#This Row],[Module Code]],Table2[Module Code],0))</f>
        <v>10</v>
      </c>
      <c r="F137" s="12" t="s">
        <v>256</v>
      </c>
      <c r="G137" s="11" t="s">
        <v>231</v>
      </c>
      <c r="H137" s="11" t="s">
        <v>297</v>
      </c>
      <c r="I137" s="11">
        <v>3</v>
      </c>
      <c r="J137" s="11">
        <f>AVERAGE(Table1[[#This Row],[Autumn Week 1]:[Spring Exams]])*4*Table1[[#This Row],[Credits]]</f>
        <v>4</v>
      </c>
      <c r="K137" s="11"/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>
        <v>0.1</v>
      </c>
      <c r="AB137" s="20"/>
      <c r="AC137" s="20"/>
      <c r="AD137" s="20"/>
      <c r="AE137" s="20"/>
      <c r="AF137" s="20"/>
      <c r="AG137" s="20"/>
      <c r="AH137" s="20">
        <v>0.1</v>
      </c>
      <c r="AI137" s="20"/>
      <c r="AJ137" s="20"/>
      <c r="AK137" s="27">
        <f>IF(Table1[[#This Row],[Summative]]="Y",SUMIF(Table1[[#This Row],[Autumn Week 1]:[Spring Exams]],"&gt;0",Table1[[#This Row],[Autumn Week 1]:[Spring Exams]]),0)</f>
        <v>0.2</v>
      </c>
      <c r="AL137" s="27">
        <f>IF(Table1[[#This Row],[Hours]]&gt;0,Table1[[#This Row],[Hours]],Table1[[#This Row],[Nominal Hours]])*COUNTIF(Table1[[#This Row],[Autumn Week 1]:[Spring Week 12]],"&gt;0")</f>
        <v>8</v>
      </c>
    </row>
    <row r="138" spans="1:38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268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8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>
        <v>0.2</v>
      </c>
      <c r="AF138" s="20"/>
      <c r="AG138" s="20"/>
      <c r="AH138" s="20"/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198</v>
      </c>
      <c r="B139" s="3" t="s">
        <v>122</v>
      </c>
      <c r="C139" s="12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2" t="s">
        <v>259</v>
      </c>
      <c r="G139" s="11" t="s">
        <v>231</v>
      </c>
      <c r="H139" s="11" t="s">
        <v>297</v>
      </c>
      <c r="I139" s="11">
        <v>3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>
        <v>0.2</v>
      </c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351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>
        <v>0.4</v>
      </c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0.4</v>
      </c>
      <c r="AL140" s="27">
        <f>IF(Table1[[#This Row],[Hours]]&gt;0,Table1[[#This Row],[Hours]],Table1[[#This Row],[Nominal Hours]])*COUNTIF(Table1[[#This Row],[Autumn Week 1]:[Spring Week 12]],"&gt;0")</f>
        <v>16</v>
      </c>
    </row>
    <row r="141" spans="1:38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>
        <v>0.4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77</v>
      </c>
      <c r="B142" s="28" t="s">
        <v>23</v>
      </c>
      <c r="C142" s="11" t="s">
        <v>127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233</v>
      </c>
      <c r="G142" s="11" t="s">
        <v>271</v>
      </c>
      <c r="H142" s="11" t="s">
        <v>298</v>
      </c>
      <c r="I142" s="11">
        <v>1</v>
      </c>
      <c r="J142" s="11">
        <f>AVERAGE(Table1[[#This Row],[Autumn Week 1]:[Spring Exams]])*4*Table1[[#This Row],[Credits]]</f>
        <v>9.9999999999999964</v>
      </c>
      <c r="K142" s="11">
        <v>20</v>
      </c>
      <c r="L142" s="18">
        <f>1/24</f>
        <v>4.1666666666666664E-2</v>
      </c>
      <c r="M142" s="18">
        <v>4.1666666666666664E-2</v>
      </c>
      <c r="N142" s="18">
        <v>4.1666666666666664E-2</v>
      </c>
      <c r="O142" s="19">
        <v>4.1666666666666664E-2</v>
      </c>
      <c r="P142" s="18">
        <v>4.1666666666666664E-2</v>
      </c>
      <c r="Q142" s="18">
        <v>4.1666666666666664E-2</v>
      </c>
      <c r="R142" s="18">
        <v>4.1666666666666664E-2</v>
      </c>
      <c r="S142" s="19">
        <v>4.1666666666666664E-2</v>
      </c>
      <c r="T142" s="18">
        <v>4.1666666666666664E-2</v>
      </c>
      <c r="U142" s="18">
        <v>4.1666666666666664E-2</v>
      </c>
      <c r="V142" s="18">
        <v>4.1666666666666664E-2</v>
      </c>
      <c r="W142" s="19">
        <v>4.1666666666666664E-2</v>
      </c>
      <c r="X142" s="20">
        <v>4.1666666666666664E-2</v>
      </c>
      <c r="Y142" s="20">
        <v>4.1666666666666664E-2</v>
      </c>
      <c r="Z142" s="20">
        <v>4.1666666666666664E-2</v>
      </c>
      <c r="AA142" s="20">
        <v>4.1666666666666664E-2</v>
      </c>
      <c r="AB142" s="20">
        <v>4.1666666666666664E-2</v>
      </c>
      <c r="AC142" s="20">
        <v>4.1666666666666664E-2</v>
      </c>
      <c r="AD142" s="20">
        <v>4.1666666666666664E-2</v>
      </c>
      <c r="AE142" s="20">
        <v>4.1666666666666664E-2</v>
      </c>
      <c r="AF142" s="20">
        <v>4.1666666666666664E-2</v>
      </c>
      <c r="AG142" s="20">
        <v>4.1666666666666664E-2</v>
      </c>
      <c r="AH142" s="20">
        <v>4.1666666666666664E-2</v>
      </c>
      <c r="AI142" s="20">
        <v>4.1666666666666664E-2</v>
      </c>
      <c r="AJ142" s="20"/>
      <c r="AK142" s="27">
        <f>IF(Table1[[#This Row],[Summative]]="Y",SUMIF(Table1[[#This Row],[Autumn Week 1]:[Spring Exams]],"&gt;0",Table1[[#This Row],[Autumn Week 1]:[Spring Exams]]),0)</f>
        <v>0</v>
      </c>
      <c r="AL142" s="27">
        <f>IF(Table1[[#This Row],[Hours]]&gt;0,Table1[[#This Row],[Hours]],Table1[[#This Row],[Nominal Hours]])*COUNTIF(Table1[[#This Row],[Autumn Week 1]:[Spring Week 12]],"&gt;0")</f>
        <v>480</v>
      </c>
    </row>
    <row r="143" spans="1:38">
      <c r="A143" s="4" t="s">
        <v>77</v>
      </c>
      <c r="B143" s="2" t="s">
        <v>23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270</v>
      </c>
      <c r="G143" s="11" t="s">
        <v>222</v>
      </c>
      <c r="H143" s="11" t="s">
        <v>297</v>
      </c>
      <c r="I143" s="11">
        <v>1</v>
      </c>
      <c r="J143" s="11">
        <f>AVERAGE(Table1[[#This Row],[Autumn Week 1]:[Spring Exams]])*4*Table1[[#This Row],[Credits]]</f>
        <v>10</v>
      </c>
      <c r="K143" s="11">
        <v>0.1</v>
      </c>
      <c r="L143" s="18"/>
      <c r="M143" s="18"/>
      <c r="N143" s="18"/>
      <c r="O143" s="19"/>
      <c r="P143" s="18"/>
      <c r="Q143" s="18">
        <v>2.5000000000000001E-2</v>
      </c>
      <c r="R143" s="18"/>
      <c r="S143" s="19"/>
      <c r="T143" s="18"/>
      <c r="U143" s="18"/>
      <c r="V143" s="18">
        <v>2.5000000000000001E-2</v>
      </c>
      <c r="W143" s="19"/>
      <c r="X143" s="20"/>
      <c r="Y143" s="20"/>
      <c r="Z143" s="20"/>
      <c r="AA143" s="20"/>
      <c r="AB143" s="20"/>
      <c r="AC143" s="20">
        <v>7.4999999999999997E-2</v>
      </c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0.30000000000000004</v>
      </c>
    </row>
    <row r="144" spans="1:38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333</v>
      </c>
      <c r="G144" s="11" t="s">
        <v>231</v>
      </c>
      <c r="H144" s="11" t="s">
        <v>297</v>
      </c>
      <c r="I144" s="11">
        <v>1</v>
      </c>
      <c r="J144" s="11">
        <f>AVERAGE(Table1[[#This Row],[Autumn Week 1]:[Spring Exams]])*4*Table1[[#This Row],[Credits]]</f>
        <v>0</v>
      </c>
      <c r="K144" s="11">
        <v>0.1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45">
        <v>0.25</v>
      </c>
      <c r="AI144" s="46">
        <v>-0.25</v>
      </c>
      <c r="AJ144" s="20"/>
      <c r="AK144" s="27">
        <f>IF(Table1[[#This Row],[Summative]]="Y",SUMIF(Table1[[#This Row],[Autumn Week 1]:[Spring Exams]],"&gt;0",Table1[[#This Row],[Autumn Week 1]:[Spring Exams]]),0)</f>
        <v>0.25</v>
      </c>
      <c r="AL144" s="27">
        <f>IF(Table1[[#This Row],[Hours]]&gt;0,Table1[[#This Row],[Hours]],Table1[[#This Row],[Nominal Hours]])*COUNTIF(Table1[[#This Row],[Autumn Week 1]:[Spring Week 12]],"&gt;0")</f>
        <v>0.1</v>
      </c>
    </row>
    <row r="145" spans="1:38">
      <c r="A145" s="4" t="s">
        <v>77</v>
      </c>
      <c r="B145" s="2" t="s">
        <v>23</v>
      </c>
      <c r="C145" s="11" t="s">
        <v>127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352</v>
      </c>
      <c r="G145" s="11" t="s">
        <v>231</v>
      </c>
      <c r="H145" s="11" t="s">
        <v>303</v>
      </c>
      <c r="I145" s="11">
        <v>1</v>
      </c>
      <c r="J145" s="11">
        <f>AVERAGE(Table1[[#This Row],[Autumn Week 1]:[Spring Exams]])*4*Table1[[#This Row],[Credits]]</f>
        <v>24</v>
      </c>
      <c r="K145" s="11">
        <v>1</v>
      </c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>
        <v>0.1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0.1</v>
      </c>
      <c r="AL145" s="27">
        <f>IF(Table1[[#This Row],[Hours]]&gt;0,Table1[[#This Row],[Hours]],Table1[[#This Row],[Nominal Hours]])*COUNTIF(Table1[[#This Row],[Autumn Week 1]:[Spring Week 12]],"&gt;0")</f>
        <v>1</v>
      </c>
    </row>
    <row r="146" spans="1:38">
      <c r="A146" s="4" t="s">
        <v>77</v>
      </c>
      <c r="B146" s="2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269</v>
      </c>
      <c r="G146" s="11" t="s">
        <v>222</v>
      </c>
      <c r="H146" s="11" t="s">
        <v>297</v>
      </c>
      <c r="I146" s="11">
        <v>11</v>
      </c>
      <c r="J146" s="11">
        <f>AVERAGE(Table1[[#This Row],[Autumn Week 1]:[Spring Exams]])*4*Table1[[#This Row],[Credits]]</f>
        <v>48</v>
      </c>
      <c r="K146" s="11">
        <v>10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10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334</v>
      </c>
      <c r="G147" s="11" t="s">
        <v>231</v>
      </c>
      <c r="H147" s="11" t="s">
        <v>297</v>
      </c>
      <c r="I147" s="11">
        <v>11</v>
      </c>
      <c r="J147" s="11">
        <f>AVERAGE(Table1[[#This Row],[Autumn Week 1]:[Spring Exams]])*4*Table1[[#This Row],[Credits]]</f>
        <v>0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45">
        <v>0.4</v>
      </c>
      <c r="AI147" s="46">
        <v>-0.4</v>
      </c>
      <c r="AJ147" s="20"/>
      <c r="AK147" s="27">
        <f>IF(Table1[[#This Row],[Summative]]="Y",SUMIF(Table1[[#This Row],[Autumn Week 1]:[Spring Exams]],"&gt;0",Table1[[#This Row],[Autumn Week 1]:[Spring Exams]]),0)</f>
        <v>0.4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>
      <c r="A148" s="4" t="s">
        <v>77</v>
      </c>
      <c r="B148" s="2" t="s">
        <v>23</v>
      </c>
      <c r="C148" s="11" t="s">
        <v>124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274</v>
      </c>
      <c r="G148" s="11" t="s">
        <v>231</v>
      </c>
      <c r="H148" s="11" t="s">
        <v>310</v>
      </c>
      <c r="I148" s="11">
        <v>1</v>
      </c>
      <c r="J148" s="11">
        <f>AVERAGE(Table1[[#This Row],[Autumn Week 1]:[Spring Exams]])*4*Table1[[#This Row],[Credits]]</f>
        <v>36</v>
      </c>
      <c r="K148" s="11">
        <v>15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>
        <v>0.15</v>
      </c>
      <c r="AK148" s="27">
        <f>IF(Table1[[#This Row],[Summative]]="Y",SUMIF(Table1[[#This Row],[Autumn Week 1]:[Spring Exams]],"&gt;0",Table1[[#This Row],[Autumn Week 1]:[Spring Exams]]),0)</f>
        <v>0.15</v>
      </c>
      <c r="AL148" s="27">
        <f>IF(Table1[[#This Row],[Hours]]&gt;0,Table1[[#This Row],[Hours]],Table1[[#This Row],[Nominal Hours]])*COUNTIF(Table1[[#This Row],[Autumn Week 1]:[Spring Week 12]],"&gt;0")</f>
        <v>0</v>
      </c>
    </row>
    <row r="149" spans="1:38">
      <c r="A149" s="4" t="s">
        <v>77</v>
      </c>
      <c r="B149" s="2" t="s">
        <v>23</v>
      </c>
      <c r="C149" s="11" t="s">
        <v>301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37" t="s">
        <v>335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24</v>
      </c>
      <c r="K149" s="11">
        <v>2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</v>
      </c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>
      <c r="A150" s="4" t="s">
        <v>245</v>
      </c>
      <c r="B150" s="2" t="s">
        <v>246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261</v>
      </c>
      <c r="G150" s="11" t="s">
        <v>231</v>
      </c>
      <c r="H150" s="11" t="s">
        <v>297</v>
      </c>
      <c r="I150" s="11">
        <v>2</v>
      </c>
      <c r="J150" s="11">
        <f>AVERAGE(Table1[[#This Row],[Autumn Week 1]:[Spring Exams]])*4*Table1[[#This Row],[Credits]]</f>
        <v>16</v>
      </c>
      <c r="K150" s="11"/>
      <c r="L150" s="18"/>
      <c r="M150" s="18"/>
      <c r="N150" s="18"/>
      <c r="O150" s="19">
        <v>0.4</v>
      </c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0.4</v>
      </c>
      <c r="AL150" s="27">
        <f>IF(Table1[[#This Row],[Hours]]&gt;0,Table1[[#This Row],[Hours]],Table1[[#This Row],[Nominal Hours]])*COUNTIF(Table1[[#This Row],[Autumn Week 1]:[Spring Week 12]],"&gt;0")</f>
        <v>16</v>
      </c>
    </row>
    <row r="151" spans="1:38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262</v>
      </c>
      <c r="G151" s="11" t="s">
        <v>231</v>
      </c>
      <c r="H151" s="11" t="s">
        <v>297</v>
      </c>
      <c r="I151" s="11">
        <v>4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>
        <v>0.4</v>
      </c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263</v>
      </c>
      <c r="G152" s="11" t="s">
        <v>231</v>
      </c>
      <c r="H152" s="11" t="s">
        <v>297</v>
      </c>
      <c r="I152" s="11">
        <v>3</v>
      </c>
      <c r="J152" s="11">
        <f>AVERAGE(Table1[[#This Row],[Autumn Week 1]:[Spring Exams]])*4*Table1[[#This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>
        <v>0.2</v>
      </c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0.2</v>
      </c>
      <c r="AL152" s="27">
        <f>IF(Table1[[#This Row],[Hours]]&gt;0,Table1[[#This Row],[Hours]],Table1[[#This Row],[Nominal Hours]])*COUNTIF(Table1[[#This Row],[Autumn Week 1]:[Spring Week 12]],"&gt;0")</f>
        <v>8</v>
      </c>
    </row>
    <row r="153" spans="1:38">
      <c r="A153" s="4" t="s">
        <v>247</v>
      </c>
      <c r="B153" s="2" t="s">
        <v>248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208</v>
      </c>
      <c r="G153" s="11" t="s">
        <v>231</v>
      </c>
      <c r="H153" s="11" t="s">
        <v>297</v>
      </c>
      <c r="I153" s="11">
        <v>5</v>
      </c>
      <c r="J153" s="11">
        <f>AVERAGE(Table1[[#This Row],[Autumn Week 1]:[Spring Exams]])*4*Table1[[#This Row],[Credits]]</f>
        <v>20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>
        <v>0.5</v>
      </c>
      <c r="AD153" s="20"/>
      <c r="AE153" s="20"/>
      <c r="AF153" s="20"/>
      <c r="AG153" s="20"/>
      <c r="AH153" s="20">
        <v>0.5</v>
      </c>
      <c r="AI153" s="20"/>
      <c r="AJ153" s="20"/>
      <c r="AK153" s="27">
        <f>IF(Table1[[#This Row],[Summative]]="Y",SUMIF(Table1[[#This Row],[Autumn Week 1]:[Spring Exams]],"&gt;0",Table1[[#This Row],[Autumn Week 1]:[Spring Exams]]),0)</f>
        <v>1</v>
      </c>
      <c r="AL153" s="27">
        <f>IF(Table1[[#This Row],[Hours]]&gt;0,Table1[[#This Row],[Hours]],Table1[[#This Row],[Nominal Hours]])*COUNTIF(Table1[[#This Row],[Autumn Week 1]:[Spring Week 12]],"&gt;0")</f>
        <v>40</v>
      </c>
    </row>
    <row r="154" spans="1:38">
      <c r="A154" s="4" t="s">
        <v>243</v>
      </c>
      <c r="B154" s="3" t="s">
        <v>244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362</v>
      </c>
      <c r="G154" s="11" t="s">
        <v>231</v>
      </c>
      <c r="H154" s="11" t="s">
        <v>297</v>
      </c>
      <c r="I154" s="11">
        <v>1</v>
      </c>
      <c r="J154" s="11">
        <f>AVERAGE(Table1[[#This Row],[Autumn Week 1]:[Spring Exams]])*4*Table1[[#This Row],[Credits]]</f>
        <v>1.9999999999999998</v>
      </c>
      <c r="K154" s="11"/>
      <c r="L154" s="18">
        <v>0.05</v>
      </c>
      <c r="M154" s="18">
        <v>0.05</v>
      </c>
      <c r="N154" s="18">
        <v>0.05</v>
      </c>
      <c r="O154" s="18">
        <v>0.05</v>
      </c>
      <c r="P154" s="18">
        <v>0.05</v>
      </c>
      <c r="Q154" s="18">
        <v>0.05</v>
      </c>
      <c r="R154" s="18">
        <v>0.05</v>
      </c>
      <c r="S154" s="18">
        <v>0.05</v>
      </c>
      <c r="T154" s="18">
        <v>0.05</v>
      </c>
      <c r="U154" s="18">
        <v>0.05</v>
      </c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0.49999999999999994</v>
      </c>
      <c r="AL154" s="27">
        <f>IF(Table1[[#This Row],[Hours]]&gt;0,Table1[[#This Row],[Hours]],Table1[[#This Row],[Nominal Hours]])*COUNTIF(Table1[[#This Row],[Autumn Week 1]:[Spring Week 12]],"&gt;0")</f>
        <v>19.999999999999996</v>
      </c>
    </row>
    <row r="155" spans="1:38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363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0.79999999999999982</v>
      </c>
      <c r="K155" s="11"/>
      <c r="L155" s="18">
        <v>0.02</v>
      </c>
      <c r="M155" s="18">
        <v>0.02</v>
      </c>
      <c r="N155" s="18">
        <v>0.02</v>
      </c>
      <c r="O155" s="18">
        <v>0.02</v>
      </c>
      <c r="P155" s="18">
        <v>0.02</v>
      </c>
      <c r="Q155" s="18">
        <v>0.02</v>
      </c>
      <c r="R155" s="18">
        <v>0.02</v>
      </c>
      <c r="S155" s="18">
        <v>0.02</v>
      </c>
      <c r="T155" s="18">
        <v>0.02</v>
      </c>
      <c r="U155" s="18">
        <v>0.02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0.19999999999999998</v>
      </c>
      <c r="AL155" s="27">
        <f>IF(Table1[[#This Row],[Hours]]&gt;0,Table1[[#This Row],[Hours]],Table1[[#This Row],[Nominal Hours]])*COUNTIF(Table1[[#This Row],[Autumn Week 1]:[Spring Week 12]],"&gt;0")</f>
        <v>7.9999999999999982</v>
      </c>
    </row>
    <row r="156" spans="1:38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353</v>
      </c>
      <c r="G156" s="11" t="s">
        <v>231</v>
      </c>
      <c r="H156" s="11" t="s">
        <v>297</v>
      </c>
      <c r="I156" s="11">
        <v>11</v>
      </c>
      <c r="J156" s="11">
        <f>AVERAGE(Table1[[#This Row],[Autumn Week 1]:[Spring Exams]])*4*Table1[[#This Row],[Credits]]</f>
        <v>12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0.3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0.3</v>
      </c>
      <c r="AL156" s="27">
        <f>IF(Table1[[#This Row],[Hours]]&gt;0,Table1[[#This Row],[Hours]],Table1[[#This Row],[Nominal Hours]])*COUNTIF(Table1[[#This Row],[Autumn Week 1]:[Spring Week 12]],"&gt;0")</f>
        <v>12</v>
      </c>
    </row>
    <row r="157" spans="1:38">
      <c r="A157" s="4" t="s">
        <v>184</v>
      </c>
      <c r="B157" s="2" t="s">
        <v>187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354</v>
      </c>
      <c r="G157" s="11" t="s">
        <v>231</v>
      </c>
      <c r="H157" s="11" t="s">
        <v>297</v>
      </c>
      <c r="I157" s="11">
        <v>2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>
        <v>0.05</v>
      </c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355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346</v>
      </c>
      <c r="G159" s="11" t="s">
        <v>231</v>
      </c>
      <c r="H159" s="11" t="s">
        <v>296</v>
      </c>
      <c r="I159" s="11">
        <v>3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>
        <v>0.3</v>
      </c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184</v>
      </c>
      <c r="B160" s="2" t="s">
        <v>187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356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8</v>
      </c>
      <c r="K160" s="11">
        <v>4</v>
      </c>
      <c r="L160" s="18"/>
      <c r="M160" s="18"/>
      <c r="N160" s="18"/>
      <c r="O160" s="19"/>
      <c r="P160" s="18"/>
      <c r="Q160" s="18">
        <v>0.1</v>
      </c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>
      <c r="A161" s="4" t="s">
        <v>184</v>
      </c>
      <c r="B161" s="2" t="s">
        <v>187</v>
      </c>
      <c r="C161" s="11" t="s">
        <v>125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357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24</v>
      </c>
      <c r="K161" s="11">
        <v>0.5</v>
      </c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>
        <v>0.3</v>
      </c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0.3</v>
      </c>
      <c r="AL161" s="27">
        <f>IF(Table1[[#This Row],[Hours]]&gt;0,Table1[[#This Row],[Hours]],Table1[[#This Row],[Nominal Hours]])*COUNTIF(Table1[[#This Row],[Autumn Week 1]:[Spring Week 12]],"&gt;0")</f>
        <v>0.5</v>
      </c>
    </row>
    <row r="162" spans="1:38">
      <c r="A162" s="4" t="s">
        <v>184</v>
      </c>
      <c r="B162" s="2" t="s">
        <v>187</v>
      </c>
      <c r="C162" s="11" t="s">
        <v>301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358</v>
      </c>
      <c r="G162" s="11" t="s">
        <v>231</v>
      </c>
      <c r="H162" s="11" t="s">
        <v>310</v>
      </c>
      <c r="I162" s="11">
        <v>1</v>
      </c>
      <c r="J162" s="11">
        <f>AVERAGE(Table1[[#This Row],[Autumn Week 1]:[Spring Exams]])*4*Table1[[#This Row],[Credits]]</f>
        <v>16</v>
      </c>
      <c r="K162" s="11">
        <v>1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0.2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1</v>
      </c>
    </row>
    <row r="163" spans="1:38">
      <c r="A163" s="4" t="s">
        <v>185</v>
      </c>
      <c r="B163" s="2" t="s">
        <v>188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359</v>
      </c>
      <c r="G163" s="11" t="s">
        <v>231</v>
      </c>
      <c r="H163" s="11" t="s">
        <v>297</v>
      </c>
      <c r="I163" s="11">
        <v>3</v>
      </c>
      <c r="J163" s="11">
        <f>AVERAGE(Table1[[#This Row],[Autumn Week 1]:[Spring Exams]])*4*Table1[[#This Row],[Credits]]</f>
        <v>4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>
        <v>0.05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0.05</v>
      </c>
      <c r="AL163" s="27">
        <f>IF(Table1[[#This Row],[Hours]]&gt;0,Table1[[#This Row],[Hours]],Table1[[#This Row],[Nominal Hours]])*COUNTIF(Table1[[#This Row],[Autumn Week 1]:[Spring Week 12]],"&gt;0")</f>
        <v>4</v>
      </c>
    </row>
    <row r="164" spans="1:38">
      <c r="A164" s="4" t="s">
        <v>185</v>
      </c>
      <c r="B164" s="2" t="s">
        <v>188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357</v>
      </c>
      <c r="G164" s="11" t="s">
        <v>231</v>
      </c>
      <c r="H164" s="11" t="s">
        <v>297</v>
      </c>
      <c r="I164" s="11">
        <v>7</v>
      </c>
      <c r="J164" s="11">
        <f>AVERAGE(Table1[[#This Row],[Autumn Week 1]:[Spring Exams]])*4*Table1[[#This Row],[Credits]]</f>
        <v>16</v>
      </c>
      <c r="K164" s="11">
        <v>0.5</v>
      </c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>
        <v>0.2</v>
      </c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0.2</v>
      </c>
      <c r="AL164" s="27">
        <f>IF(Table1[[#This Row],[Hours]]&gt;0,Table1[[#This Row],[Hours]],Table1[[#This Row],[Nominal Hours]])*COUNTIF(Table1[[#This Row],[Autumn Week 1]:[Spring Week 12]],"&gt;0")</f>
        <v>0.5</v>
      </c>
    </row>
    <row r="165" spans="1:38">
      <c r="A165" s="4" t="s">
        <v>185</v>
      </c>
      <c r="B165" s="2" t="s">
        <v>188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360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>
        <v>0.3</v>
      </c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24</v>
      </c>
    </row>
    <row r="166" spans="1:38">
      <c r="A166" s="4" t="s">
        <v>185</v>
      </c>
      <c r="B166" s="2" t="s">
        <v>188</v>
      </c>
      <c r="C166" s="11" t="s">
        <v>126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361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36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0.45</v>
      </c>
      <c r="AJ166" s="20"/>
      <c r="AK166" s="27">
        <f>IF(Table1[[#This Row],[Summative]]="Y",SUMIF(Table1[[#This Row],[Autumn Week 1]:[Spring Exams]],"&gt;0",Table1[[#This Row],[Autumn Week 1]:[Spring Exams]]),0)</f>
        <v>0.45</v>
      </c>
      <c r="AL166" s="27">
        <f>IF(Table1[[#This Row],[Hours]]&gt;0,Table1[[#This Row],[Hours]],Table1[[#This Row],[Nominal Hours]])*COUNTIF(Table1[[#This Row],[Autumn Week 1]:[Spring Week 12]],"&gt;0")</f>
        <v>36</v>
      </c>
    </row>
    <row r="167" spans="1:38">
      <c r="A167" s="3" t="s">
        <v>275</v>
      </c>
      <c r="B167" s="28" t="s">
        <v>276</v>
      </c>
      <c r="C167" s="11" t="s">
        <v>5</v>
      </c>
      <c r="D167" s="29">
        <f>INDEX(Table2[CA weight],MATCH(Table1[[#This Row],[Module Code]],Table2[Module Code],0))</f>
        <v>30</v>
      </c>
      <c r="E167" s="29">
        <f>INDEX(Table2[Credits],MATCH(Table1[[#This Row],[Module Code]],Table2[Module Code],0))</f>
        <v>10</v>
      </c>
      <c r="F167" s="11" t="s">
        <v>289</v>
      </c>
      <c r="G167" s="11" t="s">
        <v>231</v>
      </c>
      <c r="H167" s="11" t="s">
        <v>336</v>
      </c>
      <c r="I167" s="11">
        <v>4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>
        <v>0.1</v>
      </c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0.1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290</v>
      </c>
      <c r="G168" s="11" t="s">
        <v>231</v>
      </c>
      <c r="H168" s="11" t="s">
        <v>336</v>
      </c>
      <c r="I168" s="11">
        <v>6</v>
      </c>
      <c r="J168" s="11">
        <f>AVERAGE(Table1[[#This Row],[Autumn Week 1]:[Spring Exams]])*4*Table1[[#This Row],[Credits]]</f>
        <v>8</v>
      </c>
      <c r="K168" s="11"/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>
        <v>0.2</v>
      </c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8</v>
      </c>
    </row>
    <row r="169" spans="1:38">
      <c r="A169" s="3" t="s">
        <v>279</v>
      </c>
      <c r="B169" s="28" t="s">
        <v>280</v>
      </c>
      <c r="C169" s="11" t="s">
        <v>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10</v>
      </c>
      <c r="F169" s="11" t="s">
        <v>304</v>
      </c>
      <c r="G169" s="11" t="s">
        <v>231</v>
      </c>
      <c r="H169" s="11" t="s">
        <v>303</v>
      </c>
      <c r="I169" s="11">
        <v>3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>
        <v>0.2</v>
      </c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305</v>
      </c>
      <c r="G170" s="11" t="s">
        <v>231</v>
      </c>
      <c r="H170" s="11" t="s">
        <v>303</v>
      </c>
      <c r="I170" s="11">
        <v>8</v>
      </c>
      <c r="J170" s="11">
        <f>AVERAGE(Table1[[#This Row],[Autumn Week 1]:[Spring Exams]])*4*Table1[[#This Row],[Credits]]</f>
        <v>20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0.5</v>
      </c>
      <c r="AJ170" s="20"/>
      <c r="AK170" s="27">
        <f>IF(Table1[[#This Row],[Summative]]="Y",SUMIF(Table1[[#This Row],[Autumn Week 1]:[Spring Exams]],"&gt;0",Table1[[#This Row],[Autumn Week 1]:[Spring Exams]]),0)</f>
        <v>0.5</v>
      </c>
      <c r="AL170" s="27">
        <f>IF(Table1[[#This Row],[Hours]]&gt;0,Table1[[#This Row],[Hours]],Table1[[#This Row],[Nominal Hours]])*COUNTIF(Table1[[#This Row],[Autumn Week 1]:[Spring Week 12]],"&gt;0")</f>
        <v>20</v>
      </c>
    </row>
    <row r="171" spans="1:38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306</v>
      </c>
      <c r="G171" s="11" t="s">
        <v>231</v>
      </c>
      <c r="H171" s="11" t="s">
        <v>303</v>
      </c>
      <c r="I171" s="11">
        <v>3</v>
      </c>
      <c r="J171" s="11">
        <f>AVERAGE(Table1[[#This Row],[Autumn Week 1]:[Spring Exams]])*4*Table1[[#This Row],[Credits]]</f>
        <v>12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0.3</v>
      </c>
      <c r="AJ171" s="20"/>
      <c r="AK171" s="27">
        <f>IF(Table1[[#This Row],[Summative]]="Y",SUMIF(Table1[[#This Row],[Autumn Week 1]:[Spring Exams]],"&gt;0",Table1[[#This Row],[Autumn Week 1]:[Spring Exams]]),0)</f>
        <v>0.3</v>
      </c>
      <c r="AL171" s="27">
        <f>IF(Table1[[#This Row],[Hours]]&gt;0,Table1[[#This Row],[Hours]],Table1[[#This Row],[Nominal Hours]])*COUNTIF(Table1[[#This Row],[Autumn Week 1]:[Spring Week 12]],"&gt;0")</f>
        <v>12</v>
      </c>
    </row>
    <row r="172" spans="1:38">
      <c r="A172" s="3" t="s">
        <v>281</v>
      </c>
      <c r="B172" s="28" t="s">
        <v>283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20</v>
      </c>
      <c r="F172" s="11" t="s">
        <v>337</v>
      </c>
      <c r="G172" s="11" t="s">
        <v>231</v>
      </c>
      <c r="H172" s="11" t="s">
        <v>303</v>
      </c>
      <c r="I172" s="11">
        <v>4</v>
      </c>
      <c r="J172" s="11">
        <f>AVERAGE(Table1[[#This Row],[Autumn Week 1]:[Spring Exams]])*4*Table1[[#This Row],[Credits]]</f>
        <v>40</v>
      </c>
      <c r="K172" s="11">
        <v>20</v>
      </c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0.5</v>
      </c>
      <c r="AJ172" s="20"/>
      <c r="AK172" s="27">
        <f>IF(Table1[[#This Row],[Summative]]="Y",SUMIF(Table1[[#This Row],[Autumn Week 1]:[Spring Exams]],"&gt;0",Table1[[#This Row],[Autumn Week 1]:[Spring Exams]]),0)</f>
        <v>0.5</v>
      </c>
      <c r="AL172" s="27">
        <f>IF(Table1[[#This Row],[Hours]]&gt;0,Table1[[#This Row],[Hours]],Table1[[#This Row],[Nominal Hours]])*COUNTIF(Table1[[#This Row],[Autumn Week 1]:[Spring Week 12]],"&gt;0")</f>
        <v>20</v>
      </c>
    </row>
    <row r="173" spans="1:38">
      <c r="A173" s="3" t="s">
        <v>281</v>
      </c>
      <c r="B173" s="28" t="s">
        <v>283</v>
      </c>
      <c r="C173" s="11" t="s">
        <v>4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338</v>
      </c>
      <c r="G173" s="11" t="s">
        <v>231</v>
      </c>
      <c r="H173" s="11" t="s">
        <v>310</v>
      </c>
      <c r="I173" s="11">
        <v>1</v>
      </c>
      <c r="J173" s="11">
        <f>AVERAGE(Table1[[#This Row],[Autumn Week 1]:[Spring Exams]])*4*Table1[[#This Row],[Credits]]</f>
        <v>40</v>
      </c>
      <c r="K173" s="11">
        <v>1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>
        <v>0.5</v>
      </c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1</v>
      </c>
    </row>
    <row r="174" spans="1:38">
      <c r="A174" s="3" t="s">
        <v>282</v>
      </c>
      <c r="B174" s="28" t="s">
        <v>284</v>
      </c>
      <c r="C174" s="11" t="s">
        <v>5</v>
      </c>
      <c r="D174" s="29">
        <f>INDEX(Table2[CA weight],MATCH(Table1[[#This Row],[Module Code]],Table2[Module Code],0))</f>
        <v>50</v>
      </c>
      <c r="E174" s="29">
        <f>INDEX(Table2[Credits],MATCH(Table1[[#This Row],[Module Code]],Table2[Module Code],0))</f>
        <v>20</v>
      </c>
      <c r="F174" s="11" t="s">
        <v>339</v>
      </c>
      <c r="G174" s="11" t="s">
        <v>231</v>
      </c>
      <c r="H174" s="11" t="s">
        <v>303</v>
      </c>
      <c r="I174" s="11">
        <v>2</v>
      </c>
      <c r="J174" s="11">
        <f>AVERAGE(Table1[[#This Row],[Autumn Week 1]:[Spring Exams]])*4*Table1[[#This Row],[Credits]]</f>
        <v>40</v>
      </c>
      <c r="K174" s="11">
        <v>8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>
        <v>0.5</v>
      </c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2025-08-08T10:39:35Z</dcterms:modified>
</cp:coreProperties>
</file>