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127" documentId="8_{10702854-9EE2-4D67-90CE-85FDD07A66EE}" xr6:coauthVersionLast="47" xr6:coauthVersionMax="47" xr10:uidLastSave="{D14445E1-5821-47AE-BDAD-E11D19FB04D9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" i="1" l="1"/>
  <c r="D150" i="1"/>
  <c r="E149" i="1"/>
  <c r="J149" i="1" s="1"/>
  <c r="AL149" i="1" s="1"/>
  <c r="E150" i="1"/>
  <c r="J150" i="1" s="1"/>
  <c r="AL150" i="1" s="1"/>
  <c r="AK149" i="1"/>
  <c r="AK150" i="1"/>
  <c r="D148" i="1"/>
  <c r="E148" i="1"/>
  <c r="J148" i="1" s="1"/>
  <c r="AL148" i="1" s="1"/>
  <c r="AK148" i="1"/>
  <c r="E134" i="1"/>
  <c r="J134" i="1" s="1"/>
  <c r="AL134" i="1" s="1"/>
  <c r="E135" i="1"/>
  <c r="J135" i="1" s="1"/>
  <c r="AL135" i="1" s="1"/>
  <c r="AK134" i="1"/>
  <c r="AK135" i="1"/>
  <c r="E123" i="1"/>
  <c r="J123" i="1" s="1"/>
  <c r="AL123" i="1" s="1"/>
  <c r="AK123" i="1"/>
  <c r="E74" i="1"/>
  <c r="J74" i="1" s="1"/>
  <c r="AL74" i="1" s="1"/>
  <c r="AK74" i="1"/>
  <c r="E67" i="1"/>
  <c r="J67" i="1" s="1"/>
  <c r="AL67" i="1" s="1"/>
  <c r="AK67" i="1"/>
  <c r="E163" i="1"/>
  <c r="J163" i="1" s="1"/>
  <c r="AL163" i="1" s="1"/>
  <c r="E164" i="1"/>
  <c r="J164" i="1" s="1"/>
  <c r="AL164" i="1" s="1"/>
  <c r="AK163" i="1"/>
  <c r="AK16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6" i="1"/>
  <c r="AK68" i="1"/>
  <c r="AK69" i="1"/>
  <c r="AK70" i="1"/>
  <c r="AK71" i="1"/>
  <c r="AK72" i="1"/>
  <c r="AK73" i="1"/>
  <c r="AK75" i="1"/>
  <c r="AK76" i="1"/>
  <c r="AK77" i="1"/>
  <c r="AK78" i="1"/>
  <c r="AK79" i="1"/>
  <c r="AK81" i="1"/>
  <c r="AK80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4" i="1"/>
  <c r="AK125" i="1"/>
  <c r="AK126" i="1"/>
  <c r="AK127" i="1"/>
  <c r="AK128" i="1"/>
  <c r="AK129" i="1"/>
  <c r="AK130" i="1"/>
  <c r="AK131" i="1"/>
  <c r="AK132" i="1"/>
  <c r="AK133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5" i="1"/>
  <c r="AK166" i="1"/>
  <c r="AK167" i="1"/>
  <c r="E142" i="1"/>
  <c r="AL142" i="1" s="1"/>
  <c r="E143" i="1"/>
  <c r="J143" i="1" s="1"/>
  <c r="AL143" i="1"/>
  <c r="E18" i="1"/>
  <c r="E161" i="1"/>
  <c r="J161" i="1" s="1"/>
  <c r="E167" i="1"/>
  <c r="J167" i="1" s="1"/>
  <c r="E166" i="1"/>
  <c r="J166" i="1" s="1"/>
  <c r="E160" i="1"/>
  <c r="J160" i="1" s="1"/>
  <c r="E162" i="1"/>
  <c r="E165" i="1"/>
  <c r="V74" i="2"/>
  <c r="V100" i="2"/>
  <c r="V99" i="2"/>
  <c r="D165" i="1" s="1"/>
  <c r="V98" i="2"/>
  <c r="D162" i="1" s="1"/>
  <c r="V97" i="2"/>
  <c r="W97" i="2"/>
  <c r="V96" i="2"/>
  <c r="D160" i="1" s="1"/>
  <c r="E42" i="1"/>
  <c r="AL42" i="1" s="1"/>
  <c r="E14" i="1"/>
  <c r="AL14" i="1" s="1"/>
  <c r="E137" i="1"/>
  <c r="AL137" i="1" s="1"/>
  <c r="E140" i="1"/>
  <c r="AL140" i="1" s="1"/>
  <c r="E99" i="1"/>
  <c r="AL99" i="1" s="1"/>
  <c r="E102" i="1"/>
  <c r="AL102" i="1" s="1"/>
  <c r="W98" i="2" l="1"/>
  <c r="D164" i="1"/>
  <c r="D163" i="1"/>
  <c r="AK34" i="1"/>
  <c r="J140" i="1"/>
  <c r="J14" i="1"/>
  <c r="AL167" i="1"/>
  <c r="J165" i="1"/>
  <c r="AL165" i="1" s="1"/>
  <c r="J137" i="1"/>
  <c r="J102" i="1"/>
  <c r="J162" i="1"/>
  <c r="AL162" i="1" s="1"/>
  <c r="J18" i="1"/>
  <c r="AL18" i="1" s="1"/>
  <c r="J142" i="1"/>
  <c r="J99" i="1"/>
  <c r="J42" i="1"/>
  <c r="AL160" i="1"/>
  <c r="AL166" i="1"/>
  <c r="W100" i="2"/>
  <c r="W96" i="2"/>
  <c r="W99" i="2"/>
  <c r="D166" i="1"/>
  <c r="AL161" i="1"/>
  <c r="D161" i="1"/>
  <c r="D167" i="1"/>
  <c r="E132" i="1"/>
  <c r="E125" i="1"/>
  <c r="E119" i="1"/>
  <c r="J119" i="1" s="1"/>
  <c r="AL119" i="1"/>
  <c r="E84" i="1"/>
  <c r="U65" i="1"/>
  <c r="T65" i="1"/>
  <c r="S65" i="1"/>
  <c r="R65" i="1"/>
  <c r="Q65" i="1"/>
  <c r="P65" i="1"/>
  <c r="O65" i="1"/>
  <c r="N65" i="1"/>
  <c r="M65" i="1"/>
  <c r="E28" i="1"/>
  <c r="E32" i="1"/>
  <c r="E20" i="1"/>
  <c r="AK65" i="1" l="1"/>
  <c r="AL32" i="1"/>
  <c r="J32" i="1"/>
  <c r="AL28" i="1"/>
  <c r="J28" i="1"/>
  <c r="J84" i="1"/>
  <c r="AL84" i="1" s="1"/>
  <c r="J125" i="1"/>
  <c r="AL125" i="1" s="1"/>
  <c r="J20" i="1"/>
  <c r="AL20" i="1" s="1"/>
  <c r="J132" i="1"/>
  <c r="AL132" i="1" s="1"/>
  <c r="E9" i="1"/>
  <c r="U104" i="1"/>
  <c r="T104" i="1"/>
  <c r="S104" i="1"/>
  <c r="R104" i="1"/>
  <c r="Q104" i="1"/>
  <c r="P104" i="1"/>
  <c r="O104" i="1"/>
  <c r="N104" i="1"/>
  <c r="M104" i="1"/>
  <c r="L104" i="1"/>
  <c r="E88" i="1"/>
  <c r="E89" i="1"/>
  <c r="W74" i="2"/>
  <c r="V39" i="2"/>
  <c r="D88" i="1" s="1"/>
  <c r="W39" i="2"/>
  <c r="AK104" i="1" l="1"/>
  <c r="J89" i="1"/>
  <c r="AL89" i="1" s="1"/>
  <c r="J88" i="1"/>
  <c r="AL88" i="1" s="1"/>
  <c r="J9" i="1"/>
  <c r="AL9" i="1" s="1"/>
  <c r="D89" i="1"/>
  <c r="V24" i="1"/>
  <c r="U24" i="1"/>
  <c r="T24" i="1"/>
  <c r="S24" i="1"/>
  <c r="R24" i="1"/>
  <c r="P24" i="1"/>
  <c r="O24" i="1"/>
  <c r="N24" i="1"/>
  <c r="M24" i="1"/>
  <c r="E147" i="1"/>
  <c r="AK24" i="1" l="1"/>
  <c r="J147" i="1"/>
  <c r="AL147" i="1" s="1"/>
  <c r="D62" i="3"/>
  <c r="E62" i="3"/>
  <c r="F62" i="3"/>
  <c r="AE62" i="3"/>
  <c r="E146" i="1"/>
  <c r="E145" i="1"/>
  <c r="E144" i="1"/>
  <c r="W11" i="2"/>
  <c r="W91" i="2"/>
  <c r="W93" i="2"/>
  <c r="E128" i="1"/>
  <c r="E127" i="1"/>
  <c r="J127" i="1" s="1"/>
  <c r="V93" i="2"/>
  <c r="D147" i="1" s="1"/>
  <c r="V92" i="2"/>
  <c r="D144" i="1" s="1"/>
  <c r="V91" i="2"/>
  <c r="T90" i="2"/>
  <c r="V90" i="2"/>
  <c r="V61" i="2"/>
  <c r="D128" i="1" s="1"/>
  <c r="J146" i="1" l="1"/>
  <c r="AL146" i="1" s="1"/>
  <c r="J145" i="1"/>
  <c r="AL145" i="1" s="1"/>
  <c r="J128" i="1"/>
  <c r="AL128" i="1" s="1"/>
  <c r="J144" i="1"/>
  <c r="AL144" i="1" s="1"/>
  <c r="D145" i="1"/>
  <c r="D127" i="1"/>
  <c r="D146" i="1"/>
  <c r="W92" i="2"/>
  <c r="AL127" i="1"/>
  <c r="L136" i="1"/>
  <c r="E136" i="1"/>
  <c r="L98" i="1"/>
  <c r="E98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5" i="1"/>
  <c r="C29" i="4" s="1"/>
  <c r="AL68" i="1"/>
  <c r="AL71" i="1"/>
  <c r="AL72" i="1"/>
  <c r="AL73" i="1"/>
  <c r="AL75" i="1"/>
  <c r="AL76" i="1"/>
  <c r="AL78" i="1"/>
  <c r="C36" i="4" s="1"/>
  <c r="AL79" i="1"/>
  <c r="AL81" i="1"/>
  <c r="AL80" i="1"/>
  <c r="AL82" i="1"/>
  <c r="AL85" i="1"/>
  <c r="AL90" i="1"/>
  <c r="AL91" i="1"/>
  <c r="AL92" i="1"/>
  <c r="AL93" i="1"/>
  <c r="AL94" i="1"/>
  <c r="AL97" i="1"/>
  <c r="C47" i="4" s="1"/>
  <c r="AL108" i="1"/>
  <c r="AL110" i="1"/>
  <c r="AL114" i="1"/>
  <c r="AL115" i="1"/>
  <c r="AL121" i="1"/>
  <c r="AL122" i="1"/>
  <c r="C60" i="4" s="1"/>
  <c r="AL129" i="1"/>
  <c r="C62" i="4" s="1"/>
  <c r="AL130" i="1"/>
  <c r="C63" i="4" s="1"/>
  <c r="AL139" i="1"/>
  <c r="AL14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36" i="1" l="1"/>
  <c r="J98" i="1"/>
  <c r="W61" i="2"/>
  <c r="W90" i="2"/>
  <c r="AL136" i="1"/>
  <c r="C34" i="4"/>
  <c r="E34" i="4" s="1"/>
  <c r="F34" i="4" s="1"/>
  <c r="C16" i="4"/>
  <c r="E16" i="4" s="1"/>
  <c r="F16" i="4" s="1"/>
  <c r="C42" i="4"/>
  <c r="E42" i="4" s="1"/>
  <c r="F42" i="4" s="1"/>
  <c r="AL98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J66" i="1" s="1"/>
  <c r="E68" i="1"/>
  <c r="J68" i="1" s="1"/>
  <c r="E69" i="1"/>
  <c r="E70" i="1"/>
  <c r="E71" i="1"/>
  <c r="J71" i="1" s="1"/>
  <c r="E72" i="1"/>
  <c r="J72" i="1" s="1"/>
  <c r="E73" i="1"/>
  <c r="J73" i="1" s="1"/>
  <c r="E75" i="1"/>
  <c r="J75" i="1" s="1"/>
  <c r="E76" i="1"/>
  <c r="J76" i="1" s="1"/>
  <c r="E77" i="1"/>
  <c r="E78" i="1"/>
  <c r="J78" i="1" s="1"/>
  <c r="E79" i="1"/>
  <c r="J79" i="1" s="1"/>
  <c r="E81" i="1"/>
  <c r="J81" i="1" s="1"/>
  <c r="E80" i="1"/>
  <c r="J80" i="1" s="1"/>
  <c r="E82" i="1"/>
  <c r="J82" i="1" s="1"/>
  <c r="E83" i="1"/>
  <c r="E85" i="1"/>
  <c r="J85" i="1" s="1"/>
  <c r="E86" i="1"/>
  <c r="E87" i="1"/>
  <c r="C41" i="4"/>
  <c r="E41" i="4" s="1"/>
  <c r="F41" i="4" s="1"/>
  <c r="E90" i="1"/>
  <c r="J90" i="1" s="1"/>
  <c r="E91" i="1"/>
  <c r="J91" i="1" s="1"/>
  <c r="E92" i="1"/>
  <c r="J92" i="1" s="1"/>
  <c r="E93" i="1"/>
  <c r="J93" i="1" s="1"/>
  <c r="E94" i="1"/>
  <c r="J94" i="1" s="1"/>
  <c r="E95" i="1"/>
  <c r="E96" i="1"/>
  <c r="E97" i="1"/>
  <c r="J97" i="1" s="1"/>
  <c r="E100" i="1"/>
  <c r="E101" i="1"/>
  <c r="E103" i="1"/>
  <c r="E104" i="1"/>
  <c r="J104" i="1" s="1"/>
  <c r="E105" i="1"/>
  <c r="E106" i="1"/>
  <c r="E107" i="1"/>
  <c r="E108" i="1"/>
  <c r="J108" i="1" s="1"/>
  <c r="E109" i="1"/>
  <c r="C53" i="4"/>
  <c r="E53" i="4" s="1"/>
  <c r="F53" i="4" s="1"/>
  <c r="E110" i="1"/>
  <c r="J110" i="1" s="1"/>
  <c r="E111" i="1"/>
  <c r="E112" i="1"/>
  <c r="J112" i="1" s="1"/>
  <c r="E113" i="1"/>
  <c r="E114" i="1"/>
  <c r="J114" i="1" s="1"/>
  <c r="E115" i="1"/>
  <c r="J115" i="1" s="1"/>
  <c r="E116" i="1"/>
  <c r="E117" i="1"/>
  <c r="E118" i="1"/>
  <c r="E120" i="1"/>
  <c r="E121" i="1"/>
  <c r="J121" i="1" s="1"/>
  <c r="E122" i="1"/>
  <c r="J122" i="1" s="1"/>
  <c r="E124" i="1"/>
  <c r="E126" i="1"/>
  <c r="E129" i="1"/>
  <c r="J129" i="1" s="1"/>
  <c r="E130" i="1"/>
  <c r="J130" i="1" s="1"/>
  <c r="E131" i="1"/>
  <c r="E133" i="1"/>
  <c r="E138" i="1"/>
  <c r="E139" i="1"/>
  <c r="J139" i="1" s="1"/>
  <c r="E141" i="1"/>
  <c r="J141" i="1" s="1"/>
  <c r="E151" i="1"/>
  <c r="E152" i="1"/>
  <c r="E153" i="1"/>
  <c r="E154" i="1"/>
  <c r="E155" i="1"/>
  <c r="E156" i="1"/>
  <c r="E157" i="1"/>
  <c r="E158" i="1"/>
  <c r="E159" i="1"/>
  <c r="V94" i="2"/>
  <c r="D153" i="1" s="1"/>
  <c r="V95" i="2"/>
  <c r="D156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0" i="1" l="1"/>
  <c r="J100" i="1"/>
  <c r="J46" i="1"/>
  <c r="AL46" i="1" s="1"/>
  <c r="J159" i="1"/>
  <c r="AL159" i="1" s="1"/>
  <c r="J7" i="1"/>
  <c r="AL7" i="1" s="1"/>
  <c r="AL31" i="1"/>
  <c r="J31" i="1"/>
  <c r="J152" i="1"/>
  <c r="AL152" i="1" s="1"/>
  <c r="J116" i="1"/>
  <c r="AL116" i="1" s="1"/>
  <c r="C56" i="4" s="1"/>
  <c r="E56" i="4" s="1"/>
  <c r="F56" i="4" s="1"/>
  <c r="J62" i="1"/>
  <c r="AL62" i="1" s="1"/>
  <c r="J8" i="1"/>
  <c r="AL8" i="1" s="1"/>
  <c r="J70" i="1"/>
  <c r="AL70" i="1" s="1"/>
  <c r="C33" i="4" s="1"/>
  <c r="E33" i="4" s="1"/>
  <c r="F33" i="4" s="1"/>
  <c r="J53" i="1"/>
  <c r="AL53" i="1" s="1"/>
  <c r="J158" i="1"/>
  <c r="AL158" i="1" s="1"/>
  <c r="J124" i="1"/>
  <c r="AL124" i="1" s="1"/>
  <c r="J107" i="1"/>
  <c r="AL107" i="1" s="1"/>
  <c r="J96" i="1"/>
  <c r="AL96" i="1" s="1"/>
  <c r="C46" i="4" s="1"/>
  <c r="E46" i="4" s="1"/>
  <c r="F46" i="4" s="1"/>
  <c r="J87" i="1"/>
  <c r="AL87" i="1" s="1"/>
  <c r="C40" i="4" s="1"/>
  <c r="E40" i="4" s="1"/>
  <c r="F40" i="4" s="1"/>
  <c r="J69" i="1"/>
  <c r="AL69" i="1" s="1"/>
  <c r="C31" i="4" s="1"/>
  <c r="E31" i="4" s="1"/>
  <c r="F31" i="4" s="1"/>
  <c r="J60" i="1"/>
  <c r="AL60" i="1" s="1"/>
  <c r="J153" i="1"/>
  <c r="AL153" i="1" s="1"/>
  <c r="J117" i="1"/>
  <c r="AL117" i="1" s="1"/>
  <c r="C57" i="4" s="1"/>
  <c r="E57" i="4" s="1"/>
  <c r="F57" i="4" s="1"/>
  <c r="AL101" i="1"/>
  <c r="J101" i="1"/>
  <c r="J19" i="1"/>
  <c r="AL19" i="1" s="1"/>
  <c r="C11" i="4" s="1"/>
  <c r="E11" i="4" s="1"/>
  <c r="F11" i="4" s="1"/>
  <c r="J109" i="1"/>
  <c r="AL109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1" i="1"/>
  <c r="AL151" i="1" s="1"/>
  <c r="J126" i="1"/>
  <c r="AL126" i="1" s="1"/>
  <c r="J157" i="1"/>
  <c r="AL157" i="1" s="1"/>
  <c r="J113" i="1"/>
  <c r="AL113" i="1" s="1"/>
  <c r="J106" i="1"/>
  <c r="AL106" i="1" s="1"/>
  <c r="J95" i="1"/>
  <c r="AL95" i="1" s="1"/>
  <c r="C45" i="4" s="1"/>
  <c r="E45" i="4" s="1"/>
  <c r="F45" i="4" s="1"/>
  <c r="J86" i="1"/>
  <c r="AL86" i="1" s="1"/>
  <c r="C39" i="4" s="1"/>
  <c r="E39" i="4" s="1"/>
  <c r="F39" i="4" s="1"/>
  <c r="J77" i="1"/>
  <c r="AL77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56" i="1"/>
  <c r="AL156" i="1" s="1"/>
  <c r="AL138" i="1"/>
  <c r="C67" i="4" s="1"/>
  <c r="E67" i="4" s="1"/>
  <c r="F67" i="4" s="1"/>
  <c r="J138" i="1"/>
  <c r="J105" i="1"/>
  <c r="AL105" i="1" s="1"/>
  <c r="J58" i="1"/>
  <c r="AL58" i="1" s="1"/>
  <c r="J4" i="1"/>
  <c r="AL4" i="1" s="1"/>
  <c r="C5" i="4" s="1"/>
  <c r="E5" i="4" s="1"/>
  <c r="F5" i="4" s="1"/>
  <c r="J83" i="1"/>
  <c r="AL83" i="1" s="1"/>
  <c r="C38" i="4" s="1"/>
  <c r="E38" i="4" s="1"/>
  <c r="F38" i="4" s="1"/>
  <c r="J3" i="1"/>
  <c r="AL3" i="1" s="1"/>
  <c r="C4" i="4" s="1"/>
  <c r="E4" i="4" s="1"/>
  <c r="F4" i="4" s="1"/>
  <c r="J155" i="1"/>
  <c r="AL155" i="1" s="1"/>
  <c r="J133" i="1"/>
  <c r="AL133" i="1" s="1"/>
  <c r="C65" i="4" s="1"/>
  <c r="E65" i="4" s="1"/>
  <c r="F65" i="4" s="1"/>
  <c r="J120" i="1"/>
  <c r="AL120" i="1" s="1"/>
  <c r="C59" i="4" s="1"/>
  <c r="E59" i="4" s="1"/>
  <c r="F59" i="4" s="1"/>
  <c r="J111" i="1"/>
  <c r="AL111" i="1" s="1"/>
  <c r="C54" i="4" s="1"/>
  <c r="E54" i="4" s="1"/>
  <c r="F54" i="4" s="1"/>
  <c r="J154" i="1"/>
  <c r="AL154" i="1" s="1"/>
  <c r="J131" i="1"/>
  <c r="AL131" i="1" s="1"/>
  <c r="C64" i="4" s="1"/>
  <c r="E64" i="4" s="1"/>
  <c r="F64" i="4" s="1"/>
  <c r="J118" i="1"/>
  <c r="AL118" i="1" s="1"/>
  <c r="C58" i="4" s="1"/>
  <c r="E58" i="4" s="1"/>
  <c r="F58" i="4" s="1"/>
  <c r="AL103" i="1"/>
  <c r="J103" i="1"/>
  <c r="J64" i="1"/>
  <c r="AL64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04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2" i="1"/>
  <c r="D159" i="1"/>
  <c r="D151" i="1"/>
  <c r="D158" i="1"/>
  <c r="D157" i="1"/>
  <c r="D155" i="1"/>
  <c r="D154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D67" i="1" s="1"/>
  <c r="V30" i="2"/>
  <c r="D69" i="1" s="1"/>
  <c r="V31" i="2"/>
  <c r="V32" i="2"/>
  <c r="D74" i="1" s="1"/>
  <c r="V33" i="2"/>
  <c r="V34" i="2"/>
  <c r="D78" i="1" s="1"/>
  <c r="V35" i="2"/>
  <c r="V36" i="2"/>
  <c r="V37" i="2"/>
  <c r="V38" i="2"/>
  <c r="D87" i="1" s="1"/>
  <c r="V40" i="2"/>
  <c r="V41" i="2"/>
  <c r="V42" i="2"/>
  <c r="D95" i="1" s="1"/>
  <c r="V43" i="2"/>
  <c r="D96" i="1" s="1"/>
  <c r="V44" i="2"/>
  <c r="D97" i="1" s="1"/>
  <c r="V45" i="2"/>
  <c r="V46" i="2"/>
  <c r="V47" i="2"/>
  <c r="V48" i="2"/>
  <c r="V49" i="2"/>
  <c r="V50" i="2"/>
  <c r="V51" i="2"/>
  <c r="V52" i="2"/>
  <c r="D117" i="1" s="1"/>
  <c r="V53" i="2"/>
  <c r="D118" i="1" s="1"/>
  <c r="V54" i="2"/>
  <c r="D119" i="1" s="1"/>
  <c r="V55" i="2"/>
  <c r="V56" i="2"/>
  <c r="D125" i="1" s="1"/>
  <c r="V57" i="2"/>
  <c r="D129" i="1" s="1"/>
  <c r="V58" i="2"/>
  <c r="D130" i="1" s="1"/>
  <c r="V59" i="2"/>
  <c r="V60" i="2"/>
  <c r="V62" i="2"/>
  <c r="W9" i="2"/>
  <c r="W10" i="2"/>
  <c r="W16" i="2"/>
  <c r="W36" i="2"/>
  <c r="W38" i="2"/>
  <c r="W43" i="2"/>
  <c r="W44" i="2"/>
  <c r="D122" i="1" l="1"/>
  <c r="D123" i="1"/>
  <c r="D133" i="1"/>
  <c r="D134" i="1"/>
  <c r="D13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3" i="1"/>
  <c r="D142" i="1"/>
  <c r="D136" i="1"/>
  <c r="D137" i="1"/>
  <c r="D140" i="1"/>
  <c r="D98" i="1"/>
  <c r="D102" i="1"/>
  <c r="D99" i="1"/>
  <c r="D83" i="1"/>
  <c r="D84" i="1"/>
  <c r="D21" i="1"/>
  <c r="D20" i="1"/>
  <c r="D131" i="1"/>
  <c r="D13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8" i="1"/>
  <c r="D139" i="1"/>
  <c r="D141" i="1"/>
  <c r="D121" i="1"/>
  <c r="D120" i="1"/>
  <c r="D107" i="1"/>
  <c r="D106" i="1"/>
  <c r="D77" i="1"/>
  <c r="D76" i="1"/>
  <c r="D61" i="1"/>
  <c r="D62" i="1"/>
  <c r="D60" i="1"/>
  <c r="D59" i="1"/>
  <c r="D38" i="1"/>
  <c r="D39" i="1"/>
  <c r="D104" i="1"/>
  <c r="D105" i="1"/>
  <c r="D90" i="1"/>
  <c r="D91" i="1"/>
  <c r="D73" i="1"/>
  <c r="D75" i="1"/>
  <c r="D55" i="1"/>
  <c r="D56" i="1"/>
  <c r="D57" i="1"/>
  <c r="D58" i="1"/>
  <c r="D37" i="1"/>
  <c r="D34" i="1"/>
  <c r="D35" i="1"/>
  <c r="D36" i="1"/>
  <c r="D16" i="1"/>
  <c r="D17" i="1"/>
  <c r="D70" i="1"/>
  <c r="D71" i="1"/>
  <c r="D72" i="1"/>
  <c r="D53" i="1"/>
  <c r="D54" i="1"/>
  <c r="D33" i="1"/>
  <c r="D115" i="1"/>
  <c r="D116" i="1"/>
  <c r="D103" i="1"/>
  <c r="D101" i="1"/>
  <c r="D100" i="1"/>
  <c r="D26" i="1"/>
  <c r="D27" i="1"/>
  <c r="D12" i="1"/>
  <c r="D13" i="1"/>
  <c r="D15" i="1"/>
  <c r="D86" i="1"/>
  <c r="D85" i="1"/>
  <c r="D10" i="1"/>
  <c r="D11" i="1"/>
  <c r="D66" i="1"/>
  <c r="D68" i="1"/>
  <c r="D49" i="1"/>
  <c r="D50" i="1"/>
  <c r="D24" i="1"/>
  <c r="D25" i="1"/>
  <c r="D8" i="1"/>
  <c r="D6" i="1"/>
  <c r="D7" i="1"/>
  <c r="D114" i="1"/>
  <c r="D113" i="1"/>
  <c r="D112" i="1"/>
  <c r="D51" i="1"/>
  <c r="D31" i="1"/>
  <c r="D29" i="1"/>
  <c r="D30" i="1"/>
  <c r="D110" i="1"/>
  <c r="D111" i="1"/>
  <c r="D124" i="1"/>
  <c r="D126" i="1"/>
  <c r="D79" i="1"/>
  <c r="D81" i="1"/>
  <c r="D80" i="1"/>
  <c r="D82" i="1"/>
  <c r="D46" i="1"/>
  <c r="D47" i="1"/>
  <c r="D48" i="1"/>
  <c r="D45" i="1"/>
  <c r="D22" i="1"/>
  <c r="D23" i="1"/>
  <c r="D4" i="1"/>
  <c r="D5" i="1"/>
  <c r="D108" i="1"/>
  <c r="D109" i="1"/>
  <c r="D92" i="1"/>
  <c r="D93" i="1"/>
  <c r="D94" i="1"/>
  <c r="D63" i="1"/>
  <c r="D64" i="1"/>
  <c r="D41" i="1"/>
  <c r="D40" i="1"/>
  <c r="D43" i="1"/>
  <c r="D44" i="1"/>
  <c r="D2" i="1"/>
  <c r="D3" i="1"/>
  <c r="AL30" i="1" l="1"/>
  <c r="C15" i="4" s="1"/>
  <c r="E15" i="4" s="1"/>
  <c r="F15" i="4" s="1"/>
  <c r="AL63" i="1"/>
  <c r="C28" i="4" s="1"/>
  <c r="E28" i="4" s="1"/>
  <c r="F28" i="4" s="1"/>
  <c r="AL112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6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<sst xmlns="http://schemas.openxmlformats.org/spreadsheetml/2006/main" count="2811" uniqueCount="359">
  <si>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</si>
  <si>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</si>
  <si>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</si>
  <si>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</si>
  <si>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</si>
  <si>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</si>
  <si>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</si>
  <si>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</si>
  <si>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</si>
  <si>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</si>
  <si>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</si>
  <si>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</si>
  <si>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</si>
  <si>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</si>
  <si>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</si>
  <si>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</si>
  <si>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</si>
  <si>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</si>
  <si>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</si>
  <si>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</si>
  <si>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</si>
  <si>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</si>
  <si>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</si>
  <si>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</si>
  <si>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</si>
  <si>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</si>
  <si>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</si>
  <si>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</si>
  <si>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</si>
  <si>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</si>
  <si>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</si>
  <si>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</si>
  <si>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</si>
  <si>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</si>
  <si>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</si>
  <si>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</si>
  <si>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</si>
  <si>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</si>
  <si>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</si>
  <si>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</si>
  <si>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</si>
  <si>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</si>
  <si>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</si>
  <si>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</si>
  <si>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</si>
  <si>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</si>
  <si>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</si>
  <si>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</si>
  <si>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</si>
  <si>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</si>
  <si>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</si>
  <si>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</si>
  <si>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</si>
  <si>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</si>
  <si>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</si>
  <si>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</si>
  <si>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</si>
  <si>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</si>
  <si>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</si>
  <si>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</si>
  <si>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</si>
  <si>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</si>
  <si>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</si>
  <si>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</si>
  <si>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</si>
  <si>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</si>
  <si>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</si>
  <si>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</si>
  <si>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</si>
  <si>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</si>
  <si>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</si>
  <si>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</si>
  <si>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</si>
  <si>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</si>
  <si>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</si>
  <si>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</si>
  <si>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</si>
  <si>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</si>
  <si>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</si>
  <si>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</si>
  <si>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</si>
  <si>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</si>
  <si>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</si>
  <si>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</si>
  <si>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</si>
  <si>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</si>
  <si>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</si>
  <si>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</si>
  <si>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</si>
  <si>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</si>
  <si>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</si>
  <si>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</si>
  <si>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</si>
  <si>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</si>
  <si>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</si>
  <si>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</si>
  <si>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</si>
  <si>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</si>
  <si>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</si>
  <si>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</si>
  <si>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</si>
  <si>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</si>
  <si>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</si>
  <si>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</si>
  <si>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</si>
  <si>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</si>
  <si>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</si>
  <si>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</si>
  <si>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</si>
  <si>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</si>
  <si>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</si>
  <si>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</si>
  <si>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</si>
  <si>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</si>
  <si>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</si>
  <si>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</si>
  <si>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</si>
  <si>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</si>
  <si>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</si>
  <si>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</si>
  <si>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</si>
  <si>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</si>
  <si>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</si>
  <si>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</si>
  <si>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</si>
  <si>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</si>
  <si>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</si>
  <si>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</si>
  <si>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</si>
  <si>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</si>
  <si>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</si>
  <si>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</si>
  <si>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</si>
  <si>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</si>
  <si>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</si>
  <si>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</si>
  <si>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</si>
  <si>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</si>
  <si>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</si>
  <si>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</si>
  <si>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</si>
  <si>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</si>
  <si>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</si>
  <si>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</si>
  <si>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</si>
  <si>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</si>
  <si>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</si>
  <si>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</si>
  <si>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</si>
  <si>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</si>
  <si>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</si>
  <si>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</si>
  <si>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</si>
  <si>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</si>
  <si>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</si>
  <si>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</si>
  <si>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</si>
  <si>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</si>
  <si>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</si>
  <si>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</si>
  <si>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</si>
  <si>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</si>
  <si>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</si>
  <si>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</si>
  <si>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</si>
  <si>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</si>
  <si>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</si>
  <si>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</si>
  <si>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</si>
  <si>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</si>
  <si>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</si>
  <si>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</si>
  <si>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</si>
  <si>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</si>
  <si>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</si>
  <si>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</si>
  <si>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</si>
  <si>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</si>
  <si>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</si>
  <si>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</si>
  <si>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</si>
  <si>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</si>
  <si>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</si>
  <si>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</si>
  <si>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</si>
  <si>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</si>
  <si>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</si>
  <si>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</si>
  <si>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</si>
  <si>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</si>
  <si>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</si>
  <si>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</si>
  <si>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</si>
  <si>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</si>
  <si>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</si>
  <si>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</si>
  <si>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</si>
  <si>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</si>
  <si>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</si>
  <si>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</si>
  <si>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</si>
  <si>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</si>
  <si>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</si>
  <si>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</si>
  <si>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</si>
  <si>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</si>
  <si>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</si>
  <si>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</si>
  <si>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</si>
  <si>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</si>
  <si>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</si>
  <si>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</si>
  <si>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</si>
  <si>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</si>
  <si>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</si>
  <si>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</si>
  <si>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</si>
  <si>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</si>
  <si>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</si>
  <si>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</si>
  <si>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</si>
  <si>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</si>
  <si>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</si>
  <si>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</si>
  <si>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</si>
  <si>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</si>
  <si>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</si>
  <si>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</si>
  <si>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</si>
  <si>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</si>
  <si>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</si>
  <si>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</si>
  <si>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</si>
  <si>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</si>
  <si>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</si>
  <si>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</si>
  <si>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</si>
  <si>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</si>
  <si>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</si>
  <si>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</si>
  <si>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</si>
  <si>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</si>
  <si>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</si>
  <si>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</si>
  <si>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</si>
  <si>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</si>
  <si>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</si>
  <si>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</si>
  <si>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</si>
  <si>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</si>
  <si>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</si>
  <si>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</si>
  <si>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</si>
  <si>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</si>
  <si>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</si>
  <si>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</si>
  <si>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</si>
  <si>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</si>
  <si>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</si>
  <si>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</si>
  <si>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</si>
  <si>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</si>
  <si>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</si>
  <si>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</si>
  <si>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</si>
  <si>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</si>
  <si>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</si>
  <si>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</si>
  <si>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</si>
  <si>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</si>
  <si>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</si>
  <si>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</si>
  <si>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</si>
  <si>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</si>
  <si>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</si>
  <si>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</si>
  <si>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</si>
  <si>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</si>
  <si>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</si>
  <si>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</si>
  <si>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</si>
  <si>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</si>
  <si>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</si>
  <si>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</si>
  <si>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</si>
  <si>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</si>
  <si>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</si>
  <si>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</si>
  <si>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</si>
  <si>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</si>
  <si>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</si>
  <si>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</si>
  <si>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</si>
  <si>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</si>
  <si>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</si>
  <si>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</si>
  <si>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</si>
  <si>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</si>
  <si>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</si>
  <si>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</si>
  <si>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</si>
  <si>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</si>
  <si>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</si>
  <si>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</si>
  <si>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</si>
  <si>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</si>
  <si>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</si>
  <si>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</si>
  <si>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</si>
  <si>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</si>
  <si>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</si>
  <si>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</si>
  <si>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</si>
  <si>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</si>
  <si>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</si>
  <si>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</si>
  <si>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</si>
  <si>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</si>
  <si>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</si>
  <si>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</si>
  <si>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</si>
  <si>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</si>
  <si>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</si>
  <si>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</si>
  <si>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</si>
  <si>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</si>
  <si>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</si>
  <si>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</si>
  <si>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</si>
  <si>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</si>
  <si>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</si>
  <si>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</si>
  <si>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</si>
  <si>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</si>
  <si>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</si>
  <si>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</si>
  <si>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</si>
  <si>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</si>
  <si>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</si>
  <si>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</si>
  <si>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</si>
  <si>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</si>
  <si>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</si>
  <si>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</si>
  <si>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</si>
  <si>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Weekly test (P)</t>
  </si>
  <si>
    <t>Weekly tasks 1 (P)</t>
  </si>
  <si>
    <t>Weekly tasks 2 (P)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</si>
  <si>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</si>
  <si>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</si>
  <si>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</si>
  <si>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</si>
  <si>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</si>
  <si>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</si>
  <si>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</si>
  <si>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</si>
  <si>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Practical Skills</t>
  </si>
  <si>
    <t>Lab report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</si>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</sst>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2" fontId="2" fillId="0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67" totalsRowShown="0" headerRowDxfId="105" dataDxfId="103" headerRowBorderDxfId="104" tableBorderDxfId="102" totalsRowBorderDxfId="101">
  <autoFilter ref="A1:AL167" xr:uid="{FA69A777-C149-48BD-B248-35F32F0AC920}"/>
  <sortState xmlns:xlrd2="http://schemas.microsoft.com/office/spreadsheetml/2017/richdata2" ref="A2:AI141">
    <sortCondition ref="A1:A14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67"/>
  <sheetViews>
    <sheetView tabSelected="1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F150" sqref="F150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297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7.1999999999999993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315</v>
      </c>
      <c r="G23" s="11" t="s">
        <v>231</v>
      </c>
      <c r="H23" s="11" t="s">
        <v>295</v>
      </c>
      <c r="I23" s="11">
        <v>3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>
        <v>0.27</v>
      </c>
      <c r="P30" s="18"/>
      <c r="Q30" s="18"/>
      <c r="R30" s="18">
        <v>0.27</v>
      </c>
      <c r="S30" s="19"/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4" t="s">
        <v>1</v>
      </c>
      <c r="B63" s="2" t="s">
        <v>2</v>
      </c>
      <c r="C63" s="11" t="s">
        <v>125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345</v>
      </c>
      <c r="G63" s="11" t="s">
        <v>231</v>
      </c>
      <c r="H63" s="11" t="s">
        <v>297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9.9999999999999992E-2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231</v>
      </c>
      <c r="H64" s="11" t="s">
        <v>297</v>
      </c>
      <c r="I64" s="11">
        <v>4</v>
      </c>
      <c r="J64" s="11">
        <f>AVERAGE(Table1[[#This Row],[Autumn Week 1]:[Spring Exams]])*4*Table1[[#This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8</v>
      </c>
    </row>
    <row r="65" spans="1:38">
      <c r="A65" s="4" t="s">
        <v>249</v>
      </c>
      <c r="B65" s="2" t="s">
        <v>237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255</v>
      </c>
      <c r="G65" s="11" t="s">
        <v>231</v>
      </c>
      <c r="H65" s="11" t="s">
        <v>296</v>
      </c>
      <c r="I65" s="13">
        <v>1</v>
      </c>
      <c r="J65" s="11">
        <f>AVERAGE(Table1[[#This Row],[Autumn Week 1]:[Spring Exams]])*4*Table1[[#This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0">0.3/9</f>
        <v>3.3333333333333333E-2</v>
      </c>
      <c r="O65" s="18">
        <f t="shared" si="0"/>
        <v>3.3333333333333333E-2</v>
      </c>
      <c r="P65" s="18">
        <f t="shared" si="0"/>
        <v>3.3333333333333333E-2</v>
      </c>
      <c r="Q65" s="18">
        <f t="shared" si="0"/>
        <v>3.3333333333333333E-2</v>
      </c>
      <c r="R65" s="18">
        <f t="shared" si="0"/>
        <v>3.3333333333333333E-2</v>
      </c>
      <c r="S65" s="18">
        <f t="shared" si="0"/>
        <v>3.3333333333333333E-2</v>
      </c>
      <c r="T65" s="18">
        <f t="shared" si="0"/>
        <v>3.3333333333333333E-2</v>
      </c>
      <c r="U65" s="18">
        <f t="shared" si="0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0.3</v>
      </c>
      <c r="AL65" s="27">
        <f>IF(Table1[[#This Row],[Hours]]&gt;0,Table1[[#This Row],[Hours]],Table1[[#This Row],[Nominal Hours]])*COUNTIF(Table1[[#This Row],[Autumn Week 1]:[Spring Week 12]],"&gt;0")</f>
        <v>4.5</v>
      </c>
    </row>
    <row r="66" spans="1:38">
      <c r="A66" s="4" t="s">
        <v>8</v>
      </c>
      <c r="B66" s="2" t="s">
        <v>9</v>
      </c>
      <c r="C66" s="11" t="s">
        <v>125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346</v>
      </c>
      <c r="G66" s="11" t="s">
        <v>231</v>
      </c>
      <c r="H66" s="11" t="s">
        <v>295</v>
      </c>
      <c r="I66" s="11">
        <v>1</v>
      </c>
      <c r="J66" s="11">
        <f>AVERAGE(Table1[[#This Row],[Autumn Week 1]:[Spring Exams]])*4*Table1[[#This Row],[Credits]]</f>
        <v>1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/>
      <c r="S66" s="18"/>
      <c r="T66" s="18"/>
      <c r="U66" s="19"/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2</v>
      </c>
    </row>
    <row r="67" spans="1:38">
      <c r="A67" s="4" t="s">
        <v>8</v>
      </c>
      <c r="B67" s="2" t="s">
        <v>9</v>
      </c>
      <c r="C67" s="51" t="s">
        <v>125</v>
      </c>
      <c r="D67" s="52">
        <f>INDEX(Table2[CA weight],MATCH(Table1[[#This Row],[Module Code]],Table2[Module Code],0))</f>
        <v>100</v>
      </c>
      <c r="E67" s="52">
        <f>INDEX(Table2[Credits],MATCH(Table1[[#This Row],[Module Code]],Table2[Module Code],0))</f>
        <v>10</v>
      </c>
      <c r="F67" s="11" t="s">
        <v>347</v>
      </c>
      <c r="G67" s="11" t="s">
        <v>231</v>
      </c>
      <c r="H67" s="11" t="s">
        <v>295</v>
      </c>
      <c r="I67" s="51">
        <v>1</v>
      </c>
      <c r="J67" s="53">
        <f>AVERAGE(Table1[[#This Row],[Autumn Week 1]:[Spring Exams]])*4*Table1[[#This Row],[Credits]]</f>
        <v>1</v>
      </c>
      <c r="K67" s="51">
        <v>0.5</v>
      </c>
      <c r="L67" s="18"/>
      <c r="M67" s="18"/>
      <c r="N67" s="18"/>
      <c r="O67" s="19"/>
      <c r="P67" s="18"/>
      <c r="Q67" s="18"/>
      <c r="R67" s="18">
        <v>2.5000000000000001E-2</v>
      </c>
      <c r="S67" s="18">
        <v>2.5000000000000001E-2</v>
      </c>
      <c r="T67" s="18">
        <v>2.5000000000000001E-2</v>
      </c>
      <c r="U67" s="18"/>
      <c r="V67" s="18">
        <v>2.5000000000000001E-2</v>
      </c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54">
        <f>IF(Table1[[#This Row],[Summative]]="Y",SUMIF(Table1[[#This Row],[Autumn Week 1]:[Spring Exams]],"&gt;0",Table1[[#This Row],[Autumn Week 1]:[Spring Exams]]),0)</f>
        <v>0.1</v>
      </c>
      <c r="AL67" s="54">
        <f>IF(Table1[[#This Row],[Hours]]&gt;0,Table1[[#This Row],[Hours]],Table1[[#This Row],[Nominal Hours]])*COUNTIF(Table1[[#This Row],[Autumn Week 1]:[Spring Week 12]],"&gt;0")</f>
        <v>2</v>
      </c>
    </row>
    <row r="68" spans="1:38">
      <c r="A68" s="4" t="s">
        <v>8</v>
      </c>
      <c r="B68" s="2" t="s">
        <v>9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209</v>
      </c>
      <c r="G68" s="11" t="s">
        <v>231</v>
      </c>
      <c r="H68" s="11" t="s">
        <v>297</v>
      </c>
      <c r="I68" s="11">
        <v>4</v>
      </c>
      <c r="J68" s="11">
        <f>AVERAGE(Table1[[#This Row],[Autumn Week 1]:[Spring Exams]])*4*Table1[[#This Row],[Credits]]</f>
        <v>16</v>
      </c>
      <c r="K68" s="11">
        <v>20</v>
      </c>
      <c r="L68" s="23"/>
      <c r="M68" s="23"/>
      <c r="N68" s="23"/>
      <c r="O68" s="23"/>
      <c r="P68" s="23"/>
      <c r="Q68" s="23"/>
      <c r="R68" s="23">
        <v>0.35</v>
      </c>
      <c r="S68" s="23"/>
      <c r="T68" s="23"/>
      <c r="U68" s="23"/>
      <c r="V68" s="23">
        <v>0.45</v>
      </c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0.8</v>
      </c>
      <c r="AL68" s="27">
        <f>IF(Table1[[#This Row],[Hours]]&gt;0,Table1[[#This Row],[Hours]],Table1[[#This Row],[Nominal Hours]])*COUNTIF(Table1[[#This Row],[Autumn Week 1]:[Spring Week 12]],"&gt;0")</f>
        <v>40</v>
      </c>
    </row>
    <row r="69" spans="1:38">
      <c r="A69" s="4" t="s">
        <v>10</v>
      </c>
      <c r="B69" s="2" t="s">
        <v>11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10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4</v>
      </c>
      <c r="K69" s="11"/>
      <c r="L69" s="18"/>
      <c r="M69" s="18"/>
      <c r="N69" s="18"/>
      <c r="O69" s="18"/>
      <c r="P69" s="18"/>
      <c r="Q69" s="19">
        <v>0.1</v>
      </c>
      <c r="R69" s="23"/>
      <c r="S69" s="23"/>
      <c r="T69" s="23">
        <v>0.1</v>
      </c>
      <c r="U69" s="23"/>
      <c r="V69" s="23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0.2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14</v>
      </c>
      <c r="B70" s="2" t="s">
        <v>13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212</v>
      </c>
      <c r="G70" s="11" t="s">
        <v>231</v>
      </c>
      <c r="H70" s="11" t="s">
        <v>296</v>
      </c>
      <c r="I70" s="11">
        <v>1</v>
      </c>
      <c r="J70" s="11">
        <f>AVERAGE(Table1[[#This Row],[Autumn Week 1]:[Spring Exams]])*4*Table1[[#This Row],[Credits]]</f>
        <v>10</v>
      </c>
      <c r="K70" s="11"/>
      <c r="L70" s="18"/>
      <c r="M70" s="18"/>
      <c r="N70" s="18">
        <v>0.25</v>
      </c>
      <c r="O70" s="18">
        <v>0.25</v>
      </c>
      <c r="P70" s="18"/>
      <c r="Q70" s="18">
        <v>0.25</v>
      </c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0.75</v>
      </c>
      <c r="AL70" s="27">
        <f>IF(Table1[[#This Row],[Hours]]&gt;0,Table1[[#This Row],[Hours]],Table1[[#This Row],[Nominal Hours]])*COUNTIF(Table1[[#This Row],[Autumn Week 1]:[Spring Week 12]],"&gt;0")</f>
        <v>30</v>
      </c>
    </row>
    <row r="71" spans="1:38">
      <c r="A71" s="4" t="s">
        <v>14</v>
      </c>
      <c r="B71" s="2" t="s">
        <v>13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255</v>
      </c>
      <c r="G71" s="11" t="s">
        <v>231</v>
      </c>
      <c r="H71" s="11" t="s">
        <v>296</v>
      </c>
      <c r="I71" s="11">
        <v>1</v>
      </c>
      <c r="J71" s="11">
        <f>AVERAGE(Table1[[#This Row],[Autumn Week 1]:[Spring Exams]])*4*Table1[[#This Row],[Credits]]</f>
        <v>4</v>
      </c>
      <c r="K71" s="11">
        <v>0.5</v>
      </c>
      <c r="L71" s="18"/>
      <c r="M71" s="18"/>
      <c r="N71" s="18"/>
      <c r="O71" s="18"/>
      <c r="P71" s="18">
        <v>0.1</v>
      </c>
      <c r="Q71" s="18"/>
      <c r="R71" s="24"/>
      <c r="S71" s="18"/>
      <c r="T71" s="24"/>
      <c r="U71" s="19"/>
      <c r="V71" s="19"/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0.1</v>
      </c>
      <c r="AL71" s="27">
        <f>IF(Table1[[#This Row],[Hours]]&gt;0,Table1[[#This Row],[Hours]],Table1[[#This Row],[Nominal Hours]])*COUNTIF(Table1[[#This Row],[Autumn Week 1]:[Spring Week 12]],"&gt;0")</f>
        <v>0.5</v>
      </c>
    </row>
    <row r="72" spans="1:38">
      <c r="A72" s="4" t="s">
        <v>14</v>
      </c>
      <c r="B72" s="2" t="s">
        <v>13</v>
      </c>
      <c r="C72" s="11" t="s">
        <v>124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274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6</v>
      </c>
      <c r="K72" s="11">
        <v>15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>
        <v>0.15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0.15</v>
      </c>
      <c r="AL72" s="27">
        <f>IF(Table1[[#This Row],[Hours]]&gt;0,Table1[[#This Row],[Hours]],Table1[[#This Row],[Nominal Hours]])*COUNTIF(Table1[[#This Row],[Autumn Week 1]:[Spring Week 12]],"&gt;0")</f>
        <v>15</v>
      </c>
    </row>
    <row r="73" spans="1:38">
      <c r="A73" s="4" t="s">
        <v>15</v>
      </c>
      <c r="B73" s="2" t="s">
        <v>148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346</v>
      </c>
      <c r="G73" s="11" t="s">
        <v>231</v>
      </c>
      <c r="H73" s="11" t="s">
        <v>297</v>
      </c>
      <c r="I73" s="11">
        <v>1</v>
      </c>
      <c r="J73" s="11">
        <f>AVERAGE(Table1[[#This Row],[Autumn Week 1]:[Spring Exams]])*4*Table1[[#This Row],[Credits]]</f>
        <v>1</v>
      </c>
      <c r="K73" s="11">
        <v>0.5</v>
      </c>
      <c r="L73" s="18"/>
      <c r="M73" s="18">
        <v>2.5000000000000001E-2</v>
      </c>
      <c r="N73" s="18">
        <v>2.5000000000000001E-2</v>
      </c>
      <c r="O73" s="18">
        <v>2.5000000000000001E-2</v>
      </c>
      <c r="P73" s="18">
        <v>2.5000000000000001E-2</v>
      </c>
      <c r="Q73" s="18"/>
      <c r="R73" s="18"/>
      <c r="S73" s="18"/>
      <c r="T73" s="18"/>
      <c r="U73" s="19"/>
      <c r="V73" s="18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2</v>
      </c>
    </row>
    <row r="74" spans="1:38">
      <c r="A74" s="4" t="s">
        <v>15</v>
      </c>
      <c r="B74" s="2" t="s">
        <v>148</v>
      </c>
      <c r="C74" s="51" t="s">
        <v>125</v>
      </c>
      <c r="D74" s="52">
        <f>INDEX(Table2[CA weight],MATCH(Table1[[#This Row],[Module Code]],Table2[Module Code],0))</f>
        <v>100</v>
      </c>
      <c r="E74" s="52">
        <f>INDEX(Table2[Credits],MATCH(Table1[[#This Row],[Module Code]],Table2[Module Code],0))</f>
        <v>10</v>
      </c>
      <c r="F74" s="11" t="s">
        <v>347</v>
      </c>
      <c r="G74" s="11" t="s">
        <v>231</v>
      </c>
      <c r="H74" s="11" t="s">
        <v>297</v>
      </c>
      <c r="I74" s="51">
        <v>1</v>
      </c>
      <c r="J74" s="53">
        <f>AVERAGE(Table1[[#This Row],[Autumn Week 1]:[Spring Exams]])*4*Table1[[#This Row],[Credits]]</f>
        <v>1</v>
      </c>
      <c r="K74" s="51">
        <v>0.5</v>
      </c>
      <c r="L74" s="18"/>
      <c r="M74" s="18"/>
      <c r="N74" s="18"/>
      <c r="O74" s="19"/>
      <c r="P74" s="18"/>
      <c r="Q74" s="18"/>
      <c r="R74" s="18">
        <v>2.5000000000000001E-2</v>
      </c>
      <c r="S74" s="18">
        <v>2.5000000000000001E-2</v>
      </c>
      <c r="T74" s="18">
        <v>2.5000000000000001E-2</v>
      </c>
      <c r="U74" s="19"/>
      <c r="V74" s="18">
        <v>2.5000000000000001E-2</v>
      </c>
      <c r="W74" s="19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54">
        <f>IF(Table1[[#This Row],[Summative]]="Y",SUMIF(Table1[[#This Row],[Autumn Week 1]:[Spring Exams]],"&gt;0",Table1[[#This Row],[Autumn Week 1]:[Spring Exams]]),0)</f>
        <v>0.1</v>
      </c>
      <c r="AL74" s="54">
        <f>IF(Table1[[#This Row],[Hours]]&gt;0,Table1[[#This Row],[Hours]],Table1[[#This Row],[Nominal Hours]])*COUNTIF(Table1[[#This Row],[Autumn Week 1]:[Spring Week 12]],"&gt;0")</f>
        <v>2</v>
      </c>
    </row>
    <row r="75" spans="1:38">
      <c r="A75" s="4" t="s">
        <v>15</v>
      </c>
      <c r="B75" s="2" t="s">
        <v>148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209</v>
      </c>
      <c r="G75" s="11" t="s">
        <v>231</v>
      </c>
      <c r="H75" s="11" t="s">
        <v>299</v>
      </c>
      <c r="I75" s="11">
        <v>4</v>
      </c>
      <c r="J75" s="11">
        <f>AVERAGE(Table1[[#This Row],[Autumn Week 1]:[Spring Exams]])*4*Table1[[#This Row],[Credits]]</f>
        <v>16</v>
      </c>
      <c r="K75" s="11">
        <v>20</v>
      </c>
      <c r="L75" s="23"/>
      <c r="M75" s="23"/>
      <c r="N75" s="23"/>
      <c r="O75" s="23"/>
      <c r="P75" s="23"/>
      <c r="Q75" s="23">
        <v>0.35</v>
      </c>
      <c r="R75" s="23"/>
      <c r="S75" s="23"/>
      <c r="T75" s="23"/>
      <c r="U75" s="23">
        <v>0.45</v>
      </c>
      <c r="V75" s="23"/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0.8</v>
      </c>
      <c r="AL75" s="27">
        <f>IF(Table1[[#This Row],[Hours]]&gt;0,Table1[[#This Row],[Hours]],Table1[[#This Row],[Nominal Hours]])*COUNTIF(Table1[[#This Row],[Autumn Week 1]:[Spring Week 12]],"&gt;0")</f>
        <v>40</v>
      </c>
    </row>
    <row r="76" spans="1:38">
      <c r="A76" s="4" t="s">
        <v>16</v>
      </c>
      <c r="B76" s="2" t="s">
        <v>17</v>
      </c>
      <c r="C76" s="11" t="s">
        <v>128</v>
      </c>
      <c r="D76" s="29">
        <f>INDEX(Table2[CA weight],MATCH(Table1[[#This Row],[Module Code]],Table2[Module Code],0))</f>
        <v>30</v>
      </c>
      <c r="E76" s="29">
        <f>INDEX(Table2[Credits],MATCH(Table1[[#This Row],[Module Code]],Table2[Module Code],0))</f>
        <v>10</v>
      </c>
      <c r="F76" s="11" t="s">
        <v>255</v>
      </c>
      <c r="G76" s="11" t="s">
        <v>231</v>
      </c>
      <c r="H76" s="11" t="s">
        <v>297</v>
      </c>
      <c r="I76" s="13">
        <v>1</v>
      </c>
      <c r="J76" s="11">
        <f>AVERAGE(Table1[[#This Row],[Autumn Week 1]:[Spring Exams]])*4*Table1[[#This Row],[Credits]]</f>
        <v>0.8</v>
      </c>
      <c r="K76" s="11">
        <v>0.5</v>
      </c>
      <c r="L76" s="25"/>
      <c r="M76" s="26">
        <v>0.02</v>
      </c>
      <c r="N76" s="26"/>
      <c r="O76" s="26">
        <v>0.02</v>
      </c>
      <c r="P76" s="26"/>
      <c r="Q76" s="26">
        <v>0.02</v>
      </c>
      <c r="R76" s="26"/>
      <c r="S76" s="26">
        <v>0.02</v>
      </c>
      <c r="T76" s="26"/>
      <c r="U76" s="26">
        <v>0.02</v>
      </c>
      <c r="V76" s="26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0.1</v>
      </c>
      <c r="AL76" s="27">
        <f>IF(Table1[[#This Row],[Hours]]&gt;0,Table1[[#This Row],[Hours]],Table1[[#This Row],[Nominal Hours]])*COUNTIF(Table1[[#This Row],[Autumn Week 1]:[Spring Week 12]],"&gt;0")</f>
        <v>2.5</v>
      </c>
    </row>
    <row r="77" spans="1:38">
      <c r="A77" s="4" t="s">
        <v>16</v>
      </c>
      <c r="B77" s="2" t="s">
        <v>17</v>
      </c>
      <c r="C77" s="13" t="s">
        <v>5</v>
      </c>
      <c r="D77" s="30">
        <f>INDEX(Table2[CA weight],MATCH(Table1[[#This Row],[Module Code]],Table2[Module Code],0))</f>
        <v>30</v>
      </c>
      <c r="E77" s="30">
        <f>INDEX(Table2[Credits],MATCH(Table1[[#This Row],[Module Code]],Table2[Module Code],0))</f>
        <v>10</v>
      </c>
      <c r="F77" s="13" t="s">
        <v>209</v>
      </c>
      <c r="G77" s="11" t="s">
        <v>231</v>
      </c>
      <c r="H77" s="11" t="s">
        <v>297</v>
      </c>
      <c r="I77" s="13">
        <v>4</v>
      </c>
      <c r="J77" s="11">
        <f>AVERAGE(Table1[[#This Row],[Autumn Week 1]:[Spring Exams]])*4*Table1[[#This Row],[Credits]]</f>
        <v>8</v>
      </c>
      <c r="K77" s="13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>
        <v>0.2</v>
      </c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0.2</v>
      </c>
      <c r="AL77" s="27">
        <f>IF(Table1[[#This Row],[Hours]]&gt;0,Table1[[#This Row],[Hours]],Table1[[#This Row],[Nominal Hours]])*COUNTIF(Table1[[#This Row],[Autumn Week 1]:[Spring Week 12]],"&gt;0")</f>
        <v>8</v>
      </c>
    </row>
    <row r="78" spans="1:38">
      <c r="A78" s="4" t="s">
        <v>18</v>
      </c>
      <c r="B78" s="2" t="s">
        <v>19</v>
      </c>
      <c r="C78" s="11" t="s">
        <v>128</v>
      </c>
      <c r="D78" s="29">
        <f>INDEX(Table2[CA weight],MATCH(Table1[[#This Row],[Module Code]],Table2[Module Code],0))</f>
        <v>40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1.2000000000000002</v>
      </c>
      <c r="K78" s="11">
        <v>0.5</v>
      </c>
      <c r="L78" s="18">
        <v>0.03</v>
      </c>
      <c r="M78" s="18"/>
      <c r="N78" s="18">
        <v>0.03</v>
      </c>
      <c r="O78" s="18">
        <v>0.03</v>
      </c>
      <c r="P78" s="18">
        <v>0.03</v>
      </c>
      <c r="Q78" s="18">
        <v>0.03</v>
      </c>
      <c r="R78" s="18">
        <v>0.03</v>
      </c>
      <c r="S78" s="18">
        <v>0.03</v>
      </c>
      <c r="T78" s="18">
        <v>0.03</v>
      </c>
      <c r="U78" s="18">
        <v>0.03</v>
      </c>
      <c r="V78" s="18">
        <v>0.03</v>
      </c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0.30000000000000004</v>
      </c>
      <c r="AL78" s="27">
        <f>IF(Table1[[#This Row],[Hours]]&gt;0,Table1[[#This Row],[Hours]],Table1[[#This Row],[Nominal Hours]])*COUNTIF(Table1[[#This Row],[Autumn Week 1]:[Spring Week 12]],"&gt;0")</f>
        <v>5</v>
      </c>
    </row>
    <row r="79" spans="1:38">
      <c r="A79" s="4" t="s">
        <v>24</v>
      </c>
      <c r="B79" s="2" t="s">
        <v>20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322</v>
      </c>
      <c r="G79" s="11" t="s">
        <v>231</v>
      </c>
      <c r="H79" s="11" t="s">
        <v>303</v>
      </c>
      <c r="I79" s="11">
        <v>2</v>
      </c>
      <c r="J79" s="11">
        <f>AVERAGE(Table1[[#This Row],[Autumn Week 1]:[Spring Exams]])*4*Table1[[#This Row],[Credits]]</f>
        <v>8</v>
      </c>
      <c r="K79" s="11">
        <v>15</v>
      </c>
      <c r="L79" s="18"/>
      <c r="M79" s="18"/>
      <c r="N79" s="18"/>
      <c r="O79" s="19">
        <v>0.2</v>
      </c>
      <c r="P79" s="18"/>
      <c r="Q79" s="18"/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0.2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24</v>
      </c>
      <c r="B80" s="2" t="s">
        <v>20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260</v>
      </c>
      <c r="G80" s="11" t="s">
        <v>231</v>
      </c>
      <c r="H80" s="11" t="s">
        <v>297</v>
      </c>
      <c r="I80" s="11">
        <v>2</v>
      </c>
      <c r="J80" s="11">
        <f>AVERAGE(Table1[[#This Row],[Autumn Week 1]:[Spring Exams]])*4*Table1[[#This Row],[Credits]]</f>
        <v>8</v>
      </c>
      <c r="K80" s="11">
        <v>15</v>
      </c>
      <c r="L80" s="18"/>
      <c r="M80" s="18"/>
      <c r="N80" s="18"/>
      <c r="O80" s="19"/>
      <c r="P80" s="18"/>
      <c r="Q80" s="18"/>
      <c r="R80" s="18"/>
      <c r="S80" s="19">
        <v>0.2</v>
      </c>
      <c r="T80" s="18"/>
      <c r="U80" s="18"/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0.2</v>
      </c>
      <c r="AL80" s="27">
        <f>IF(Table1[[#This Row],[Hours]]&gt;0,Table1[[#This Row],[Hours]],Table1[[#This Row],[Nominal Hours]])*COUNTIF(Table1[[#This Row],[Autumn Week 1]:[Spring Week 12]],"&gt;0")</f>
        <v>15</v>
      </c>
    </row>
    <row r="81" spans="1:38">
      <c r="A81" s="4" t="s">
        <v>24</v>
      </c>
      <c r="B81" s="2" t="s">
        <v>20</v>
      </c>
      <c r="C81" s="11" t="s">
        <v>124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323</v>
      </c>
      <c r="G81" s="11" t="s">
        <v>231</v>
      </c>
      <c r="H81" s="11" t="s">
        <v>303</v>
      </c>
      <c r="I81" s="11">
        <v>4</v>
      </c>
      <c r="J81" s="11">
        <f>AVERAGE(Table1[[#This Row],[Autumn Week 1]:[Spring Exams]])*4*Table1[[#This Row],[Credits]]</f>
        <v>8</v>
      </c>
      <c r="K81" s="11">
        <v>15</v>
      </c>
      <c r="L81" s="18"/>
      <c r="M81" s="18"/>
      <c r="N81" s="18"/>
      <c r="O81" s="19"/>
      <c r="P81" s="18"/>
      <c r="Q81" s="18"/>
      <c r="R81" s="18"/>
      <c r="S81" s="19"/>
      <c r="T81" s="18"/>
      <c r="U81" s="18"/>
      <c r="V81" s="18">
        <v>0.2</v>
      </c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0.2</v>
      </c>
      <c r="AL81" s="27">
        <f>IF(Table1[[#This Row],[Hours]]&gt;0,Table1[[#This Row],[Hours]],Table1[[#This Row],[Nominal Hours]])*COUNTIF(Table1[[#This Row],[Autumn Week 1]:[Spring Week 12]],"&gt;0")</f>
        <v>15</v>
      </c>
    </row>
    <row r="82" spans="1:38">
      <c r="A82" s="4" t="s">
        <v>24</v>
      </c>
      <c r="B82" s="2" t="s">
        <v>20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341</v>
      </c>
      <c r="G82" s="11" t="s">
        <v>231</v>
      </c>
      <c r="H82" s="11" t="s">
        <v>297</v>
      </c>
      <c r="I82" s="11">
        <v>11</v>
      </c>
      <c r="J82" s="11">
        <f>AVERAGE(Table1[[#This Row],[Autumn Week 1]:[Spring Exams]])*4*Table1[[#This Row],[Credits]]</f>
        <v>16</v>
      </c>
      <c r="K82" s="11">
        <v>10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/>
      <c r="W82" s="19">
        <v>0.4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0.4</v>
      </c>
      <c r="AL82" s="27">
        <f>IF(Table1[[#This Row],[Hours]]&gt;0,Table1[[#This Row],[Hours]],Table1[[#This Row],[Nominal Hours]])*COUNTIF(Table1[[#This Row],[Autumn Week 1]:[Spring Week 12]],"&gt;0")</f>
        <v>10</v>
      </c>
    </row>
    <row r="83" spans="1:38">
      <c r="A83" s="8" t="s">
        <v>21</v>
      </c>
      <c r="B83" s="2" t="s">
        <v>22</v>
      </c>
      <c r="C83" s="11" t="s">
        <v>124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1" t="s">
        <v>210</v>
      </c>
      <c r="G83" s="11" t="s">
        <v>231</v>
      </c>
      <c r="H83" s="11" t="s">
        <v>297</v>
      </c>
      <c r="I83" s="11">
        <v>4</v>
      </c>
      <c r="J83" s="11">
        <f>AVERAGE(Table1[[#This Row],[Autumn Week 1]:[Spring Exams]])*4*Table1[[#This Row],[Credits]]</f>
        <v>4</v>
      </c>
      <c r="K83" s="11"/>
      <c r="L83" s="18"/>
      <c r="M83" s="18"/>
      <c r="N83" s="18"/>
      <c r="O83" s="18"/>
      <c r="P83" s="18"/>
      <c r="Q83" s="18"/>
      <c r="R83" s="18">
        <v>0.1</v>
      </c>
      <c r="S83" s="18"/>
      <c r="T83" s="18"/>
      <c r="U83" s="18"/>
      <c r="V83" s="18"/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0.1</v>
      </c>
      <c r="AL83" s="27">
        <f>IF(Table1[[#This Row],[Hours]]&gt;0,Table1[[#This Row],[Hours]],Table1[[#This Row],[Nominal Hours]])*COUNTIF(Table1[[#This Row],[Autumn Week 1]:[Spring Week 12]],"&gt;0")</f>
        <v>4</v>
      </c>
    </row>
    <row r="84" spans="1:38">
      <c r="A84" s="8" t="s">
        <v>21</v>
      </c>
      <c r="B84" s="2" t="s">
        <v>22</v>
      </c>
      <c r="C84" s="11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1" t="s">
        <v>209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4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>
        <v>0.1</v>
      </c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0.1</v>
      </c>
      <c r="AL84" s="27">
        <f>IF(Table1[[#This Row],[Hours]]&gt;0,Table1[[#This Row],[Hours]],Table1[[#This Row],[Nominal Hours]])*COUNTIF(Table1[[#This Row],[Autumn Week 1]:[Spring Week 12]],"&gt;0")</f>
        <v>4</v>
      </c>
    </row>
    <row r="85" spans="1:38">
      <c r="A85" s="3" t="s">
        <v>109</v>
      </c>
      <c r="B85" s="3" t="s">
        <v>99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20</v>
      </c>
      <c r="F85" s="11" t="s">
        <v>330</v>
      </c>
      <c r="G85" s="11" t="s">
        <v>231</v>
      </c>
      <c r="H85" s="11" t="s">
        <v>297</v>
      </c>
      <c r="I85" s="11">
        <v>1</v>
      </c>
      <c r="J85" s="11">
        <f>AVERAGE(Table1[[#This Row],[Autumn Week 1]:[Spring Exams]])*4*Table1[[#This Row],[Credits]]</f>
        <v>0.56000000000000005</v>
      </c>
      <c r="K85" s="11">
        <v>0.5</v>
      </c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>
        <v>7.0000000000000001E-3</v>
      </c>
      <c r="Y85" s="20">
        <v>7.0000000000000001E-3</v>
      </c>
      <c r="Z85" s="20">
        <v>7.0000000000000001E-3</v>
      </c>
      <c r="AA85" s="20">
        <v>7.0000000000000001E-3</v>
      </c>
      <c r="AB85" s="20">
        <v>7.0000000000000001E-3</v>
      </c>
      <c r="AC85" s="20">
        <v>7.0000000000000001E-3</v>
      </c>
      <c r="AD85" s="20">
        <v>7.0000000000000001E-3</v>
      </c>
      <c r="AE85" s="20">
        <v>7.0000000000000001E-3</v>
      </c>
      <c r="AF85" s="20">
        <v>7.0000000000000001E-3</v>
      </c>
      <c r="AG85" s="20">
        <v>7.0000000000000001E-3</v>
      </c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7.0000000000000007E-2</v>
      </c>
      <c r="AL85" s="27">
        <f>IF(Table1[[#This Row],[Hours]]&gt;0,Table1[[#This Row],[Hours]],Table1[[#This Row],[Nominal Hours]])*COUNTIF(Table1[[#This Row],[Autumn Week 1]:[Spring Week 12]],"&gt;0")</f>
        <v>5</v>
      </c>
    </row>
    <row r="86" spans="1:38">
      <c r="A86" s="3" t="s">
        <v>109</v>
      </c>
      <c r="B86" s="3" t="s">
        <v>99</v>
      </c>
      <c r="C86" s="12" t="s">
        <v>5</v>
      </c>
      <c r="D86" s="29">
        <f>INDEX(Table2[CA weight],MATCH(Table1[[#This Row],[Module Code]],Table2[Module Code],0))</f>
        <v>30</v>
      </c>
      <c r="E86" s="29">
        <f>INDEX(Table2[Credits],MATCH(Table1[[#This Row],[Module Code]],Table2[Module Code],0))</f>
        <v>20</v>
      </c>
      <c r="F86" s="12" t="s">
        <v>209</v>
      </c>
      <c r="G86" s="11" t="s">
        <v>231</v>
      </c>
      <c r="H86" s="11" t="s">
        <v>295</v>
      </c>
      <c r="I86" s="11">
        <v>3</v>
      </c>
      <c r="J86" s="11">
        <f>AVERAGE(Table1[[#This Row],[Autumn Week 1]:[Spring Exams]])*4*Table1[[#This Row],[Credits]]</f>
        <v>6.1333333333333337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0.09</v>
      </c>
      <c r="AC86" s="20"/>
      <c r="AD86" s="20"/>
      <c r="AE86" s="20">
        <v>7.0000000000000007E-2</v>
      </c>
      <c r="AF86" s="20"/>
      <c r="AG86" s="20"/>
      <c r="AH86" s="20">
        <v>7.0000000000000007E-2</v>
      </c>
      <c r="AI86" s="20"/>
      <c r="AJ86" s="20"/>
      <c r="AK86" s="27">
        <f>IF(Table1[[#This Row],[Summative]]="Y",SUMIF(Table1[[#This Row],[Autumn Week 1]:[Spring Exams]],"&gt;0",Table1[[#This Row],[Autumn Week 1]:[Spring Exams]]),0)</f>
        <v>0.23</v>
      </c>
      <c r="AL86" s="27">
        <f>IF(Table1[[#This Row],[Hours]]&gt;0,Table1[[#This Row],[Hours]],Table1[[#This Row],[Nominal Hours]])*COUNTIF(Table1[[#This Row],[Autumn Week 1]:[Spring Week 12]],"&gt;0")</f>
        <v>18.400000000000002</v>
      </c>
    </row>
    <row r="87" spans="1:38">
      <c r="A87" s="3" t="s">
        <v>191</v>
      </c>
      <c r="B87" s="3" t="s">
        <v>100</v>
      </c>
      <c r="C87" s="12" t="s">
        <v>5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209</v>
      </c>
      <c r="G87" s="11" t="s">
        <v>231</v>
      </c>
      <c r="H87" s="11" t="s">
        <v>295</v>
      </c>
      <c r="I87" s="11">
        <v>6</v>
      </c>
      <c r="J87" s="11">
        <f>AVERAGE(Table1[[#This Row],[Autumn Week 1]:[Spring Exams]])*4*Table1[[#This Row],[Credits]]</f>
        <v>8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/>
      <c r="AE87" s="20"/>
      <c r="AF87" s="20"/>
      <c r="AG87" s="20">
        <v>0.2</v>
      </c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0.2</v>
      </c>
      <c r="AL87" s="27">
        <f>IF(Table1[[#This Row],[Hours]]&gt;0,Table1[[#This Row],[Hours]],Table1[[#This Row],[Nominal Hours]])*COUNTIF(Table1[[#This Row],[Autumn Week 1]:[Spring Week 12]],"&gt;0")</f>
        <v>8</v>
      </c>
    </row>
    <row r="88" spans="1:38">
      <c r="A88" s="3" t="s">
        <v>111</v>
      </c>
      <c r="B88" s="3" t="s">
        <v>253</v>
      </c>
      <c r="C88" s="12" t="s">
        <v>5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2" t="s">
        <v>291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1.6</v>
      </c>
      <c r="K88" s="11"/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>
        <v>0.04</v>
      </c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0.04</v>
      </c>
      <c r="AL88" s="27">
        <f>IF(Table1[[#This Row],[Hours]]&gt;0,Table1[[#This Row],[Hours]],Table1[[#This Row],[Nominal Hours]])*COUNTIF(Table1[[#This Row],[Autumn Week 1]:[Spring Week 12]],"&gt;0")</f>
        <v>1.6</v>
      </c>
    </row>
    <row r="89" spans="1:38">
      <c r="A89" s="3" t="s">
        <v>111</v>
      </c>
      <c r="B89" s="3" t="s">
        <v>253</v>
      </c>
      <c r="C89" s="12" t="s">
        <v>124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2" t="s">
        <v>327</v>
      </c>
      <c r="G89" s="11" t="s">
        <v>231</v>
      </c>
      <c r="H89" s="11" t="s">
        <v>296</v>
      </c>
      <c r="I89" s="11">
        <v>2</v>
      </c>
      <c r="J89" s="11">
        <f>AVERAGE(Table1[[#This Row],[Autumn Week 1]:[Spring Exams]])*4*Table1[[#This Row],[Credits]]</f>
        <v>6.4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>
        <v>0.16</v>
      </c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0.16</v>
      </c>
      <c r="AL89" s="27">
        <f>IF(Table1[[#This Row],[Hours]]&gt;0,Table1[[#This Row],[Hours]],Table1[[#This Row],[Nominal Hours]])*COUNTIF(Table1[[#This Row],[Autumn Week 1]:[Spring Week 12]],"&gt;0")</f>
        <v>6.4</v>
      </c>
    </row>
    <row r="90" spans="1:38">
      <c r="A90" s="3" t="s">
        <v>192</v>
      </c>
      <c r="B90" s="3" t="s">
        <v>101</v>
      </c>
      <c r="C90" s="12" t="s">
        <v>5</v>
      </c>
      <c r="D90" s="29">
        <f>INDEX(Table2[CA weight],MATCH(Table1[[#This Row],[Module Code]],Table2[Module Code],0))</f>
        <v>40</v>
      </c>
      <c r="E90" s="29">
        <f>INDEX(Table2[Credits],MATCH(Table1[[#This Row],[Module Code]],Table2[Module Code],0))</f>
        <v>10</v>
      </c>
      <c r="F90" s="12" t="s">
        <v>209</v>
      </c>
      <c r="G90" s="11" t="s">
        <v>231</v>
      </c>
      <c r="H90" s="11" t="s">
        <v>295</v>
      </c>
      <c r="I90" s="11">
        <v>6</v>
      </c>
      <c r="J90" s="11">
        <f>AVERAGE(Table1[[#This Row],[Autumn Week 1]:[Spring Exams]])*4*Table1[[#This Row],[Credits]]</f>
        <v>8</v>
      </c>
      <c r="K90" s="11">
        <v>15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>
        <v>0.2</v>
      </c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15</v>
      </c>
    </row>
    <row r="91" spans="1:38">
      <c r="A91" s="3" t="s">
        <v>192</v>
      </c>
      <c r="B91" s="3" t="s">
        <v>101</v>
      </c>
      <c r="C91" s="12" t="s">
        <v>124</v>
      </c>
      <c r="D91" s="29">
        <f>INDEX(Table2[CA weight],MATCH(Table1[[#This Row],[Module Code]],Table2[Module Code],0))</f>
        <v>40</v>
      </c>
      <c r="E91" s="29">
        <f>INDEX(Table2[Credits],MATCH(Table1[[#This Row],[Module Code]],Table2[Module Code],0))</f>
        <v>10</v>
      </c>
      <c r="F91" s="12" t="s">
        <v>348</v>
      </c>
      <c r="G91" s="11" t="s">
        <v>231</v>
      </c>
      <c r="H91" s="11" t="s">
        <v>297</v>
      </c>
      <c r="I91" s="11">
        <v>2</v>
      </c>
      <c r="J91" s="11">
        <f>AVERAGE(Table1[[#This Row],[Autumn Week 1]:[Spring Exams]])*4*Table1[[#This Row],[Credits]]</f>
        <v>8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0.2</v>
      </c>
      <c r="AL91" s="27">
        <f>IF(Table1[[#This Row],[Hours]]&gt;0,Table1[[#This Row],[Hours]],Table1[[#This Row],[Nominal Hours]])*COUNTIF(Table1[[#This Row],[Autumn Week 1]:[Spring Week 12]],"&gt;0")</f>
        <v>15</v>
      </c>
    </row>
    <row r="92" spans="1:38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349</v>
      </c>
      <c r="G92" s="11" t="s">
        <v>231</v>
      </c>
      <c r="H92" s="11" t="s">
        <v>297</v>
      </c>
      <c r="I92" s="11">
        <v>11</v>
      </c>
      <c r="J92" s="11">
        <f>AVERAGE(Table1[[#This Row],[Autumn Week 1]:[Spring Exams]])*4*Table1[[#This Row],[Credits]]</f>
        <v>25.6</v>
      </c>
      <c r="K92" s="11">
        <v>30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0.64</v>
      </c>
      <c r="AJ92" s="20"/>
      <c r="AK92" s="27">
        <f>IF(Table1[[#This Row],[Summative]]="Y",SUMIF(Table1[[#This Row],[Autumn Week 1]:[Spring Exams]],"&gt;0",Table1[[#This Row],[Autumn Week 1]:[Spring Exams]]),0)</f>
        <v>0.64</v>
      </c>
      <c r="AL92" s="27">
        <f>IF(Table1[[#This Row],[Hours]]&gt;0,Table1[[#This Row],[Hours]],Table1[[#This Row],[Nominal Hours]])*COUNTIF(Table1[[#This Row],[Autumn Week 1]:[Spring Week 12]],"&gt;0")</f>
        <v>30</v>
      </c>
    </row>
    <row r="93" spans="1:38">
      <c r="A93" s="3" t="s">
        <v>112</v>
      </c>
      <c r="B93" s="3" t="s">
        <v>102</v>
      </c>
      <c r="C93" s="12" t="s">
        <v>124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10</v>
      </c>
      <c r="F93" s="12" t="s">
        <v>323</v>
      </c>
      <c r="G93" s="11" t="s">
        <v>231</v>
      </c>
      <c r="H93" s="11" t="s">
        <v>310</v>
      </c>
      <c r="I93" s="11">
        <v>11</v>
      </c>
      <c r="J93" s="11">
        <f>AVERAGE(Table1[[#This Row],[Autumn Week 1]:[Spring Exams]])*4*Table1[[#This Row],[Credits]]</f>
        <v>4</v>
      </c>
      <c r="K93" s="11">
        <v>15</v>
      </c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>
        <v>0.1</v>
      </c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15</v>
      </c>
    </row>
    <row r="94" spans="1:38">
      <c r="A94" s="3" t="s">
        <v>112</v>
      </c>
      <c r="B94" s="3" t="s">
        <v>102</v>
      </c>
      <c r="C94" s="12" t="s">
        <v>5</v>
      </c>
      <c r="D94" s="29">
        <f>INDEX(Table2[CA weight],MATCH(Table1[[#This Row],[Module Code]],Table2[Module Code],0))</f>
        <v>100</v>
      </c>
      <c r="E94" s="29">
        <f>INDEX(Table2[Credits],MATCH(Table1[[#This Row],[Module Code]],Table2[Module Code],0))</f>
        <v>10</v>
      </c>
      <c r="F94" s="12" t="s">
        <v>258</v>
      </c>
      <c r="G94" s="11" t="s">
        <v>231</v>
      </c>
      <c r="H94" s="11" t="s">
        <v>297</v>
      </c>
      <c r="I94" s="11">
        <v>11</v>
      </c>
      <c r="J94" s="11">
        <f>AVERAGE(Table1[[#This Row],[Autumn Week 1]:[Spring Exams]])*4*Table1[[#This Row],[Credits]]</f>
        <v>4</v>
      </c>
      <c r="K94" s="11">
        <v>10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>
        <v>0.1</v>
      </c>
      <c r="AJ94" s="20"/>
      <c r="AK94" s="27">
        <f>IF(Table1[[#This Row],[Summative]]="Y",SUMIF(Table1[[#This Row],[Autumn Week 1]:[Spring Exams]],"&gt;0",Table1[[#This Row],[Autumn Week 1]:[Spring Exams]]),0)</f>
        <v>0.1</v>
      </c>
      <c r="AL94" s="27">
        <f>IF(Table1[[#This Row],[Hours]]&gt;0,Table1[[#This Row],[Hours]],Table1[[#This Row],[Nominal Hours]])*COUNTIF(Table1[[#This Row],[Autumn Week 1]:[Spring Week 12]],"&gt;0")</f>
        <v>10</v>
      </c>
    </row>
    <row r="95" spans="1:38">
      <c r="A95" s="3" t="s">
        <v>103</v>
      </c>
      <c r="B95" s="3" t="s">
        <v>104</v>
      </c>
      <c r="C95" s="12" t="s">
        <v>5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209</v>
      </c>
      <c r="G95" s="11" t="s">
        <v>231</v>
      </c>
      <c r="H95" s="11" t="s">
        <v>295</v>
      </c>
      <c r="I95" s="11">
        <v>6</v>
      </c>
      <c r="J95" s="11">
        <f>AVERAGE(Table1[[#This Row],[Autumn Week 1]:[Spring Exams]])*4*Table1[[#This Row],[Credits]]</f>
        <v>8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>
        <v>0.2</v>
      </c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0.2</v>
      </c>
      <c r="AL95" s="27">
        <f>IF(Table1[[#This Row],[Hours]]&gt;0,Table1[[#This Row],[Hours]],Table1[[#This Row],[Nominal Hours]])*COUNTIF(Table1[[#This Row],[Autumn Week 1]:[Spring Week 12]],"&gt;0")</f>
        <v>8</v>
      </c>
    </row>
    <row r="96" spans="1:38">
      <c r="A96" s="3" t="s">
        <v>105</v>
      </c>
      <c r="B96" s="3" t="s">
        <v>106</v>
      </c>
      <c r="C96" s="12" t="s">
        <v>5</v>
      </c>
      <c r="D96" s="29">
        <f>INDEX(Table2[CA weight],MATCH(Table1[[#This Row],[Module Code]],Table2[Module Code],0))</f>
        <v>20</v>
      </c>
      <c r="E96" s="29">
        <f>INDEX(Table2[Credits],MATCH(Table1[[#This Row],[Module Code]],Table2[Module Code],0))</f>
        <v>10</v>
      </c>
      <c r="F96" s="12" t="s">
        <v>300</v>
      </c>
      <c r="G96" s="11" t="s">
        <v>231</v>
      </c>
      <c r="H96" s="11" t="s">
        <v>297</v>
      </c>
      <c r="I96" s="11">
        <v>2</v>
      </c>
      <c r="J96" s="11">
        <f>AVERAGE(Table1[[#This Row],[Autumn Week 1]:[Spring Exams]])*4*Table1[[#This Row],[Credits]]</f>
        <v>8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>
        <v>0.2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8</v>
      </c>
    </row>
    <row r="97" spans="1:38">
      <c r="A97" s="3" t="s">
        <v>107</v>
      </c>
      <c r="B97" s="3" t="s">
        <v>108</v>
      </c>
      <c r="C97" s="12" t="s">
        <v>124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274</v>
      </c>
      <c r="G97" s="11" t="s">
        <v>231</v>
      </c>
      <c r="H97" s="11" t="s">
        <v>310</v>
      </c>
      <c r="I97" s="11">
        <v>4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>
        <v>0.2</v>
      </c>
      <c r="AC97" s="20"/>
      <c r="AD97" s="20"/>
      <c r="AE97" s="20"/>
      <c r="AF97" s="20"/>
      <c r="AG97" s="20"/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48</v>
      </c>
      <c r="B98" s="2" t="s">
        <v>23</v>
      </c>
      <c r="C98" s="12" t="s">
        <v>127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2" t="s">
        <v>232</v>
      </c>
      <c r="G98" s="11" t="s">
        <v>271</v>
      </c>
      <c r="H98" s="11" t="s">
        <v>298</v>
      </c>
      <c r="I98" s="11">
        <v>1</v>
      </c>
      <c r="J98" s="11">
        <f>AVERAGE(Table1[[#This Row],[Autumn Week 1]:[Spring Exams]])*4*Table1[[#This Row],[Credits]]</f>
        <v>4.9999999999999982</v>
      </c>
      <c r="K98" s="11">
        <v>10</v>
      </c>
      <c r="L98" s="18">
        <f>1/24</f>
        <v>4.1666666666666664E-2</v>
      </c>
      <c r="M98" s="18">
        <v>4.1666666666666664E-2</v>
      </c>
      <c r="N98" s="18">
        <v>4.1666666666666664E-2</v>
      </c>
      <c r="O98" s="18">
        <v>4.1666666666666664E-2</v>
      </c>
      <c r="P98" s="18">
        <v>4.1666666666666664E-2</v>
      </c>
      <c r="Q98" s="18">
        <v>4.1666666666666664E-2</v>
      </c>
      <c r="R98" s="18">
        <v>4.1666666666666664E-2</v>
      </c>
      <c r="S98" s="18">
        <v>4.1666666666666664E-2</v>
      </c>
      <c r="T98" s="18">
        <v>4.1666666666666664E-2</v>
      </c>
      <c r="U98" s="18">
        <v>4.1666666666666664E-2</v>
      </c>
      <c r="V98" s="18">
        <v>4.1666666666666664E-2</v>
      </c>
      <c r="W98" s="19">
        <v>4.1666666666666664E-2</v>
      </c>
      <c r="X98" s="20">
        <v>4.1666666666666664E-2</v>
      </c>
      <c r="Y98" s="20">
        <v>4.1666666666666664E-2</v>
      </c>
      <c r="Z98" s="20">
        <v>4.1666666666666664E-2</v>
      </c>
      <c r="AA98" s="20">
        <v>4.1666666666666664E-2</v>
      </c>
      <c r="AB98" s="20">
        <v>4.1666666666666664E-2</v>
      </c>
      <c r="AC98" s="20">
        <v>4.1666666666666664E-2</v>
      </c>
      <c r="AD98" s="20">
        <v>4.1666666666666664E-2</v>
      </c>
      <c r="AE98" s="20">
        <v>4.1666666666666664E-2</v>
      </c>
      <c r="AF98" s="20">
        <v>4.1666666666666664E-2</v>
      </c>
      <c r="AG98" s="20">
        <v>4.1666666666666664E-2</v>
      </c>
      <c r="AH98" s="20">
        <v>4.1666666666666664E-2</v>
      </c>
      <c r="AI98" s="20">
        <v>4.1666666666666664E-2</v>
      </c>
      <c r="AJ98" s="20"/>
      <c r="AK98" s="27">
        <f>IF(Table1[[#This Row],[Summative]]="Y",SUMIF(Table1[[#This Row],[Autumn Week 1]:[Spring Exams]],"&gt;0",Table1[[#This Row],[Autumn Week 1]:[Spring Exams]]),0)</f>
        <v>0</v>
      </c>
      <c r="AL98" s="27">
        <f>IF(Table1[[#This Row],[Hours]]&gt;0,Table1[[#This Row],[Hours]],Table1[[#This Row],[Nominal Hours]])*COUNTIF(Table1[[#This Row],[Autumn Week 1]:[Spring Week 12]],"&gt;0")</f>
        <v>240</v>
      </c>
    </row>
    <row r="99" spans="1:38">
      <c r="A99" s="9" t="s">
        <v>48</v>
      </c>
      <c r="B99" s="2" t="s">
        <v>23</v>
      </c>
      <c r="C99" s="12" t="s">
        <v>125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2" t="s">
        <v>270</v>
      </c>
      <c r="G99" s="11" t="s">
        <v>222</v>
      </c>
      <c r="H99" s="11" t="s">
        <v>297</v>
      </c>
      <c r="I99" s="11">
        <v>1</v>
      </c>
      <c r="J99" s="11">
        <f>AVERAGE(Table1[[#This Row],[Autumn Week 1]:[Spring Exams]])*4*Table1[[#This Row],[Credits]]</f>
        <v>8</v>
      </c>
      <c r="K99" s="11">
        <v>0.1</v>
      </c>
      <c r="L99" s="18"/>
      <c r="M99" s="18"/>
      <c r="N99" s="18"/>
      <c r="O99" s="19"/>
      <c r="P99" s="18"/>
      <c r="Q99" s="18">
        <v>0.05</v>
      </c>
      <c r="R99" s="18"/>
      <c r="S99" s="19"/>
      <c r="T99" s="18"/>
      <c r="U99" s="18"/>
      <c r="V99" s="18">
        <v>0.05</v>
      </c>
      <c r="W99" s="19"/>
      <c r="X99" s="20"/>
      <c r="Y99" s="20"/>
      <c r="Z99" s="20"/>
      <c r="AA99" s="20"/>
      <c r="AB99" s="20"/>
      <c r="AC99" s="20">
        <v>0.1</v>
      </c>
      <c r="AD99" s="20"/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</v>
      </c>
      <c r="AL99" s="27">
        <f>IF(Table1[[#This Row],[Hours]]&gt;0,Table1[[#This Row],[Hours]],Table1[[#This Row],[Nominal Hours]])*COUNTIF(Table1[[#This Row],[Autumn Week 1]:[Spring Week 12]],"&gt;0")</f>
        <v>0.30000000000000004</v>
      </c>
    </row>
    <row r="100" spans="1:38">
      <c r="A100" s="9" t="s">
        <v>48</v>
      </c>
      <c r="B100" s="2" t="s">
        <v>23</v>
      </c>
      <c r="C100" s="13" t="s">
        <v>125</v>
      </c>
      <c r="D100" s="30">
        <f>INDEX(Table2[CA weight],MATCH(Table1[[#This Row],[Module Code]],Table2[Module Code],0))</f>
        <v>100</v>
      </c>
      <c r="E100" s="30">
        <f>INDEX(Table2[Credits],MATCH(Table1[[#This Row],[Module Code]],Table2[Module Code],0))</f>
        <v>30</v>
      </c>
      <c r="F100" s="13" t="s">
        <v>328</v>
      </c>
      <c r="G100" s="11" t="s">
        <v>231</v>
      </c>
      <c r="H100" s="11" t="s">
        <v>297</v>
      </c>
      <c r="I100" s="13">
        <v>1</v>
      </c>
      <c r="J100" s="11">
        <f>AVERAGE(Table1[[#This Row],[Autumn Week 1]:[Spring Exams]])*4*Table1[[#This Row],[Credits]]</f>
        <v>0</v>
      </c>
      <c r="K100" s="13">
        <v>0.1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0"/>
      <c r="AK100" s="27">
        <f>IF(Table1[[#This Row],[Summative]]="Y",SUMIF(Table1[[#This Row],[Autumn Week 1]:[Spring Exams]],"&gt;0",Table1[[#This Row],[Autumn Week 1]:[Spring Exams]]),0)</f>
        <v>0.4</v>
      </c>
      <c r="AL100" s="27">
        <f>IF(Table1[[#This Row],[Hours]]&gt;0,Table1[[#This Row],[Hours]],Table1[[#This Row],[Nominal Hours]])*COUNTIF(Table1[[#This Row],[Autumn Week 1]:[Spring Week 12]],"&gt;0")</f>
        <v>0.1</v>
      </c>
    </row>
    <row r="101" spans="1:38">
      <c r="A101" s="9" t="s">
        <v>48</v>
      </c>
      <c r="B101" s="2" t="s">
        <v>23</v>
      </c>
      <c r="C101" s="11" t="s">
        <v>126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269</v>
      </c>
      <c r="G101" s="11" t="s">
        <v>222</v>
      </c>
      <c r="H101" s="11" t="s">
        <v>297</v>
      </c>
      <c r="I101" s="11">
        <v>11</v>
      </c>
      <c r="J101" s="11">
        <f>AVERAGE(Table1[[#This Row],[Autumn Week 1]:[Spring Exams]])*4*Table1[[#This Row],[Credits]]</f>
        <v>24</v>
      </c>
      <c r="K101" s="11">
        <v>10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>
        <v>0.2</v>
      </c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</v>
      </c>
      <c r="AL101" s="27">
        <f>IF(Table1[[#This Row],[Hours]]&gt;0,Table1[[#This Row],[Hours]],Table1[[#This Row],[Nominal Hours]])*COUNTIF(Table1[[#This Row],[Autumn Week 1]:[Spring Week 12]],"&gt;0")</f>
        <v>10</v>
      </c>
    </row>
    <row r="102" spans="1:38">
      <c r="A102" s="9" t="s">
        <v>48</v>
      </c>
      <c r="B102" s="2" t="s">
        <v>23</v>
      </c>
      <c r="C102" s="11" t="s">
        <v>126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30</v>
      </c>
      <c r="F102" s="11" t="s">
        <v>329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0</v>
      </c>
      <c r="K102" s="11">
        <v>10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45">
        <v>0.4</v>
      </c>
      <c r="AI102" s="46">
        <v>-0.4</v>
      </c>
      <c r="AJ102" s="20"/>
      <c r="AK102" s="27">
        <f>IF(Table1[[#This Row],[Summative]]="Y",SUMIF(Table1[[#This Row],[Autumn Week 1]:[Spring Exams]],"&gt;0",Table1[[#This Row],[Autumn Week 1]:[Spring Exams]]),0)</f>
        <v>0.4</v>
      </c>
      <c r="AL102" s="27">
        <f>IF(Table1[[#This Row],[Hours]]&gt;0,Table1[[#This Row],[Hours]],Table1[[#This Row],[Nominal Hours]])*COUNTIF(Table1[[#This Row],[Autumn Week 1]:[Spring Week 12]],"&gt;0")</f>
        <v>10</v>
      </c>
    </row>
    <row r="103" spans="1:38">
      <c r="A103" s="9" t="s">
        <v>48</v>
      </c>
      <c r="B103" s="2" t="s">
        <v>23</v>
      </c>
      <c r="C103" s="11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30</v>
      </c>
      <c r="F103" s="11" t="s">
        <v>210</v>
      </c>
      <c r="G103" s="11" t="s">
        <v>231</v>
      </c>
      <c r="H103" s="11" t="s">
        <v>310</v>
      </c>
      <c r="I103" s="11">
        <v>6</v>
      </c>
      <c r="J103" s="11">
        <f>AVERAGE(Table1[[#This Row],[Autumn Week 1]:[Spring Exams]])*4*Table1[[#This Row],[Credits]]</f>
        <v>24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>
        <v>0.2</v>
      </c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4" t="s">
        <v>64</v>
      </c>
      <c r="B104" s="2" t="s">
        <v>65</v>
      </c>
      <c r="C104" s="11" t="s">
        <v>128</v>
      </c>
      <c r="D104" s="29">
        <f>INDEX(Table2[CA weight],MATCH(Table1[[#This Row],[Module Code]],Table2[Module Code],0))</f>
        <v>30</v>
      </c>
      <c r="E104" s="29">
        <f>INDEX(Table2[Credits],MATCH(Table1[[#This Row],[Module Code]],Table2[Module Code],0))</f>
        <v>10</v>
      </c>
      <c r="F104" s="11" t="s">
        <v>255</v>
      </c>
      <c r="G104" s="11" t="s">
        <v>231</v>
      </c>
      <c r="H104" s="11" t="s">
        <v>297</v>
      </c>
      <c r="I104" s="11">
        <v>1</v>
      </c>
      <c r="J104" s="11">
        <f>AVERAGE(Table1[[#This Row],[Autumn Week 1]:[Spring Exams]])*4*Table1[[#This Row],[Credits]]</f>
        <v>0.39999999999999991</v>
      </c>
      <c r="K104" s="11">
        <v>0.5</v>
      </c>
      <c r="L104" s="18">
        <f>0.1/10</f>
        <v>0.01</v>
      </c>
      <c r="M104" s="18">
        <f t="shared" ref="M104:U104" si="1">0.1/10</f>
        <v>0.01</v>
      </c>
      <c r="N104" s="18">
        <f t="shared" si="1"/>
        <v>0.01</v>
      </c>
      <c r="O104" s="18">
        <f t="shared" si="1"/>
        <v>0.01</v>
      </c>
      <c r="P104" s="18">
        <f t="shared" si="1"/>
        <v>0.01</v>
      </c>
      <c r="Q104" s="18">
        <f t="shared" si="1"/>
        <v>0.01</v>
      </c>
      <c r="R104" s="18">
        <f t="shared" si="1"/>
        <v>0.01</v>
      </c>
      <c r="S104" s="18">
        <f t="shared" si="1"/>
        <v>0.01</v>
      </c>
      <c r="T104" s="18">
        <f t="shared" si="1"/>
        <v>0.01</v>
      </c>
      <c r="U104" s="18">
        <f t="shared" si="1"/>
        <v>0.01</v>
      </c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7">
        <f>IF(Table1[[#This Row],[Summative]]="Y",SUMIF(Table1[[#This Row],[Autumn Week 1]:[Spring Exams]],"&gt;0",Table1[[#This Row],[Autumn Week 1]:[Spring Exams]]),0)</f>
        <v>9.9999999999999992E-2</v>
      </c>
      <c r="AL104" s="27">
        <f>IF(Table1[[#This Row],[Hours]]&gt;0,Table1[[#This Row],[Hours]],Table1[[#This Row],[Nominal Hours]])*COUNTIF(Table1[[#This Row],[Autumn Week 1]:[Spring Week 12]],"&gt;0")</f>
        <v>5</v>
      </c>
    </row>
    <row r="105" spans="1:38">
      <c r="A105" s="4" t="s">
        <v>64</v>
      </c>
      <c r="B105" s="2" t="s">
        <v>65</v>
      </c>
      <c r="C105" s="11" t="s">
        <v>5</v>
      </c>
      <c r="D105" s="29">
        <f>INDEX(Table2[CA weight],MATCH(Table1[[#This Row],[Module Code]],Table2[Module Code],0))</f>
        <v>30</v>
      </c>
      <c r="E105" s="29">
        <f>INDEX(Table2[Credits],MATCH(Table1[[#This Row],[Module Code]],Table2[Module Code],0))</f>
        <v>10</v>
      </c>
      <c r="F105" s="11" t="s">
        <v>209</v>
      </c>
      <c r="G105" s="11" t="s">
        <v>231</v>
      </c>
      <c r="H105" s="11" t="s">
        <v>297</v>
      </c>
      <c r="I105" s="11">
        <v>4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4" t="s">
        <v>239</v>
      </c>
      <c r="B106" s="2" t="s">
        <v>238</v>
      </c>
      <c r="C106" s="11" t="s">
        <v>5</v>
      </c>
      <c r="D106" s="29">
        <f>INDEX(Table2[CA weight],MATCH(Table1[[#This Row],[Module Code]],Table2[Module Code],0))</f>
        <v>40</v>
      </c>
      <c r="E106" s="29">
        <f>INDEX(Table2[Credits],MATCH(Table1[[#This Row],[Module Code]],Table2[Module Code],0))</f>
        <v>10</v>
      </c>
      <c r="F106" s="11" t="s">
        <v>209</v>
      </c>
      <c r="G106" s="11" t="s">
        <v>231</v>
      </c>
      <c r="H106" s="11" t="s">
        <v>297</v>
      </c>
      <c r="I106" s="11">
        <v>3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>
        <v>0.2</v>
      </c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4" t="s">
        <v>239</v>
      </c>
      <c r="B107" s="2" t="s">
        <v>238</v>
      </c>
      <c r="C107" s="11" t="s">
        <v>124</v>
      </c>
      <c r="D107" s="29">
        <f>INDEX(Table2[CA weight],MATCH(Table1[[#This Row],[Module Code]],Table2[Module Code],0))</f>
        <v>40</v>
      </c>
      <c r="E107" s="29">
        <f>INDEX(Table2[Credits],MATCH(Table1[[#This Row],[Module Code]],Table2[Module Code],0))</f>
        <v>10</v>
      </c>
      <c r="F107" s="11" t="s">
        <v>323</v>
      </c>
      <c r="G107" s="11" t="s">
        <v>231</v>
      </c>
      <c r="H107" s="11" t="s">
        <v>303</v>
      </c>
      <c r="I107" s="11">
        <v>3</v>
      </c>
      <c r="J107" s="11">
        <f>AVERAGE(Table1[[#This Row],[Autumn Week 1]:[Spring Exams]])*4*Table1[[#This Row],[Credits]]</f>
        <v>8</v>
      </c>
      <c r="K107" s="11"/>
      <c r="L107" s="18"/>
      <c r="M107" s="18"/>
      <c r="N107" s="18"/>
      <c r="O107" s="19"/>
      <c r="P107" s="18"/>
      <c r="Q107" s="18"/>
      <c r="R107" s="18">
        <v>0.2</v>
      </c>
      <c r="S107" s="19"/>
      <c r="T107" s="18"/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8</v>
      </c>
    </row>
    <row r="108" spans="1:38">
      <c r="A108" s="4" t="s">
        <v>66</v>
      </c>
      <c r="B108" s="2" t="s">
        <v>265</v>
      </c>
      <c r="C108" s="11" t="s">
        <v>124</v>
      </c>
      <c r="D108" s="29">
        <f>INDEX(Table2[CA weight],MATCH(Table1[[#This Row],[Module Code]],Table2[Module Code],0))</f>
        <v>35</v>
      </c>
      <c r="E108" s="29">
        <f>INDEX(Table2[Credits],MATCH(Table1[[#This Row],[Module Code]],Table2[Module Code],0))</f>
        <v>10</v>
      </c>
      <c r="F108" s="11" t="s">
        <v>274</v>
      </c>
      <c r="G108" s="11" t="s">
        <v>231</v>
      </c>
      <c r="H108" s="11" t="s">
        <v>310</v>
      </c>
      <c r="I108" s="11">
        <v>2</v>
      </c>
      <c r="J108" s="11">
        <f>AVERAGE(Table1[[#This Row],[Autumn Week 1]:[Spring Exams]])*4*Table1[[#This Row],[Credits]]</f>
        <v>10</v>
      </c>
      <c r="K108" s="11">
        <v>15</v>
      </c>
      <c r="L108" s="18"/>
      <c r="M108" s="18"/>
      <c r="N108" s="18"/>
      <c r="O108" s="19"/>
      <c r="P108" s="18">
        <v>0.25</v>
      </c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7">
        <f>IF(Table1[[#This Row],[Summative]]="Y",SUMIF(Table1[[#This Row],[Autumn Week 1]:[Spring Exams]],"&gt;0",Table1[[#This Row],[Autumn Week 1]:[Spring Exams]]),0)</f>
        <v>0.25</v>
      </c>
      <c r="AL108" s="27">
        <f>IF(Table1[[#This Row],[Hours]]&gt;0,Table1[[#This Row],[Hours]],Table1[[#This Row],[Nominal Hours]])*COUNTIF(Table1[[#This Row],[Autumn Week 1]:[Spring Week 12]],"&gt;0")</f>
        <v>15</v>
      </c>
    </row>
    <row r="109" spans="1:38">
      <c r="A109" s="4" t="s">
        <v>66</v>
      </c>
      <c r="B109" s="2" t="s">
        <v>265</v>
      </c>
      <c r="C109" s="11" t="s">
        <v>5</v>
      </c>
      <c r="D109" s="29">
        <f>INDEX(Table2[CA weight],MATCH(Table1[[#This Row],[Module Code]],Table2[Module Code],0))</f>
        <v>35</v>
      </c>
      <c r="E109" s="29">
        <f>INDEX(Table2[Credits],MATCH(Table1[[#This Row],[Module Code]],Table2[Module Code],0))</f>
        <v>10</v>
      </c>
      <c r="F109" s="11" t="s">
        <v>209</v>
      </c>
      <c r="G109" s="11" t="s">
        <v>231</v>
      </c>
      <c r="H109" s="11" t="s">
        <v>297</v>
      </c>
      <c r="I109" s="11">
        <v>4</v>
      </c>
      <c r="J109" s="11">
        <f>AVERAGE(Table1[[#This Row],[Autumn Week 1]:[Spring Exams]])*4*Table1[[#This Row],[Credits]]</f>
        <v>4</v>
      </c>
      <c r="K109" s="11"/>
      <c r="L109" s="18"/>
      <c r="M109" s="18"/>
      <c r="N109" s="18"/>
      <c r="O109" s="19"/>
      <c r="P109" s="18"/>
      <c r="Q109" s="18"/>
      <c r="R109" s="18"/>
      <c r="S109" s="19"/>
      <c r="T109" s="18">
        <v>0.1</v>
      </c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0.1</v>
      </c>
      <c r="AL109" s="27">
        <f>IF(Table1[[#This Row],[Hours]]&gt;0,Table1[[#This Row],[Hours]],Table1[[#This Row],[Nominal Hours]])*COUNTIF(Table1[[#This Row],[Autumn Week 1]:[Spring Week 12]],"&gt;0")</f>
        <v>4</v>
      </c>
    </row>
    <row r="110" spans="1:38">
      <c r="A110" s="4" t="s">
        <v>69</v>
      </c>
      <c r="B110" s="2" t="s">
        <v>70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296</v>
      </c>
      <c r="I110" s="11">
        <v>1</v>
      </c>
      <c r="J110" s="11">
        <f>AVERAGE(Table1[[#This Row],[Autumn Week 1]:[Spring Exams]])*4*Table1[[#This Row],[Credits]]</f>
        <v>0.4</v>
      </c>
      <c r="K110" s="11">
        <v>0.5</v>
      </c>
      <c r="L110" s="18"/>
      <c r="M110" s="18">
        <v>0.01</v>
      </c>
      <c r="N110" s="18">
        <v>0.01</v>
      </c>
      <c r="O110" s="18"/>
      <c r="P110" s="18">
        <v>0.01</v>
      </c>
      <c r="Q110" s="18">
        <v>0.01</v>
      </c>
      <c r="R110" s="18">
        <v>0.01</v>
      </c>
      <c r="S110" s="18"/>
      <c r="T110" s="18">
        <v>0.01</v>
      </c>
      <c r="U110" s="18">
        <v>0.01</v>
      </c>
      <c r="V110" s="18">
        <v>0.01</v>
      </c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0.08</v>
      </c>
      <c r="AL110" s="27">
        <f>IF(Table1[[#This Row],[Hours]]&gt;0,Table1[[#This Row],[Hours]],Table1[[#This Row],[Nominal Hours]])*COUNTIF(Table1[[#This Row],[Autumn Week 1]:[Spring Week 12]],"&gt;0")</f>
        <v>4</v>
      </c>
    </row>
    <row r="111" spans="1:38">
      <c r="A111" s="4" t="s">
        <v>69</v>
      </c>
      <c r="B111" s="2" t="s">
        <v>70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6</v>
      </c>
      <c r="J111" s="11">
        <f>AVERAGE(Table1[[#This Row],[Autumn Week 1]:[Spring Exams]])*4*Table1[[#This Row],[Credits]]</f>
        <v>4.4000000000000004</v>
      </c>
      <c r="K111" s="11"/>
      <c r="L111" s="18"/>
      <c r="M111" s="18"/>
      <c r="N111" s="18"/>
      <c r="O111" s="19">
        <v>0.12</v>
      </c>
      <c r="P111" s="18"/>
      <c r="Q111" s="18"/>
      <c r="R111" s="18"/>
      <c r="S111" s="19">
        <v>0.1</v>
      </c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0.22</v>
      </c>
      <c r="AL111" s="27">
        <f>IF(Table1[[#This Row],[Hours]]&gt;0,Table1[[#This Row],[Hours]],Table1[[#This Row],[Nominal Hours]])*COUNTIF(Table1[[#This Row],[Autumn Week 1]:[Spring Week 12]],"&gt;0")</f>
        <v>8.8000000000000007</v>
      </c>
    </row>
    <row r="112" spans="1:38">
      <c r="A112" s="4" t="s">
        <v>72</v>
      </c>
      <c r="B112" s="2" t="s">
        <v>73</v>
      </c>
      <c r="C112" s="11" t="s">
        <v>128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330</v>
      </c>
      <c r="G112" s="11" t="s">
        <v>231</v>
      </c>
      <c r="H112" s="11" t="s">
        <v>297</v>
      </c>
      <c r="I112" s="11">
        <v>1</v>
      </c>
      <c r="J112" s="11">
        <f>AVERAGE(Table1[[#This Row],[Autumn Week 1]:[Spring Exams]])*4*Table1[[#This Row],[Credits]]</f>
        <v>0.49999999999999994</v>
      </c>
      <c r="K112" s="11">
        <v>0.5</v>
      </c>
      <c r="L112" s="18">
        <v>1.2500000000000001E-2</v>
      </c>
      <c r="M112" s="18">
        <v>1.2500000000000001E-2</v>
      </c>
      <c r="N112" s="18">
        <v>1.2500000000000001E-2</v>
      </c>
      <c r="O112" s="18">
        <v>1.2500000000000001E-2</v>
      </c>
      <c r="P112" s="18">
        <v>1.2500000000000001E-2</v>
      </c>
      <c r="Q112" s="18">
        <v>1.2500000000000001E-2</v>
      </c>
      <c r="R112" s="18">
        <v>1.2500000000000001E-2</v>
      </c>
      <c r="S112" s="18"/>
      <c r="T112" s="18">
        <v>1.2500000000000001E-2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9.9999999999999992E-2</v>
      </c>
      <c r="AL112" s="27">
        <f>IF(Table1[[#This Row],[Hours]]&gt;0,Table1[[#This Row],[Hours]],Table1[[#This Row],[Nominal Hours]])*COUNTIF(Table1[[#This Row],[Autumn Week 1]:[Spring Week 12]],"&gt;0")</f>
        <v>4</v>
      </c>
    </row>
    <row r="113" spans="1:38">
      <c r="A113" s="4" t="s">
        <v>72</v>
      </c>
      <c r="B113" s="2" t="s">
        <v>73</v>
      </c>
      <c r="C113" s="11" t="s">
        <v>5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10</v>
      </c>
      <c r="F113" s="11" t="s">
        <v>272</v>
      </c>
      <c r="G113" s="11" t="s">
        <v>231</v>
      </c>
      <c r="H113" s="11" t="s">
        <v>297</v>
      </c>
      <c r="I113" s="11">
        <v>4</v>
      </c>
      <c r="J113" s="11">
        <f>AVERAGE(Table1[[#This Row],[Autumn Week 1]:[Spring Exams]])*4*Table1[[#This Row],[Credits]]</f>
        <v>14</v>
      </c>
      <c r="K113" s="11"/>
      <c r="L113" s="18"/>
      <c r="M113" s="18"/>
      <c r="N113" s="18"/>
      <c r="O113" s="19"/>
      <c r="P113" s="18"/>
      <c r="Q113" s="18">
        <v>0.35</v>
      </c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0.35</v>
      </c>
      <c r="AL113" s="27">
        <f>IF(Table1[[#This Row],[Hours]]&gt;0,Table1[[#This Row],[Hours]],Table1[[#This Row],[Nominal Hours]])*COUNTIF(Table1[[#This Row],[Autumn Week 1]:[Spring Week 12]],"&gt;0")</f>
        <v>14</v>
      </c>
    </row>
    <row r="114" spans="1:38">
      <c r="A114" s="4" t="s">
        <v>72</v>
      </c>
      <c r="B114" s="2" t="s">
        <v>73</v>
      </c>
      <c r="C114" s="11" t="s">
        <v>126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1" t="s">
        <v>204</v>
      </c>
      <c r="G114" s="11" t="s">
        <v>231</v>
      </c>
      <c r="H114" s="11" t="s">
        <v>297</v>
      </c>
      <c r="I114" s="11">
        <v>4</v>
      </c>
      <c r="J114" s="11">
        <f>AVERAGE(Table1[[#This Row],[Autumn Week 1]:[Spring Exams]])*4*Table1[[#This Row],[Credits]]</f>
        <v>20</v>
      </c>
      <c r="K114" s="11">
        <v>25</v>
      </c>
      <c r="L114" s="18"/>
      <c r="M114" s="18"/>
      <c r="N114" s="18"/>
      <c r="O114" s="19"/>
      <c r="P114" s="18"/>
      <c r="Q114" s="18"/>
      <c r="R114" s="18"/>
      <c r="S114" s="19"/>
      <c r="T114" s="18"/>
      <c r="U114" s="18"/>
      <c r="V114" s="18">
        <v>0.5</v>
      </c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0.5</v>
      </c>
      <c r="AL114" s="27">
        <f>IF(Table1[[#This Row],[Hours]]&gt;0,Table1[[#This Row],[Hours]],Table1[[#This Row],[Nominal Hours]])*COUNTIF(Table1[[#This Row],[Autumn Week 1]:[Spring Week 12]],"&gt;0")</f>
        <v>25</v>
      </c>
    </row>
    <row r="115" spans="1:38">
      <c r="A115" s="4" t="s">
        <v>74</v>
      </c>
      <c r="B115" s="2" t="s">
        <v>75</v>
      </c>
      <c r="C115" s="11" t="s">
        <v>128</v>
      </c>
      <c r="D115" s="29">
        <f>INDEX(Table2[CA weight],MATCH(Table1[[#This Row],[Module Code]],Table2[Module Code],0))</f>
        <v>50</v>
      </c>
      <c r="E115" s="29">
        <f>INDEX(Table2[Credits],MATCH(Table1[[#This Row],[Module Code]],Table2[Module Code],0))</f>
        <v>10</v>
      </c>
      <c r="F115" s="11" t="s">
        <v>331</v>
      </c>
      <c r="G115" s="11" t="s">
        <v>231</v>
      </c>
      <c r="H115" s="11" t="s">
        <v>296</v>
      </c>
      <c r="I115" s="11">
        <v>1</v>
      </c>
      <c r="J115" s="11">
        <f>AVERAGE(Table1[[#This Row],[Autumn Week 1]:[Spring Exams]])*4*Table1[[#This Row],[Credits]]</f>
        <v>0.39999999999999991</v>
      </c>
      <c r="K115" s="11">
        <v>0.5</v>
      </c>
      <c r="L115" s="18"/>
      <c r="M115" s="18">
        <v>0.01</v>
      </c>
      <c r="N115" s="18">
        <v>0.01</v>
      </c>
      <c r="O115" s="19">
        <v>0.01</v>
      </c>
      <c r="P115" s="18">
        <v>0.01</v>
      </c>
      <c r="Q115" s="18">
        <v>0.01</v>
      </c>
      <c r="R115" s="18">
        <v>0.01</v>
      </c>
      <c r="S115" s="19">
        <v>0.01</v>
      </c>
      <c r="T115" s="18">
        <v>0.01</v>
      </c>
      <c r="U115" s="18">
        <v>0.01</v>
      </c>
      <c r="V115" s="18">
        <v>0.01</v>
      </c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9.9999999999999992E-2</v>
      </c>
      <c r="AL115" s="27">
        <f>IF(Table1[[#This Row],[Hours]]&gt;0,Table1[[#This Row],[Hours]],Table1[[#This Row],[Nominal Hours]])*COUNTIF(Table1[[#This Row],[Autumn Week 1]:[Spring Week 12]],"&gt;0")</f>
        <v>5</v>
      </c>
    </row>
    <row r="116" spans="1:38">
      <c r="A116" s="4" t="s">
        <v>74</v>
      </c>
      <c r="B116" s="2" t="s">
        <v>75</v>
      </c>
      <c r="C116" s="11" t="s">
        <v>5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2</v>
      </c>
      <c r="J116" s="11">
        <f>AVERAGE(Table1[[#This Row],[Autumn Week 1]:[Spring Exams]])*4*Table1[[#This Row],[Credits]]</f>
        <v>4</v>
      </c>
      <c r="K116" s="11"/>
      <c r="L116" s="18"/>
      <c r="M116" s="18"/>
      <c r="N116" s="18">
        <v>0.1</v>
      </c>
      <c r="O116" s="19"/>
      <c r="P116" s="18">
        <v>0.1</v>
      </c>
      <c r="Q116" s="18"/>
      <c r="R116" s="18">
        <v>0.1</v>
      </c>
      <c r="S116" s="19"/>
      <c r="T116" s="18"/>
      <c r="U116" s="18">
        <v>0.1</v>
      </c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0.4</v>
      </c>
      <c r="AL116" s="27">
        <f>IF(Table1[[#This Row],[Hours]]&gt;0,Table1[[#This Row],[Hours]],Table1[[#This Row],[Nominal Hours]])*COUNTIF(Table1[[#This Row],[Autumn Week 1]:[Spring Week 12]],"&gt;0")</f>
        <v>16</v>
      </c>
    </row>
    <row r="117" spans="1:38">
      <c r="A117" s="3" t="s">
        <v>193</v>
      </c>
      <c r="B117" s="3" t="s">
        <v>113</v>
      </c>
      <c r="C117" s="12" t="s">
        <v>5</v>
      </c>
      <c r="D117" s="29">
        <f>INDEX(Table2[CA weight],MATCH(Table1[[#This Row],[Module Code]],Table2[Module Code],0))</f>
        <v>20</v>
      </c>
      <c r="E117" s="29">
        <f>INDEX(Table2[Credits],MATCH(Table1[[#This Row],[Module Code]],Table2[Module Code],0))</f>
        <v>10</v>
      </c>
      <c r="F117" s="12" t="s">
        <v>209</v>
      </c>
      <c r="G117" s="11" t="s">
        <v>231</v>
      </c>
      <c r="H117" s="11" t="s">
        <v>297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/>
      <c r="Z117" s="20"/>
      <c r="AA117" s="20">
        <v>0.2</v>
      </c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3" t="s">
        <v>194</v>
      </c>
      <c r="B118" s="3" t="s">
        <v>114</v>
      </c>
      <c r="C118" s="12" t="s">
        <v>5</v>
      </c>
      <c r="D118" s="29">
        <f>INDEX(Table2[CA weight],MATCH(Table1[[#This Row],[Module Code]],Table2[Module Code],0))</f>
        <v>30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231</v>
      </c>
      <c r="H118" s="11" t="s">
        <v>297</v>
      </c>
      <c r="I118" s="11">
        <v>4</v>
      </c>
      <c r="J118" s="11">
        <f>AVERAGE(Table1[[#This Row],[Autumn Week 1]:[Spring Exams]])*4*Table1[[#This Row],[Credits]]</f>
        <v>6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0.15</v>
      </c>
      <c r="AC118" s="20"/>
      <c r="AD118" s="20">
        <v>0.15</v>
      </c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0.3</v>
      </c>
      <c r="AL118" s="27">
        <f>IF(Table1[[#This Row],[Hours]]&gt;0,Table1[[#This Row],[Hours]],Table1[[#This Row],[Nominal Hours]])*COUNTIF(Table1[[#This Row],[Autumn Week 1]:[Spring Week 12]],"&gt;0")</f>
        <v>12</v>
      </c>
    </row>
    <row r="119" spans="1:38">
      <c r="A119" s="3" t="s">
        <v>195</v>
      </c>
      <c r="B119" s="3" t="s">
        <v>115</v>
      </c>
      <c r="C119" s="11" t="s">
        <v>128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1" t="s">
        <v>255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0.39999999999999991</v>
      </c>
      <c r="K119" s="11">
        <v>0.5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>
        <v>0.01</v>
      </c>
      <c r="Z119" s="20">
        <v>0.01</v>
      </c>
      <c r="AA119" s="20">
        <v>0.01</v>
      </c>
      <c r="AB119" s="20">
        <v>0.01</v>
      </c>
      <c r="AC119" s="20">
        <v>0.01</v>
      </c>
      <c r="AD119" s="20">
        <v>0.01</v>
      </c>
      <c r="AE119" s="20">
        <v>0.01</v>
      </c>
      <c r="AF119" s="20">
        <v>0.01</v>
      </c>
      <c r="AG119" s="20">
        <v>0.01</v>
      </c>
      <c r="AH119" s="20">
        <v>0.01</v>
      </c>
      <c r="AI119" s="20"/>
      <c r="AJ119" s="20"/>
      <c r="AK119" s="27">
        <f>IF(Table1[[#This Row],[Summative]]="Y",SUMIF(Table1[[#This Row],[Autumn Week 1]:[Spring Exams]],"&gt;0",Table1[[#This Row],[Autumn Week 1]:[Spring Exams]]),0)</f>
        <v>9.9999999999999992E-2</v>
      </c>
      <c r="AL119" s="27">
        <f>IF(Table1[[#This Row],[Hours]]&gt;0,Table1[[#This Row],[Hours]],Table1[[#This Row],[Nominal Hours]])*COUNTIF(Table1[[#This Row],[Autumn Week 1]:[Spring Week 12]],"&gt;0")</f>
        <v>5</v>
      </c>
    </row>
    <row r="120" spans="1:38">
      <c r="A120" s="3" t="s">
        <v>195</v>
      </c>
      <c r="B120" s="3" t="s">
        <v>115</v>
      </c>
      <c r="C120" s="12" t="s">
        <v>5</v>
      </c>
      <c r="D120" s="29">
        <f>INDEX(Table2[CA weight],MATCH(Table1[[#This Row],[Module Code]],Table2[Module Code],0))</f>
        <v>60</v>
      </c>
      <c r="E120" s="29">
        <f>INDEX(Table2[Credits],MATCH(Table1[[#This Row],[Module Code]],Table2[Module Code],0))</f>
        <v>10</v>
      </c>
      <c r="F120" s="12" t="s">
        <v>209</v>
      </c>
      <c r="G120" s="11" t="s">
        <v>231</v>
      </c>
      <c r="H120" s="11" t="s">
        <v>297</v>
      </c>
      <c r="I120" s="11">
        <v>3</v>
      </c>
      <c r="J120" s="11">
        <f>AVERAGE(Table1[[#This Row],[Autumn Week 1]:[Spring Exams]])*4*Table1[[#This Row],[Credits]]</f>
        <v>4</v>
      </c>
      <c r="K120" s="11"/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/>
      <c r="Z120" s="20"/>
      <c r="AA120" s="20"/>
      <c r="AB120" s="20">
        <v>0.1</v>
      </c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0.1</v>
      </c>
      <c r="AL120" s="27">
        <f>IF(Table1[[#This Row],[Hours]]&gt;0,Table1[[#This Row],[Hours]],Table1[[#This Row],[Nominal Hours]])*COUNTIF(Table1[[#This Row],[Autumn Week 1]:[Spring Week 12]],"&gt;0")</f>
        <v>4</v>
      </c>
    </row>
    <row r="121" spans="1:38">
      <c r="A121" s="3" t="s">
        <v>195</v>
      </c>
      <c r="B121" s="3" t="s">
        <v>115</v>
      </c>
      <c r="C121" s="12" t="s">
        <v>124</v>
      </c>
      <c r="D121" s="29">
        <f>INDEX(Table2[CA weight],MATCH(Table1[[#This Row],[Module Code]],Table2[Module Code],0))</f>
        <v>60</v>
      </c>
      <c r="E121" s="29">
        <f>INDEX(Table2[Credits],MATCH(Table1[[#This Row],[Module Code]],Table2[Module Code],0))</f>
        <v>10</v>
      </c>
      <c r="F121" s="12" t="s">
        <v>274</v>
      </c>
      <c r="G121" s="11" t="s">
        <v>231</v>
      </c>
      <c r="H121" s="11" t="s">
        <v>310</v>
      </c>
      <c r="I121" s="11">
        <v>2</v>
      </c>
      <c r="J121" s="11">
        <f>AVERAGE(Table1[[#This Row],[Autumn Week 1]:[Spring Exams]])*4*Table1[[#This Row],[Credits]]</f>
        <v>12</v>
      </c>
      <c r="K121" s="11">
        <v>15</v>
      </c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>
        <v>0.3</v>
      </c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0.3</v>
      </c>
      <c r="AL121" s="27">
        <f>IF(Table1[[#This Row],[Hours]]&gt;0,Table1[[#This Row],[Hours]],Table1[[#This Row],[Nominal Hours]])*COUNTIF(Table1[[#This Row],[Autumn Week 1]:[Spring Week 12]],"&gt;0")</f>
        <v>15</v>
      </c>
    </row>
    <row r="122" spans="1:38">
      <c r="A122" s="3" t="s">
        <v>196</v>
      </c>
      <c r="B122" s="3" t="s">
        <v>116</v>
      </c>
      <c r="C122" s="11" t="s">
        <v>128</v>
      </c>
      <c r="D122" s="29">
        <f>INDEX(Table2[CA weight],MATCH(Table1[[#This Row],[Module Code]],Table2[Module Code],0))</f>
        <v>20</v>
      </c>
      <c r="E122" s="29">
        <f>INDEX(Table2[Credits],MATCH(Table1[[#This Row],[Module Code]],Table2[Module Code],0))</f>
        <v>10</v>
      </c>
      <c r="F122" s="11" t="s">
        <v>350</v>
      </c>
      <c r="G122" s="11" t="s">
        <v>231</v>
      </c>
      <c r="H122" s="11" t="s">
        <v>297</v>
      </c>
      <c r="I122" s="11">
        <v>1</v>
      </c>
      <c r="J122" s="11">
        <f>AVERAGE(Table1[[#This Row],[Autumn Week 1]:[Spring Exams]])*4*Table1[[#This Row],[Credits]]</f>
        <v>0.8</v>
      </c>
      <c r="K122" s="11">
        <v>0.5</v>
      </c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>
        <v>0.02</v>
      </c>
      <c r="Z122" s="20">
        <v>0.02</v>
      </c>
      <c r="AA122" s="20">
        <v>0.02</v>
      </c>
      <c r="AB122" s="20">
        <v>0.02</v>
      </c>
      <c r="AC122" s="20">
        <v>0.02</v>
      </c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2.5</v>
      </c>
    </row>
    <row r="123" spans="1:38">
      <c r="A123" s="3" t="s">
        <v>196</v>
      </c>
      <c r="B123" s="3" t="s">
        <v>116</v>
      </c>
      <c r="C123" s="51" t="s">
        <v>128</v>
      </c>
      <c r="D123" s="52">
        <f>INDEX(Table2[CA weight],MATCH(Table1[[#This Row],[Module Code]],Table2[Module Code],0))</f>
        <v>20</v>
      </c>
      <c r="E123" s="52">
        <f>INDEX(Table2[Credits],MATCH(Table1[[#This Row],[Module Code]],Table2[Module Code],0))</f>
        <v>10</v>
      </c>
      <c r="F123" s="51" t="s">
        <v>351</v>
      </c>
      <c r="G123" s="11" t="s">
        <v>231</v>
      </c>
      <c r="H123" s="11" t="s">
        <v>297</v>
      </c>
      <c r="I123" s="51">
        <v>1</v>
      </c>
      <c r="J123" s="53">
        <f>AVERAGE(Table1[[#This Row],[Autumn Week 1]:[Spring Exams]])*4*Table1[[#This Row],[Credits]]</f>
        <v>0.8</v>
      </c>
      <c r="K123" s="51">
        <v>0.5</v>
      </c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>
        <v>0.02</v>
      </c>
      <c r="AE123" s="20">
        <v>0.02</v>
      </c>
      <c r="AF123" s="20">
        <v>0.02</v>
      </c>
      <c r="AG123" s="20">
        <v>0.02</v>
      </c>
      <c r="AH123" s="20">
        <v>0.02</v>
      </c>
      <c r="AI123" s="20"/>
      <c r="AJ123" s="20"/>
      <c r="AK123" s="54">
        <f>IF(Table1[[#This Row],[Summative]]="Y",SUMIF(Table1[[#This Row],[Autumn Week 1]:[Spring Exams]],"&gt;0",Table1[[#This Row],[Autumn Week 1]:[Spring Exams]]),0)</f>
        <v>0.1</v>
      </c>
      <c r="AL123" s="54">
        <f>IF(Table1[[#This Row],[Hours]]&gt;0,Table1[[#This Row],[Hours]],Table1[[#This Row],[Nominal Hours]])*COUNTIF(Table1[[#This Row],[Autumn Week 1]:[Spring Week 12]],"&gt;0")</f>
        <v>2.5</v>
      </c>
    </row>
    <row r="124" spans="1:38">
      <c r="A124" s="3" t="s">
        <v>117</v>
      </c>
      <c r="B124" s="3" t="s">
        <v>118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 t="s">
        <v>267</v>
      </c>
      <c r="G124" s="11" t="s">
        <v>231</v>
      </c>
      <c r="H124" s="11" t="s">
        <v>297</v>
      </c>
      <c r="I124" s="11">
        <v>3</v>
      </c>
      <c r="J124" s="11">
        <f>AVERAGE(Table1[[#This Row],[Autumn Week 1]:[Spring Exams]])*4*Table1[[#This Row],[Credits]]</f>
        <v>16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/>
      <c r="AC124" s="20"/>
      <c r="AD124" s="20">
        <v>0.4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0.4</v>
      </c>
      <c r="AL124" s="27">
        <f>IF(Table1[[#This Row],[Hours]]&gt;0,Table1[[#This Row],[Hours]],Table1[[#This Row],[Nominal Hours]])*COUNTIF(Table1[[#This Row],[Autumn Week 1]:[Spring Week 12]],"&gt;0")</f>
        <v>16</v>
      </c>
    </row>
    <row r="125" spans="1:38">
      <c r="A125" s="3" t="s">
        <v>117</v>
      </c>
      <c r="B125" s="3" t="s">
        <v>118</v>
      </c>
      <c r="C125" s="12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 t="s">
        <v>208</v>
      </c>
      <c r="G125" s="11" t="s">
        <v>231</v>
      </c>
      <c r="H125" s="11" t="s">
        <v>297</v>
      </c>
      <c r="I125" s="11">
        <v>3</v>
      </c>
      <c r="J125" s="11">
        <f>AVERAGE(Table1[[#This Row],[Autumn Week 1]:[Spring Exams]])*4*Table1[[#This Row],[Credits]]</f>
        <v>22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>
        <v>0.55000000000000004</v>
      </c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0.55000000000000004</v>
      </c>
      <c r="AL125" s="27">
        <f>IF(Table1[[#This Row],[Hours]]&gt;0,Table1[[#This Row],[Hours]],Table1[[#This Row],[Nominal Hours]])*COUNTIF(Table1[[#This Row],[Autumn Week 1]:[Spring Week 12]],"&gt;0")</f>
        <v>22</v>
      </c>
    </row>
    <row r="126" spans="1:38">
      <c r="A126" s="3" t="s">
        <v>117</v>
      </c>
      <c r="B126" s="3" t="s">
        <v>118</v>
      </c>
      <c r="C126" s="12" t="s">
        <v>124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2" t="s">
        <v>266</v>
      </c>
      <c r="G126" s="11" t="s">
        <v>231</v>
      </c>
      <c r="H126" s="11" t="s">
        <v>297</v>
      </c>
      <c r="I126" s="11">
        <v>1</v>
      </c>
      <c r="J126" s="11">
        <f>AVERAGE(Table1[[#This Row],[Autumn Week 1]:[Spring Exams]])*4*Table1[[#This Row],[Credits]]</f>
        <v>2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>
        <v>0.05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0.05</v>
      </c>
      <c r="AL126" s="27">
        <f>IF(Table1[[#This Row],[Hours]]&gt;0,Table1[[#This Row],[Hours]],Table1[[#This Row],[Nominal Hours]])*COUNTIF(Table1[[#This Row],[Autumn Week 1]:[Spring Week 12]],"&gt;0")</f>
        <v>2</v>
      </c>
    </row>
    <row r="127" spans="1:38">
      <c r="A127" s="3" t="s">
        <v>240</v>
      </c>
      <c r="B127" s="28" t="s">
        <v>241</v>
      </c>
      <c r="C127" s="12" t="s">
        <v>4</v>
      </c>
      <c r="D127" s="29">
        <f>INDEX(Table2[CA weight],MATCH(Table1[[#This Row],[Module Code]],Table2[Module Code],0))</f>
        <v>30</v>
      </c>
      <c r="E127" s="29">
        <f>INDEX(Table2[Credits],MATCH(Table1[[#This Row],[Module Code]],Table2[Module Code],0))</f>
        <v>10</v>
      </c>
      <c r="F127" s="12" t="s">
        <v>255</v>
      </c>
      <c r="G127" s="11" t="s">
        <v>231</v>
      </c>
      <c r="H127" s="11" t="s">
        <v>296</v>
      </c>
      <c r="I127" s="11">
        <v>1</v>
      </c>
      <c r="J127" s="11">
        <f>AVERAGE(Table1[[#This Row],[Autumn Week 1]:[Spring Exams]])*4*Table1[[#This Row],[Credits]]</f>
        <v>0.39999999999999991</v>
      </c>
      <c r="K127" s="11">
        <v>0.5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>
        <v>0.01</v>
      </c>
      <c r="Y127" s="20">
        <v>0.01</v>
      </c>
      <c r="Z127" s="20">
        <v>0.01</v>
      </c>
      <c r="AA127" s="20">
        <v>0.01</v>
      </c>
      <c r="AB127" s="20">
        <v>0.01</v>
      </c>
      <c r="AC127" s="20">
        <v>0.01</v>
      </c>
      <c r="AD127" s="20">
        <v>0.01</v>
      </c>
      <c r="AE127" s="20">
        <v>0.01</v>
      </c>
      <c r="AF127" s="20">
        <v>0.01</v>
      </c>
      <c r="AG127" s="20">
        <v>0.01</v>
      </c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9.9999999999999992E-2</v>
      </c>
      <c r="AL127" s="27">
        <f>IF(Table1[[#This Row],[Hours]]&gt;0,Table1[[#This Row],[Hours]],Table1[[#This Row],[Nominal Hours]])*COUNTIF(Table1[[#This Row],[Autumn Week 1]:[Spring Week 12]],"&gt;0")</f>
        <v>5</v>
      </c>
    </row>
    <row r="128" spans="1:38">
      <c r="A128" s="3" t="s">
        <v>240</v>
      </c>
      <c r="B128" s="28" t="s">
        <v>241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295</v>
      </c>
      <c r="I128" s="11">
        <v>4</v>
      </c>
      <c r="J128" s="11">
        <f>AVERAGE(Table1[[#This Row],[Autumn Week 1]:[Spring Exams]])*4*Table1[[#This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/>
      <c r="AC128" s="20"/>
      <c r="AD128" s="20">
        <v>0.1</v>
      </c>
      <c r="AE128" s="20"/>
      <c r="AF128" s="20"/>
      <c r="AG128" s="20"/>
      <c r="AH128" s="20">
        <v>0.1</v>
      </c>
      <c r="AI128" s="20"/>
      <c r="AJ128" s="20"/>
      <c r="AK128" s="27">
        <f>IF(Table1[[#This Row],[Summative]]="Y",SUMIF(Table1[[#This Row],[Autumn Week 1]:[Spring Exams]],"&gt;0",Table1[[#This Row],[Autumn Week 1]:[Spring Exams]]),0)</f>
        <v>0.2</v>
      </c>
      <c r="AL128" s="27">
        <f>IF(Table1[[#This Row],[Hours]]&gt;0,Table1[[#This Row],[Hours]],Table1[[#This Row],[Nominal Hours]])*COUNTIF(Table1[[#This Row],[Autumn Week 1]:[Spring Week 12]],"&gt;0")</f>
        <v>8</v>
      </c>
    </row>
    <row r="129" spans="1:38">
      <c r="A129" s="3" t="s">
        <v>119</v>
      </c>
      <c r="B129" s="3" t="s">
        <v>120</v>
      </c>
      <c r="C129" s="11" t="s">
        <v>128</v>
      </c>
      <c r="D129" s="29">
        <f>INDEX(Table2[CA weight],MATCH(Table1[[#This Row],[Module Code]],Table2[Module Code],0))</f>
        <v>40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1.5999999999999996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0.04</v>
      </c>
      <c r="Z129" s="20">
        <v>0.04</v>
      </c>
      <c r="AA129" s="20">
        <v>0.04</v>
      </c>
      <c r="AB129" s="20">
        <v>0.04</v>
      </c>
      <c r="AC129" s="20">
        <v>0.04</v>
      </c>
      <c r="AD129" s="20">
        <v>0.04</v>
      </c>
      <c r="AE129" s="20">
        <v>0.04</v>
      </c>
      <c r="AF129" s="20">
        <v>0.04</v>
      </c>
      <c r="AG129" s="20">
        <v>0.04</v>
      </c>
      <c r="AH129" s="20">
        <v>0.04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0.39999999999999997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71</v>
      </c>
      <c r="B130" s="3" t="s">
        <v>162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352</v>
      </c>
      <c r="G130" s="11" t="s">
        <v>231</v>
      </c>
      <c r="H130" s="11" t="s">
        <v>297</v>
      </c>
      <c r="I130" s="11">
        <v>4</v>
      </c>
      <c r="J130" s="11">
        <f>AVERAGE(Table1[[#This Row],[Autumn Week 1]:[Spring Exams]])*4*Table1[[#This Row],[Credits]]</f>
        <v>20</v>
      </c>
      <c r="K130" s="11">
        <v>25</v>
      </c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>
        <v>0.5</v>
      </c>
      <c r="AJ130" s="20"/>
      <c r="AK130" s="27">
        <f>IF(Table1[[#This Row],[Summative]]="Y",SUMIF(Table1[[#This Row],[Autumn Week 1]:[Spring Exams]],"&gt;0",Table1[[#This Row],[Autumn Week 1]:[Spring Exams]]),0)</f>
        <v>0.5</v>
      </c>
      <c r="AL130" s="27">
        <f>IF(Table1[[#This Row],[Hours]]&gt;0,Table1[[#This Row],[Hours]],Table1[[#This Row],[Nominal Hours]])*COUNTIF(Table1[[#This Row],[Autumn Week 1]:[Spring Week 12]],"&gt;0")</f>
        <v>25</v>
      </c>
    </row>
    <row r="131" spans="1:38">
      <c r="A131" s="3" t="s">
        <v>197</v>
      </c>
      <c r="B131" s="3" t="s">
        <v>121</v>
      </c>
      <c r="C131" s="12" t="s">
        <v>5</v>
      </c>
      <c r="D131" s="29">
        <f>INDEX(Table2[CA weight],MATCH(Table1[[#This Row],[Module Code]],Table2[Module Code],0))</f>
        <v>50</v>
      </c>
      <c r="E131" s="29">
        <f>INDEX(Table2[Credits],MATCH(Table1[[#This Row],[Module Code]],Table2[Module Code],0))</f>
        <v>10</v>
      </c>
      <c r="F131" s="12" t="s">
        <v>256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4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>
        <v>0.1</v>
      </c>
      <c r="AB131" s="20"/>
      <c r="AC131" s="20"/>
      <c r="AD131" s="20"/>
      <c r="AE131" s="20"/>
      <c r="AF131" s="20"/>
      <c r="AG131" s="20"/>
      <c r="AH131" s="20">
        <v>0.1</v>
      </c>
      <c r="AI131" s="20"/>
      <c r="AJ131" s="20"/>
      <c r="AK131" s="27">
        <f>IF(Table1[[#This Row],[Summative]]="Y",SUMIF(Table1[[#This Row],[Autumn Week 1]:[Spring Exams]],"&gt;0",Table1[[#This Row],[Autumn Week 1]:[Spring Exams]]),0)</f>
        <v>0.2</v>
      </c>
      <c r="AL131" s="27">
        <f>IF(Table1[[#This Row],[Hours]]&gt;0,Table1[[#This Row],[Hours]],Table1[[#This Row],[Nominal Hours]])*COUNTIF(Table1[[#This Row],[Autumn Week 1]:[Spring Week 12]],"&gt;0")</f>
        <v>8</v>
      </c>
    </row>
    <row r="132" spans="1:38">
      <c r="A132" s="3" t="s">
        <v>197</v>
      </c>
      <c r="B132" s="3" t="s">
        <v>121</v>
      </c>
      <c r="C132" s="12" t="s">
        <v>5</v>
      </c>
      <c r="D132" s="29">
        <f>INDEX(Table2[CA weight],MATCH(Table1[[#This Row],[Module Code]],Table2[Module Code],0))</f>
        <v>50</v>
      </c>
      <c r="E132" s="29">
        <f>INDEX(Table2[Credits],MATCH(Table1[[#This Row],[Module Code]],Table2[Module Code],0))</f>
        <v>10</v>
      </c>
      <c r="F132" s="12" t="s">
        <v>268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8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>
        <v>0.2</v>
      </c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0.2</v>
      </c>
      <c r="AL132" s="27">
        <f>IF(Table1[[#This Row],[Hours]]&gt;0,Table1[[#This Row],[Hours]],Table1[[#This Row],[Nominal Hours]])*COUNTIF(Table1[[#This Row],[Autumn Week 1]:[Spring Week 12]],"&gt;0")</f>
        <v>8</v>
      </c>
    </row>
    <row r="133" spans="1:38">
      <c r="A133" s="3" t="s">
        <v>198</v>
      </c>
      <c r="B133" s="3" t="s">
        <v>122</v>
      </c>
      <c r="C133" s="12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10</v>
      </c>
      <c r="F133" s="12" t="s">
        <v>259</v>
      </c>
      <c r="G133" s="11" t="s">
        <v>231</v>
      </c>
      <c r="H133" s="11" t="s">
        <v>297</v>
      </c>
      <c r="I133" s="11">
        <v>3</v>
      </c>
      <c r="J133" s="11">
        <f>AVERAGE(Table1[[#This Row],[Autumn Week 1]:[Spring Exams]])*4*Table1[[#This Row],[Credits]]</f>
        <v>8</v>
      </c>
      <c r="K133" s="11"/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>
        <v>0.2</v>
      </c>
      <c r="AB133" s="20"/>
      <c r="AC133" s="20"/>
      <c r="AD133" s="20"/>
      <c r="AE133" s="20"/>
      <c r="AF133" s="20"/>
      <c r="AG133" s="20"/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0.2</v>
      </c>
      <c r="AL133" s="27">
        <f>IF(Table1[[#This Row],[Hours]]&gt;0,Table1[[#This Row],[Hours]],Table1[[#This Row],[Nominal Hours]])*COUNTIF(Table1[[#This Row],[Autumn Week 1]:[Spring Week 12]],"&gt;0")</f>
        <v>8</v>
      </c>
    </row>
    <row r="134" spans="1:38">
      <c r="A134" s="3" t="s">
        <v>198</v>
      </c>
      <c r="B134" s="3" t="s">
        <v>122</v>
      </c>
      <c r="C134" s="55" t="s">
        <v>5</v>
      </c>
      <c r="D134" s="52">
        <f>INDEX(Table2[CA weight],MATCH(Table1[[#This Row],[Module Code]],Table2[Module Code],0))</f>
        <v>100</v>
      </c>
      <c r="E134" s="52">
        <f>INDEX(Table2[Credits],MATCH(Table1[[#This Row],[Module Code]],Table2[Module Code],0))</f>
        <v>10</v>
      </c>
      <c r="F134" s="55" t="s">
        <v>354</v>
      </c>
      <c r="G134" s="11" t="s">
        <v>231</v>
      </c>
      <c r="H134" s="11" t="s">
        <v>297</v>
      </c>
      <c r="I134" s="51">
        <v>3</v>
      </c>
      <c r="J134" s="53">
        <f>AVERAGE(Table1[[#This Row],[Autumn Week 1]:[Spring Exams]])*4*Table1[[#This Row],[Credits]]</f>
        <v>16</v>
      </c>
      <c r="K134" s="5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/>
      <c r="AE134" s="20">
        <v>0.4</v>
      </c>
      <c r="AF134" s="20"/>
      <c r="AG134" s="20"/>
      <c r="AH134" s="20"/>
      <c r="AI134" s="20"/>
      <c r="AJ134" s="20"/>
      <c r="AK134" s="54">
        <f>IF(Table1[[#This Row],[Summative]]="Y",SUMIF(Table1[[#This Row],[Autumn Week 1]:[Spring Exams]],"&gt;0",Table1[[#This Row],[Autumn Week 1]:[Spring Exams]]),0)</f>
        <v>0.4</v>
      </c>
      <c r="AL134" s="54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198</v>
      </c>
      <c r="B135" s="3" t="s">
        <v>122</v>
      </c>
      <c r="C135" s="55" t="s">
        <v>5</v>
      </c>
      <c r="D135" s="52">
        <f>INDEX(Table2[CA weight],MATCH(Table1[[#This Row],[Module Code]],Table2[Module Code],0))</f>
        <v>100</v>
      </c>
      <c r="E135" s="52">
        <f>INDEX(Table2[Credits],MATCH(Table1[[#This Row],[Module Code]],Table2[Module Code],0))</f>
        <v>10</v>
      </c>
      <c r="F135" s="55" t="s">
        <v>353</v>
      </c>
      <c r="G135" s="11" t="s">
        <v>231</v>
      </c>
      <c r="H135" s="11" t="s">
        <v>297</v>
      </c>
      <c r="I135" s="51">
        <v>3</v>
      </c>
      <c r="J135" s="53">
        <f>AVERAGE(Table1[[#This Row],[Autumn Week 1]:[Spring Exams]])*4*Table1[[#This Row],[Credits]]</f>
        <v>16</v>
      </c>
      <c r="K135" s="5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0.4</v>
      </c>
      <c r="AI135" s="20"/>
      <c r="AJ135" s="20"/>
      <c r="AK135" s="54">
        <f>IF(Table1[[#This Row],[Summative]]="Y",SUMIF(Table1[[#This Row],[Autumn Week 1]:[Spring Exams]],"&gt;0",Table1[[#This Row],[Autumn Week 1]:[Spring Exams]]),0)</f>
        <v>0.4</v>
      </c>
      <c r="AL135" s="54">
        <f>IF(Table1[[#This Row],[Hours]]&gt;0,Table1[[#This Row],[Hours]],Table1[[#This Row],[Nominal Hours]])*COUNTIF(Table1[[#This Row],[Autumn Week 1]:[Spring Week 12]],"&gt;0")</f>
        <v>16</v>
      </c>
    </row>
    <row r="136" spans="1:38">
      <c r="A136" s="3" t="s">
        <v>77</v>
      </c>
      <c r="B136" s="28" t="s">
        <v>23</v>
      </c>
      <c r="C136" s="11" t="s">
        <v>127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60</v>
      </c>
      <c r="F136" s="11" t="s">
        <v>233</v>
      </c>
      <c r="G136" s="11" t="s">
        <v>271</v>
      </c>
      <c r="H136" s="11" t="s">
        <v>298</v>
      </c>
      <c r="I136" s="11">
        <v>1</v>
      </c>
      <c r="J136" s="11">
        <f>AVERAGE(Table1[[#This Row],[Autumn Week 1]:[Spring Exams]])*4*Table1[[#This Row],[Credits]]</f>
        <v>9.9999999999999964</v>
      </c>
      <c r="K136" s="11">
        <v>20</v>
      </c>
      <c r="L136" s="18">
        <f>1/24</f>
        <v>4.1666666666666664E-2</v>
      </c>
      <c r="M136" s="18">
        <v>4.1666666666666664E-2</v>
      </c>
      <c r="N136" s="18">
        <v>4.1666666666666664E-2</v>
      </c>
      <c r="O136" s="19">
        <v>4.1666666666666664E-2</v>
      </c>
      <c r="P136" s="18">
        <v>4.1666666666666664E-2</v>
      </c>
      <c r="Q136" s="18">
        <v>4.1666666666666664E-2</v>
      </c>
      <c r="R136" s="18">
        <v>4.1666666666666664E-2</v>
      </c>
      <c r="S136" s="19">
        <v>4.1666666666666664E-2</v>
      </c>
      <c r="T136" s="18">
        <v>4.1666666666666664E-2</v>
      </c>
      <c r="U136" s="18">
        <v>4.1666666666666664E-2</v>
      </c>
      <c r="V136" s="18">
        <v>4.1666666666666664E-2</v>
      </c>
      <c r="W136" s="19">
        <v>4.1666666666666664E-2</v>
      </c>
      <c r="X136" s="20">
        <v>4.1666666666666664E-2</v>
      </c>
      <c r="Y136" s="20">
        <v>4.1666666666666664E-2</v>
      </c>
      <c r="Z136" s="20">
        <v>4.1666666666666664E-2</v>
      </c>
      <c r="AA136" s="20">
        <v>4.1666666666666664E-2</v>
      </c>
      <c r="AB136" s="20">
        <v>4.1666666666666664E-2</v>
      </c>
      <c r="AC136" s="20">
        <v>4.1666666666666664E-2</v>
      </c>
      <c r="AD136" s="20">
        <v>4.1666666666666664E-2</v>
      </c>
      <c r="AE136" s="20">
        <v>4.1666666666666664E-2</v>
      </c>
      <c r="AF136" s="20">
        <v>4.1666666666666664E-2</v>
      </c>
      <c r="AG136" s="20">
        <v>4.1666666666666664E-2</v>
      </c>
      <c r="AH136" s="20">
        <v>4.1666666666666664E-2</v>
      </c>
      <c r="AI136" s="20">
        <v>4.1666666666666664E-2</v>
      </c>
      <c r="AJ136" s="20"/>
      <c r="AK136" s="27">
        <f>IF(Table1[[#This Row],[Summative]]="Y",SUMIF(Table1[[#This Row],[Autumn Week 1]:[Spring Exams]],"&gt;0",Table1[[#This Row],[Autumn Week 1]:[Spring Exams]]),0)</f>
        <v>0</v>
      </c>
      <c r="AL136" s="27">
        <f>IF(Table1[[#This Row],[Hours]]&gt;0,Table1[[#This Row],[Hours]],Table1[[#This Row],[Nominal Hours]])*COUNTIF(Table1[[#This Row],[Autumn Week 1]:[Spring Week 12]],"&gt;0")</f>
        <v>480</v>
      </c>
    </row>
    <row r="137" spans="1:38">
      <c r="A137" s="4" t="s">
        <v>77</v>
      </c>
      <c r="B137" s="2" t="s">
        <v>23</v>
      </c>
      <c r="C137" s="11" t="s">
        <v>125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60</v>
      </c>
      <c r="F137" s="11" t="s">
        <v>270</v>
      </c>
      <c r="G137" s="11" t="s">
        <v>222</v>
      </c>
      <c r="H137" s="11" t="s">
        <v>297</v>
      </c>
      <c r="I137" s="11">
        <v>1</v>
      </c>
      <c r="J137" s="11">
        <f>AVERAGE(Table1[[#This Row],[Autumn Week 1]:[Spring Exams]])*4*Table1[[#This Row],[Credits]]</f>
        <v>10</v>
      </c>
      <c r="K137" s="11">
        <v>0.1</v>
      </c>
      <c r="L137" s="18"/>
      <c r="M137" s="18"/>
      <c r="N137" s="18"/>
      <c r="O137" s="19"/>
      <c r="P137" s="18"/>
      <c r="Q137" s="18">
        <v>2.5000000000000001E-2</v>
      </c>
      <c r="R137" s="18"/>
      <c r="S137" s="19"/>
      <c r="T137" s="18"/>
      <c r="U137" s="18"/>
      <c r="V137" s="18">
        <v>2.5000000000000001E-2</v>
      </c>
      <c r="W137" s="19"/>
      <c r="X137" s="20"/>
      <c r="Y137" s="20"/>
      <c r="Z137" s="20"/>
      <c r="AA137" s="20"/>
      <c r="AB137" s="20"/>
      <c r="AC137" s="20">
        <v>7.4999999999999997E-2</v>
      </c>
      <c r="AD137" s="20"/>
      <c r="AE137" s="20"/>
      <c r="AF137" s="20"/>
      <c r="AG137" s="20"/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0</v>
      </c>
      <c r="AL137" s="27">
        <f>IF(Table1[[#This Row],[Hours]]&gt;0,Table1[[#This Row],[Hours]],Table1[[#This Row],[Nominal Hours]])*COUNTIF(Table1[[#This Row],[Autumn Week 1]:[Spring Week 12]],"&gt;0")</f>
        <v>0.30000000000000004</v>
      </c>
    </row>
    <row r="138" spans="1:38">
      <c r="A138" s="4" t="s">
        <v>77</v>
      </c>
      <c r="B138" s="2" t="s">
        <v>23</v>
      </c>
      <c r="C138" s="11" t="s">
        <v>125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60</v>
      </c>
      <c r="F138" s="11" t="s">
        <v>333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0</v>
      </c>
      <c r="K138" s="11">
        <v>0.1</v>
      </c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45">
        <v>0.25</v>
      </c>
      <c r="AI138" s="46">
        <v>-0.25</v>
      </c>
      <c r="AJ138" s="20"/>
      <c r="AK138" s="27">
        <f>IF(Table1[[#This Row],[Summative]]="Y",SUMIF(Table1[[#This Row],[Autumn Week 1]:[Spring Exams]],"&gt;0",Table1[[#This Row],[Autumn Week 1]:[Spring Exams]]),0)</f>
        <v>0.25</v>
      </c>
      <c r="AL138" s="27">
        <f>IF(Table1[[#This Row],[Hours]]&gt;0,Table1[[#This Row],[Hours]],Table1[[#This Row],[Nominal Hours]])*COUNTIF(Table1[[#This Row],[Autumn Week 1]:[Spring Week 12]],"&gt;0")</f>
        <v>0.1</v>
      </c>
    </row>
    <row r="139" spans="1:38">
      <c r="A139" s="4" t="s">
        <v>77</v>
      </c>
      <c r="B139" s="2" t="s">
        <v>23</v>
      </c>
      <c r="C139" s="11" t="s">
        <v>127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60</v>
      </c>
      <c r="F139" s="11" t="s">
        <v>355</v>
      </c>
      <c r="G139" s="11" t="s">
        <v>231</v>
      </c>
      <c r="H139" s="11" t="s">
        <v>303</v>
      </c>
      <c r="I139" s="11">
        <v>1</v>
      </c>
      <c r="J139" s="11">
        <f>AVERAGE(Table1[[#This Row],[Autumn Week 1]:[Spring Exams]])*4*Table1[[#This Row],[Credits]]</f>
        <v>24</v>
      </c>
      <c r="K139" s="11">
        <v>1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>
        <v>0.1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0.1</v>
      </c>
      <c r="AL139" s="27">
        <f>IF(Table1[[#This Row],[Hours]]&gt;0,Table1[[#This Row],[Hours]],Table1[[#This Row],[Nominal Hours]])*COUNTIF(Table1[[#This Row],[Autumn Week 1]:[Spring Week 12]],"&gt;0")</f>
        <v>1</v>
      </c>
    </row>
    <row r="140" spans="1:38">
      <c r="A140" s="4" t="s">
        <v>77</v>
      </c>
      <c r="B140" s="2" t="s">
        <v>23</v>
      </c>
      <c r="C140" s="11" t="s">
        <v>126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60</v>
      </c>
      <c r="F140" s="11" t="s">
        <v>269</v>
      </c>
      <c r="G140" s="11" t="s">
        <v>222</v>
      </c>
      <c r="H140" s="11" t="s">
        <v>297</v>
      </c>
      <c r="I140" s="11">
        <v>11</v>
      </c>
      <c r="J140" s="11">
        <f>AVERAGE(Table1[[#This Row],[Autumn Week 1]:[Spring Exams]])*4*Table1[[#This Row],[Credits]]</f>
        <v>48</v>
      </c>
      <c r="K140" s="11">
        <v>10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>
        <v>0.2</v>
      </c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</v>
      </c>
      <c r="AL140" s="27">
        <f>IF(Table1[[#This Row],[Hours]]&gt;0,Table1[[#This Row],[Hours]],Table1[[#This Row],[Nominal Hours]])*COUNTIF(Table1[[#This Row],[Autumn Week 1]:[Spring Week 12]],"&gt;0")</f>
        <v>10</v>
      </c>
    </row>
    <row r="141" spans="1:38">
      <c r="A141" s="4" t="s">
        <v>77</v>
      </c>
      <c r="B141" s="2" t="s">
        <v>23</v>
      </c>
      <c r="C141" s="11" t="s">
        <v>126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60</v>
      </c>
      <c r="F141" s="11" t="s">
        <v>334</v>
      </c>
      <c r="G141" s="11" t="s">
        <v>231</v>
      </c>
      <c r="H141" s="11" t="s">
        <v>297</v>
      </c>
      <c r="I141" s="11">
        <v>11</v>
      </c>
      <c r="J141" s="11">
        <f>AVERAGE(Table1[[#This Row],[Autumn Week 1]:[Spring Exams]])*4*Table1[[#This Row],[Credits]]</f>
        <v>0</v>
      </c>
      <c r="K141" s="11">
        <v>10</v>
      </c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45">
        <v>0.4</v>
      </c>
      <c r="AI141" s="46">
        <v>-0.4</v>
      </c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10</v>
      </c>
    </row>
    <row r="142" spans="1:38">
      <c r="A142" s="4" t="s">
        <v>77</v>
      </c>
      <c r="B142" s="2" t="s">
        <v>23</v>
      </c>
      <c r="C142" s="11" t="s">
        <v>124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274</v>
      </c>
      <c r="G142" s="11" t="s">
        <v>231</v>
      </c>
      <c r="H142" s="11" t="s">
        <v>310</v>
      </c>
      <c r="I142" s="11">
        <v>1</v>
      </c>
      <c r="J142" s="11">
        <f>AVERAGE(Table1[[#This Row],[Autumn Week 1]:[Spring Exams]])*4*Table1[[#This Row],[Credits]]</f>
        <v>36</v>
      </c>
      <c r="K142" s="11">
        <v>15</v>
      </c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>
        <v>0.15</v>
      </c>
      <c r="AK142" s="27">
        <f>IF(Table1[[#This Row],[Summative]]="Y",SUMIF(Table1[[#This Row],[Autumn Week 1]:[Spring Exams]],"&gt;0",Table1[[#This Row],[Autumn Week 1]:[Spring Exams]]),0)</f>
        <v>0.15</v>
      </c>
      <c r="AL142" s="27">
        <f>IF(Table1[[#This Row],[Hours]]&gt;0,Table1[[#This Row],[Hours]],Table1[[#This Row],[Nominal Hours]])*COUNTIF(Table1[[#This Row],[Autumn Week 1]:[Spring Week 12]],"&gt;0")</f>
        <v>0</v>
      </c>
    </row>
    <row r="143" spans="1:38">
      <c r="A143" s="4" t="s">
        <v>77</v>
      </c>
      <c r="B143" s="2" t="s">
        <v>23</v>
      </c>
      <c r="C143" s="11" t="s">
        <v>301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37" t="s">
        <v>335</v>
      </c>
      <c r="G143" s="11" t="s">
        <v>231</v>
      </c>
      <c r="H143" s="11" t="s">
        <v>310</v>
      </c>
      <c r="I143" s="11">
        <v>1</v>
      </c>
      <c r="J143" s="11">
        <f>AVERAGE(Table1[[#This Row],[Autumn Week 1]:[Spring Exams]])*4*Table1[[#This Row],[Credits]]</f>
        <v>24</v>
      </c>
      <c r="K143" s="11">
        <v>2</v>
      </c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>
        <v>0.1</v>
      </c>
      <c r="AK143" s="27">
        <f>IF(Table1[[#This Row],[Summative]]="Y",SUMIF(Table1[[#This Row],[Autumn Week 1]:[Spring Exams]],"&gt;0",Table1[[#This Row],[Autumn Week 1]:[Spring Exams]]),0)</f>
        <v>0.1</v>
      </c>
      <c r="AL143" s="27">
        <f>IF(Table1[[#This Row],[Hours]]&gt;0,Table1[[#This Row],[Hours]],Table1[[#This Row],[Nominal Hours]])*COUNTIF(Table1[[#This Row],[Autumn Week 1]:[Spring Week 12]],"&gt;0")</f>
        <v>0</v>
      </c>
    </row>
    <row r="144" spans="1:38">
      <c r="A144" s="4" t="s">
        <v>245</v>
      </c>
      <c r="B144" s="2" t="s">
        <v>246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1" t="s">
        <v>261</v>
      </c>
      <c r="G144" s="11" t="s">
        <v>231</v>
      </c>
      <c r="H144" s="11" t="s">
        <v>297</v>
      </c>
      <c r="I144" s="11">
        <v>2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>
        <v>0.4</v>
      </c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4" t="s">
        <v>245</v>
      </c>
      <c r="B145" s="2" t="s">
        <v>246</v>
      </c>
      <c r="C145" s="11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1" t="s">
        <v>262</v>
      </c>
      <c r="G145" s="11" t="s">
        <v>231</v>
      </c>
      <c r="H145" s="11" t="s">
        <v>297</v>
      </c>
      <c r="I145" s="11">
        <v>4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>
        <v>0.4</v>
      </c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4" t="s">
        <v>245</v>
      </c>
      <c r="B146" s="2" t="s">
        <v>246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10</v>
      </c>
      <c r="F146" s="11" t="s">
        <v>263</v>
      </c>
      <c r="G146" s="11" t="s">
        <v>231</v>
      </c>
      <c r="H146" s="11" t="s">
        <v>297</v>
      </c>
      <c r="I146" s="11">
        <v>3</v>
      </c>
      <c r="J146" s="11">
        <f>AVERAGE(Table1[[#This Row],[Autumn Week 1]:[Spring Exams]])*4*Table1[[#This Row],[Credits]]</f>
        <v>8</v>
      </c>
      <c r="K146" s="11"/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0.2</v>
      </c>
      <c r="AL146" s="27">
        <f>IF(Table1[[#This Row],[Hours]]&gt;0,Table1[[#This Row],[Hours]],Table1[[#This Row],[Nominal Hours]])*COUNTIF(Table1[[#This Row],[Autumn Week 1]:[Spring Week 12]],"&gt;0")</f>
        <v>8</v>
      </c>
    </row>
    <row r="147" spans="1:38">
      <c r="A147" s="4" t="s">
        <v>247</v>
      </c>
      <c r="B147" s="2" t="s">
        <v>248</v>
      </c>
      <c r="C147" s="11" t="s">
        <v>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10</v>
      </c>
      <c r="F147" s="11" t="s">
        <v>208</v>
      </c>
      <c r="G147" s="11" t="s">
        <v>231</v>
      </c>
      <c r="H147" s="11" t="s">
        <v>297</v>
      </c>
      <c r="I147" s="11">
        <v>5</v>
      </c>
      <c r="J147" s="11">
        <f>AVERAGE(Table1[[#This Row],[Autumn Week 1]:[Spring Exams]])*4*Table1[[#This Row],[Credits]]</f>
        <v>20</v>
      </c>
      <c r="K147" s="11"/>
      <c r="L147" s="18"/>
      <c r="M147" s="18"/>
      <c r="N147" s="18"/>
      <c r="O147" s="19"/>
      <c r="P147" s="18"/>
      <c r="Q147" s="18">
        <v>0.5</v>
      </c>
      <c r="R147" s="18"/>
      <c r="S147" s="19"/>
      <c r="T147" s="18"/>
      <c r="U147" s="18"/>
      <c r="V147" s="18">
        <v>0.5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1</v>
      </c>
      <c r="AL147" s="27">
        <f>IF(Table1[[#This Row],[Hours]]&gt;0,Table1[[#This Row],[Hours]],Table1[[#This Row],[Nominal Hours]])*COUNTIF(Table1[[#This Row],[Autumn Week 1]:[Spring Week 12]],"&gt;0")</f>
        <v>40</v>
      </c>
    </row>
    <row r="148" spans="1:38">
      <c r="A148" s="50" t="s">
        <v>243</v>
      </c>
      <c r="B148" s="3" t="s">
        <v>244</v>
      </c>
      <c r="C148" s="51" t="s">
        <v>5</v>
      </c>
      <c r="D148" s="52">
        <f>INDEX(Table2[CA weight],MATCH(Table1[[#This Row],[Module Code]],Table2[Module Code],0))</f>
        <v>100</v>
      </c>
      <c r="E148" s="52">
        <f>INDEX(Table2[Credits],MATCH(Table1[[#This Row],[Module Code]],Table2[Module Code],0))</f>
        <v>10</v>
      </c>
      <c r="F148" s="51" t="s">
        <v>356</v>
      </c>
      <c r="G148" s="11" t="s">
        <v>231</v>
      </c>
      <c r="H148" s="11" t="s">
        <v>297</v>
      </c>
      <c r="I148" s="51">
        <v>11</v>
      </c>
      <c r="J148" s="53">
        <f>AVERAGE(Table1[[#This Row],[Autumn Week 1]:[Spring Exams]])*4*Table1[[#This Row],[Credits]]</f>
        <v>20</v>
      </c>
      <c r="K148" s="5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>
        <v>0.5</v>
      </c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54">
        <f>IF(Table1[[#This Row],[Summative]]="Y",SUMIF(Table1[[#This Row],[Autumn Week 1]:[Spring Exams]],"&gt;0",Table1[[#This Row],[Autumn Week 1]:[Spring Exams]]),0)</f>
        <v>0.5</v>
      </c>
      <c r="AL148" s="54">
        <f>IF(Table1[[#This Row],[Hours]]&gt;0,Table1[[#This Row],[Hours]],Table1[[#This Row],[Nominal Hours]])*COUNTIF(Table1[[#This Row],[Autumn Week 1]:[Spring Week 12]],"&gt;0")</f>
        <v>20</v>
      </c>
    </row>
    <row r="149" spans="1:38">
      <c r="A149" s="50" t="s">
        <v>243</v>
      </c>
      <c r="B149" s="3" t="s">
        <v>244</v>
      </c>
      <c r="C149" s="51" t="s">
        <v>5</v>
      </c>
      <c r="D149" s="52">
        <f>INDEX(Table2[CA weight],MATCH(Table1[[#This Row],[Module Code]],Table2[Module Code],0))</f>
        <v>100</v>
      </c>
      <c r="E149" s="52">
        <f>INDEX(Table2[Credits],MATCH(Table1[[#This Row],[Module Code]],Table2[Module Code],0))</f>
        <v>10</v>
      </c>
      <c r="F149" s="51" t="s">
        <v>357</v>
      </c>
      <c r="G149" s="11" t="s">
        <v>231</v>
      </c>
      <c r="H149" s="11" t="s">
        <v>297</v>
      </c>
      <c r="I149" s="51">
        <v>11</v>
      </c>
      <c r="J149" s="53">
        <f>AVERAGE(Table1[[#This Row],[Autumn Week 1]:[Spring Exams]])*4*Table1[[#This Row],[Credits]]</f>
        <v>12</v>
      </c>
      <c r="K149" s="5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>
        <v>0.3</v>
      </c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54">
        <f>IF(Table1[[#This Row],[Summative]]="Y",SUMIF(Table1[[#This Row],[Autumn Week 1]:[Spring Exams]],"&gt;0",Table1[[#This Row],[Autumn Week 1]:[Spring Exams]]),0)</f>
        <v>0.3</v>
      </c>
      <c r="AL149" s="54">
        <f>IF(Table1[[#This Row],[Hours]]&gt;0,Table1[[#This Row],[Hours]],Table1[[#This Row],[Nominal Hours]])*COUNTIF(Table1[[#This Row],[Autumn Week 1]:[Spring Week 12]],"&gt;0")</f>
        <v>12</v>
      </c>
    </row>
    <row r="150" spans="1:38">
      <c r="A150" s="50" t="s">
        <v>243</v>
      </c>
      <c r="B150" s="3" t="s">
        <v>244</v>
      </c>
      <c r="C150" s="51" t="s">
        <v>5</v>
      </c>
      <c r="D150" s="52">
        <f>INDEX(Table2[CA weight],MATCH(Table1[[#This Row],[Module Code]],Table2[Module Code],0))</f>
        <v>100</v>
      </c>
      <c r="E150" s="52">
        <f>INDEX(Table2[Credits],MATCH(Table1[[#This Row],[Module Code]],Table2[Module Code],0))</f>
        <v>10</v>
      </c>
      <c r="F150" s="51" t="s">
        <v>358</v>
      </c>
      <c r="G150" s="11" t="s">
        <v>231</v>
      </c>
      <c r="H150" s="11" t="s">
        <v>297</v>
      </c>
      <c r="I150" s="51">
        <v>11</v>
      </c>
      <c r="J150" s="53">
        <f>AVERAGE(Table1[[#This Row],[Autumn Week 1]:[Spring Exams]])*4*Table1[[#This Row],[Credits]]</f>
        <v>8</v>
      </c>
      <c r="K150" s="5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54">
        <f>IF(Table1[[#This Row],[Summative]]="Y",SUMIF(Table1[[#This Row],[Autumn Week 1]:[Spring Exams]],"&gt;0",Table1[[#This Row],[Autumn Week 1]:[Spring Exams]]),0)</f>
        <v>0.2</v>
      </c>
      <c r="AL150" s="54">
        <f>IF(Table1[[#This Row],[Hours]]&gt;0,Table1[[#This Row],[Hours]],Table1[[#This Row],[Nominal Hours]])*COUNTIF(Table1[[#This Row],[Autumn Week 1]:[Spring Week 12]],"&gt;0")</f>
        <v>8</v>
      </c>
    </row>
    <row r="151" spans="1:38">
      <c r="A151" s="4" t="s">
        <v>184</v>
      </c>
      <c r="B151" s="2" t="s">
        <v>187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20</v>
      </c>
      <c r="F151" s="11"/>
      <c r="G151" s="11" t="s">
        <v>231</v>
      </c>
      <c r="H151" s="11" t="s">
        <v>297</v>
      </c>
      <c r="I151" s="11">
        <v>2</v>
      </c>
      <c r="J151" s="11">
        <f>AVERAGE(Table1[[#This Row],[Autumn Week 1]:[Spring Exams]])*4*Table1[[#This Row],[Credits]]</f>
        <v>8</v>
      </c>
      <c r="K151" s="11"/>
      <c r="L151" s="18"/>
      <c r="M151" s="18"/>
      <c r="N151" s="18">
        <v>0.1</v>
      </c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0.1</v>
      </c>
      <c r="AL151" s="27">
        <f>IF(Table1[[#This Row],[Hours]]&gt;0,Table1[[#This Row],[Hours]],Table1[[#This Row],[Nominal Hours]])*COUNTIF(Table1[[#This Row],[Autumn Week 1]:[Spring Week 12]],"&gt;0")</f>
        <v>8</v>
      </c>
    </row>
    <row r="152" spans="1:38">
      <c r="A152" s="4" t="s">
        <v>184</v>
      </c>
      <c r="B152" s="2" t="s">
        <v>187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20</v>
      </c>
      <c r="F152" s="11"/>
      <c r="G152" s="11" t="s">
        <v>231</v>
      </c>
      <c r="H152" s="11" t="s">
        <v>297</v>
      </c>
      <c r="I152" s="11">
        <v>4</v>
      </c>
      <c r="J152" s="11">
        <f>AVERAGE(Table1[[#This Row],[Autumn Week 1]:[Spring Exams]])*4*Table1[[#This Row],[Credits]]</f>
        <v>24</v>
      </c>
      <c r="K152" s="11"/>
      <c r="L152" s="18"/>
      <c r="M152" s="18"/>
      <c r="N152" s="18"/>
      <c r="O152" s="19"/>
      <c r="P152" s="18">
        <v>0.3</v>
      </c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0.3</v>
      </c>
      <c r="AL152" s="27">
        <f>IF(Table1[[#This Row],[Hours]]&gt;0,Table1[[#This Row],[Hours]],Table1[[#This Row],[Nominal Hours]])*COUNTIF(Table1[[#This Row],[Autumn Week 1]:[Spring Week 12]],"&gt;0")</f>
        <v>24</v>
      </c>
    </row>
    <row r="153" spans="1:38">
      <c r="A153" s="4" t="s">
        <v>184</v>
      </c>
      <c r="B153" s="2" t="s">
        <v>187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20</v>
      </c>
      <c r="F153" s="11"/>
      <c r="G153" s="11" t="s">
        <v>231</v>
      </c>
      <c r="H153" s="11" t="s">
        <v>297</v>
      </c>
      <c r="I153" s="11">
        <v>3</v>
      </c>
      <c r="J153" s="11">
        <f>AVERAGE(Table1[[#This Row],[Autumn Week 1]:[Spring Exams]])*4*Table1[[#This Row],[Credits]]</f>
        <v>8</v>
      </c>
      <c r="K153" s="11"/>
      <c r="L153" s="18"/>
      <c r="M153" s="18"/>
      <c r="N153" s="18"/>
      <c r="O153" s="19"/>
      <c r="P153" s="18"/>
      <c r="Q153" s="18">
        <v>0.1</v>
      </c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8</v>
      </c>
    </row>
    <row r="154" spans="1:38">
      <c r="A154" s="4" t="s">
        <v>184</v>
      </c>
      <c r="B154" s="2" t="s">
        <v>187</v>
      </c>
      <c r="C154" s="11" t="s">
        <v>126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/>
      <c r="G154" s="11" t="s">
        <v>231</v>
      </c>
      <c r="H154" s="11" t="s">
        <v>297</v>
      </c>
      <c r="I154" s="11">
        <v>6</v>
      </c>
      <c r="J154" s="11">
        <f>AVERAGE(Table1[[#This Row],[Autumn Week 1]:[Spring Exams]])*4*Table1[[#This Row],[Credits]]</f>
        <v>24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>
        <v>0.3</v>
      </c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0.3</v>
      </c>
      <c r="AL154" s="27">
        <f>IF(Table1[[#This Row],[Hours]]&gt;0,Table1[[#This Row],[Hours]],Table1[[#This Row],[Nominal Hours]])*COUNTIF(Table1[[#This Row],[Autumn Week 1]:[Spring Week 12]],"&gt;0")</f>
        <v>24</v>
      </c>
    </row>
    <row r="155" spans="1:38">
      <c r="A155" s="4" t="s">
        <v>184</v>
      </c>
      <c r="B155" s="2" t="s">
        <v>187</v>
      </c>
      <c r="C155" s="11" t="s">
        <v>125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/>
      <c r="G155" s="11" t="s">
        <v>231</v>
      </c>
      <c r="H155" s="11" t="s">
        <v>297</v>
      </c>
      <c r="I155" s="11">
        <v>6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>
        <v>0.2</v>
      </c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0.2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185</v>
      </c>
      <c r="B156" s="2" t="s">
        <v>188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/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/>
      <c r="W156" s="19"/>
      <c r="X156" s="20"/>
      <c r="Y156" s="20"/>
      <c r="Z156" s="20">
        <v>0.1</v>
      </c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0.1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185</v>
      </c>
      <c r="B157" s="2" t="s">
        <v>188</v>
      </c>
      <c r="C157" s="11" t="s">
        <v>126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/>
      <c r="G157" s="11" t="s">
        <v>231</v>
      </c>
      <c r="H157" s="11" t="s">
        <v>297</v>
      </c>
      <c r="I157" s="11">
        <v>7</v>
      </c>
      <c r="J157" s="11">
        <f>AVERAGE(Table1[[#This Row],[Autumn Week 1]:[Spring Exams]])*4*Table1[[#This Row],[Credits]]</f>
        <v>24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>
        <v>0.3</v>
      </c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0.3</v>
      </c>
      <c r="AL157" s="27">
        <f>IF(Table1[[#This Row],[Hours]]&gt;0,Table1[[#This Row],[Hours]],Table1[[#This Row],[Nominal Hours]])*COUNTIF(Table1[[#This Row],[Autumn Week 1]:[Spring Week 12]],"&gt;0")</f>
        <v>24</v>
      </c>
    </row>
    <row r="158" spans="1:38">
      <c r="A158" s="4" t="s">
        <v>185</v>
      </c>
      <c r="B158" s="2" t="s">
        <v>188</v>
      </c>
      <c r="C158" s="11" t="s">
        <v>125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/>
      <c r="G158" s="11" t="s">
        <v>231</v>
      </c>
      <c r="H158" s="11" t="s">
        <v>297</v>
      </c>
      <c r="I158" s="11">
        <v>11</v>
      </c>
      <c r="J158" s="11">
        <f>AVERAGE(Table1[[#This Row],[Autumn Week 1]:[Spring Exams]])*4*Table1[[#This Row],[Credits]]</f>
        <v>16</v>
      </c>
      <c r="K158" s="11"/>
      <c r="L158" s="18"/>
      <c r="M158" s="18"/>
      <c r="N158" s="18"/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>
        <v>0.2</v>
      </c>
      <c r="AI158" s="20"/>
      <c r="AJ158" s="20"/>
      <c r="AK158" s="27">
        <f>IF(Table1[[#This Row],[Summative]]="Y",SUMIF(Table1[[#This Row],[Autumn Week 1]:[Spring Exams]],"&gt;0",Table1[[#This Row],[Autumn Week 1]:[Spring Exams]]),0)</f>
        <v>0.2</v>
      </c>
      <c r="AL158" s="27">
        <f>IF(Table1[[#This Row],[Hours]]&gt;0,Table1[[#This Row],[Hours]],Table1[[#This Row],[Nominal Hours]])*COUNTIF(Table1[[#This Row],[Autumn Week 1]:[Spring Week 12]],"&gt;0")</f>
        <v>16</v>
      </c>
    </row>
    <row r="159" spans="1:38">
      <c r="A159" s="4" t="s">
        <v>185</v>
      </c>
      <c r="B159" s="2" t="s">
        <v>188</v>
      </c>
      <c r="C159" s="11" t="s">
        <v>126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/>
      <c r="G159" s="11" t="s">
        <v>231</v>
      </c>
      <c r="H159" s="11" t="s">
        <v>297</v>
      </c>
      <c r="I159" s="11">
        <v>6</v>
      </c>
      <c r="J159" s="11">
        <f>AVERAGE(Table1[[#This Row],[Autumn Week 1]:[Spring Exams]])*4*Table1[[#This Row],[Credits]]</f>
        <v>32</v>
      </c>
      <c r="K159" s="11"/>
      <c r="L159" s="18"/>
      <c r="M159" s="18"/>
      <c r="N159" s="18"/>
      <c r="O159" s="19"/>
      <c r="P159" s="18"/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>
        <v>0.4</v>
      </c>
      <c r="AJ159" s="20"/>
      <c r="AK159" s="27">
        <f>IF(Table1[[#This Row],[Summative]]="Y",SUMIF(Table1[[#This Row],[Autumn Week 1]:[Spring Exams]],"&gt;0",Table1[[#This Row],[Autumn Week 1]:[Spring Exams]]),0)</f>
        <v>0.4</v>
      </c>
      <c r="AL159" s="27">
        <f>IF(Table1[[#This Row],[Hours]]&gt;0,Table1[[#This Row],[Hours]],Table1[[#This Row],[Nominal Hours]])*COUNTIF(Table1[[#This Row],[Autumn Week 1]:[Spring Week 12]],"&gt;0")</f>
        <v>32</v>
      </c>
    </row>
    <row r="160" spans="1:38">
      <c r="A160" s="3" t="s">
        <v>275</v>
      </c>
      <c r="B160" s="28" t="s">
        <v>276</v>
      </c>
      <c r="C160" s="11" t="s">
        <v>5</v>
      </c>
      <c r="D160" s="29">
        <f>INDEX(Table2[CA weight],MATCH(Table1[[#This Row],[Module Code]],Table2[Module Code],0))</f>
        <v>30</v>
      </c>
      <c r="E160" s="29">
        <f>INDEX(Table2[Credits],MATCH(Table1[[#This Row],[Module Code]],Table2[Module Code],0))</f>
        <v>10</v>
      </c>
      <c r="F160" s="11" t="s">
        <v>289</v>
      </c>
      <c r="G160" s="11" t="s">
        <v>231</v>
      </c>
      <c r="H160" s="11" t="s">
        <v>336</v>
      </c>
      <c r="I160" s="11">
        <v>4</v>
      </c>
      <c r="J160" s="11">
        <f>AVERAGE(Table1[[#This Row],[Autumn Week 1]:[Spring Exams]])*4*Table1[[#This Row],[Credits]]</f>
        <v>4</v>
      </c>
      <c r="K160" s="11"/>
      <c r="L160" s="18"/>
      <c r="M160" s="18"/>
      <c r="N160" s="18"/>
      <c r="O160" s="19"/>
      <c r="P160" s="18"/>
      <c r="Q160" s="18"/>
      <c r="R160" s="18">
        <v>0.1</v>
      </c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>
      <c r="A161" s="3" t="s">
        <v>275</v>
      </c>
      <c r="B161" s="28" t="s">
        <v>276</v>
      </c>
      <c r="C161" s="11" t="s">
        <v>5</v>
      </c>
      <c r="D161" s="29">
        <f>INDEX(Table2[CA weight],MATCH(Table1[[#This Row],[Module Code]],Table2[Module Code],0))</f>
        <v>30</v>
      </c>
      <c r="E161" s="29">
        <f>INDEX(Table2[Credits],MATCH(Table1[[#This Row],[Module Code]],Table2[Module Code],0))</f>
        <v>10</v>
      </c>
      <c r="F161" s="11" t="s">
        <v>290</v>
      </c>
      <c r="G161" s="11" t="s">
        <v>231</v>
      </c>
      <c r="H161" s="11" t="s">
        <v>336</v>
      </c>
      <c r="I161" s="11">
        <v>6</v>
      </c>
      <c r="J161" s="11">
        <f>AVERAGE(Table1[[#This Row],[Autumn Week 1]:[Spring Exams]])*4*Table1[[#This Row],[Credits]]</f>
        <v>8</v>
      </c>
      <c r="K161" s="11"/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/>
      <c r="W161" s="19">
        <v>0.2</v>
      </c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0.2</v>
      </c>
      <c r="AL161" s="27">
        <f>IF(Table1[[#This Row],[Hours]]&gt;0,Table1[[#This Row],[Hours]],Table1[[#This Row],[Nominal Hours]])*COUNTIF(Table1[[#This Row],[Autumn Week 1]:[Spring Week 12]],"&gt;0")</f>
        <v>8</v>
      </c>
    </row>
    <row r="162" spans="1:38">
      <c r="A162" s="3" t="s">
        <v>279</v>
      </c>
      <c r="B162" s="28" t="s">
        <v>280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10</v>
      </c>
      <c r="F162" s="11" t="s">
        <v>304</v>
      </c>
      <c r="G162" s="11" t="s">
        <v>231</v>
      </c>
      <c r="H162" s="11" t="s">
        <v>303</v>
      </c>
      <c r="I162" s="11">
        <v>3</v>
      </c>
      <c r="J162" s="11">
        <f>AVERAGE(Table1[[#This Row],[Autumn Week 1]:[Spring Exams]])*4*Table1[[#This Row],[Credits]]</f>
        <v>8</v>
      </c>
      <c r="K162" s="11"/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>
        <v>0.2</v>
      </c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8</v>
      </c>
    </row>
    <row r="163" spans="1:38">
      <c r="A163" s="3" t="s">
        <v>279</v>
      </c>
      <c r="B163" s="28" t="s">
        <v>280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10</v>
      </c>
      <c r="F163" s="11" t="s">
        <v>305</v>
      </c>
      <c r="G163" s="11" t="s">
        <v>231</v>
      </c>
      <c r="H163" s="11" t="s">
        <v>303</v>
      </c>
      <c r="I163" s="11">
        <v>8</v>
      </c>
      <c r="J163" s="11">
        <f>AVERAGE(Table1[[#This Row],[Autumn Week 1]:[Spring Exams]])*4*Table1[[#This Row],[Credits]]</f>
        <v>20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>
        <v>0.5</v>
      </c>
      <c r="AJ163" s="20"/>
      <c r="AK163" s="27">
        <f>IF(Table1[[#This Row],[Summative]]="Y",SUMIF(Table1[[#This Row],[Autumn Week 1]:[Spring Exams]],"&gt;0",Table1[[#This Row],[Autumn Week 1]:[Spring Exams]]),0)</f>
        <v>0.5</v>
      </c>
      <c r="AL163" s="27">
        <f>IF(Table1[[#This Row],[Hours]]&gt;0,Table1[[#This Row],[Hours]],Table1[[#This Row],[Nominal Hours]])*COUNTIF(Table1[[#This Row],[Autumn Week 1]:[Spring Week 12]],"&gt;0")</f>
        <v>20</v>
      </c>
    </row>
    <row r="164" spans="1:38">
      <c r="A164" s="3" t="s">
        <v>279</v>
      </c>
      <c r="B164" s="28" t="s">
        <v>280</v>
      </c>
      <c r="C164" s="11" t="s">
        <v>5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10</v>
      </c>
      <c r="F164" s="11" t="s">
        <v>306</v>
      </c>
      <c r="G164" s="11" t="s">
        <v>231</v>
      </c>
      <c r="H164" s="11" t="s">
        <v>303</v>
      </c>
      <c r="I164" s="11">
        <v>3</v>
      </c>
      <c r="J164" s="11">
        <f>AVERAGE(Table1[[#This Row],[Autumn Week 1]:[Spring Exams]])*4*Table1[[#This Row],[Credits]]</f>
        <v>12</v>
      </c>
      <c r="K164" s="11"/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>
        <v>0.3</v>
      </c>
      <c r="AJ164" s="20"/>
      <c r="AK164" s="27">
        <f>IF(Table1[[#This Row],[Summative]]="Y",SUMIF(Table1[[#This Row],[Autumn Week 1]:[Spring Exams]],"&gt;0",Table1[[#This Row],[Autumn Week 1]:[Spring Exams]]),0)</f>
        <v>0.3</v>
      </c>
      <c r="AL164" s="27">
        <f>IF(Table1[[#This Row],[Hours]]&gt;0,Table1[[#This Row],[Hours]],Table1[[#This Row],[Nominal Hours]])*COUNTIF(Table1[[#This Row],[Autumn Week 1]:[Spring Week 12]],"&gt;0")</f>
        <v>12</v>
      </c>
    </row>
    <row r="165" spans="1:38">
      <c r="A165" s="3" t="s">
        <v>281</v>
      </c>
      <c r="B165" s="28" t="s">
        <v>283</v>
      </c>
      <c r="C165" s="11" t="s">
        <v>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337</v>
      </c>
      <c r="G165" s="11" t="s">
        <v>231</v>
      </c>
      <c r="H165" s="11" t="s">
        <v>303</v>
      </c>
      <c r="I165" s="11">
        <v>4</v>
      </c>
      <c r="J165" s="11">
        <f>AVERAGE(Table1[[#This Row],[Autumn Week 1]:[Spring Exams]])*4*Table1[[#This Row],[Credits]]</f>
        <v>40</v>
      </c>
      <c r="K165" s="11">
        <v>20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>
        <v>0.5</v>
      </c>
      <c r="AJ165" s="20"/>
      <c r="AK165" s="27">
        <f>IF(Table1[[#This Row],[Summative]]="Y",SUMIF(Table1[[#This Row],[Autumn Week 1]:[Spring Exams]],"&gt;0",Table1[[#This Row],[Autumn Week 1]:[Spring Exams]]),0)</f>
        <v>0.5</v>
      </c>
      <c r="AL165" s="27">
        <f>IF(Table1[[#This Row],[Hours]]&gt;0,Table1[[#This Row],[Hours]],Table1[[#This Row],[Nominal Hours]])*COUNTIF(Table1[[#This Row],[Autumn Week 1]:[Spring Week 12]],"&gt;0")</f>
        <v>20</v>
      </c>
    </row>
    <row r="166" spans="1:38">
      <c r="A166" s="3" t="s">
        <v>281</v>
      </c>
      <c r="B166" s="28" t="s">
        <v>283</v>
      </c>
      <c r="C166" s="11" t="s">
        <v>4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338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40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>
        <v>0.5</v>
      </c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0.5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3" t="s">
        <v>282</v>
      </c>
      <c r="B167" s="28" t="s">
        <v>284</v>
      </c>
      <c r="C167" s="11" t="s">
        <v>5</v>
      </c>
      <c r="D167" s="29">
        <f>INDEX(Table2[CA weight],MATCH(Table1[[#This Row],[Module Code]],Table2[Module Code],0))</f>
        <v>50</v>
      </c>
      <c r="E167" s="29">
        <f>INDEX(Table2[Credits],MATCH(Table1[[#This Row],[Module Code]],Table2[Module Code],0))</f>
        <v>20</v>
      </c>
      <c r="F167" s="11" t="s">
        <v>339</v>
      </c>
      <c r="G167" s="11" t="s">
        <v>231</v>
      </c>
      <c r="H167" s="11" t="s">
        <v>303</v>
      </c>
      <c r="I167" s="11">
        <v>2</v>
      </c>
      <c r="J167" s="11">
        <f>AVERAGE(Table1[[#This Row],[Autumn Week 1]:[Spring Exams]])*4*Table1[[#This Row],[Credits]]</f>
        <v>40</v>
      </c>
      <c r="K167" s="11">
        <v>8</v>
      </c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>
        <v>0.5</v>
      </c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0.5</v>
      </c>
      <c r="AL167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55" workbookViewId="0">
      <selection activeCell="B91" sqref="B91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2025-08-06T15:10:01Z</dcterms:modified>
</cp:coreProperties>
</file>