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Freetext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Study(Publication Year)</t>
        </is>
      </c>
      <c r="B1" s="1" t="inlineStr">
        <is>
          <t>Country(Type of Study)</t>
        </is>
      </c>
      <c r="C1" s="1" t="inlineStr">
        <is>
          <t>Number ofSubjects(Male/Female)</t>
        </is>
      </c>
      <c r="D1" s="1" t="inlineStr">
        <is>
          <t>Basic Entry Standard</t>
        </is>
      </c>
      <c r="E1" s="1" t="inlineStr">
        <is>
          <t>Number ofObservations</t>
        </is>
      </c>
      <c r="F1" s="1" t="inlineStr">
        <is>
          <t>Sampling Schedule</t>
        </is>
      </c>
      <c r="G1" s="1" t="inlineStr">
        <is>
          <t>Age (Years)Mean ± SDMedian[Range]</t>
        </is>
      </c>
      <c r="H1" s="1" t="inlineStr">
        <is>
          <t>Weight (kg)Mean ± SDMedian[Range]</t>
        </is>
      </c>
      <c r="I1" s="1" t="inlineStr">
        <is>
          <t>Daily Dose Mean ± SDMedian [Range]</t>
        </is>
      </c>
      <c r="J1" s="1" t="inlineStr">
        <is>
          <t>Bioassay[LOQ]</t>
        </is>
      </c>
    </row>
    <row r="2">
      <c r="A2" t="inlineStr">
        <is>
          <t>Würthwein et al.(2011) [32]</t>
        </is>
      </c>
      <c r="B2" t="inlineStr">
        <is>
          <t>Germany(clinical trial)</t>
        </is>
      </c>
      <c r="C2" t="inlineStr">
        <is>
          <t>19(11/8)</t>
        </is>
      </c>
      <c r="D2" t="inlineStr">
        <is>
          <t>Adults allo-HSCT recipients,immunocompromized</t>
        </is>
      </c>
      <c r="E2" t="inlineStr">
        <is>
          <t>239</t>
        </is>
      </c>
      <c r="F2" t="inlineStr">
        <is>
          <t>Day 1 and Day 4: immediately before administration;0.5 to 1.5 h, 1.5 to 3 h, 3 to 5 h, 5 to 11 h,and 22 to 23 h after administration;Thereafter: random time points twice weekly until the end of treatment</t>
        </is>
      </c>
      <c r="G2" t="inlineStr">
        <is>
          <t>43.4[20.1–57.6]</t>
        </is>
      </c>
      <c r="H2" t="inlineStr">
        <is>
          <t>71.2[56–99.2]</t>
        </is>
      </c>
      <c r="I2" t="inlineStr">
        <is>
          <t>70 mg QD on day 1, followed by 50 mg QD,IV infusion over 60 min</t>
        </is>
      </c>
      <c r="J2" t="inlineStr">
        <is>
          <t>HPLC[0.15 mg/L]</t>
        </is>
      </c>
    </row>
    <row r="3">
      <c r="A3" t="inlineStr">
        <is>
          <t>Würthwein et al.(2013) [28]</t>
        </is>
      </c>
      <c r="B3" t="inlineStr">
        <is>
          <t>Germany(clinical trial)</t>
        </is>
      </c>
      <c r="C3" t="inlineStr">
        <is>
          <t>46(21/25)</t>
        </is>
      </c>
      <c r="D3" t="inlineStr">
        <is>
          <t>Adults with invasive Aspergillosis,immunocompro-mized</t>
        </is>
      </c>
      <c r="E3" t="inlineStr">
        <is>
          <t>468</t>
        </is>
      </c>
      <c r="F3" t="inlineStr">
        <is>
          <t>day 1 (immediately prior to dosing and 2 h [peak level],3 h, 5 to 7 h, and 24 h [trough level]after the start of infusion);peak and trough time points on days 4, 7, 14, 28 h</t>
        </is>
      </c>
      <c r="G3" t="inlineStr">
        <is>
          <t>61[18–74]</t>
        </is>
      </c>
      <c r="H3" t="inlineStr">
        <is>
          <t>76[43–104]</t>
        </is>
      </c>
      <c r="I3" t="inlineStr">
        <is>
          <t>70 mg, QD;100 mg, QD;150 mg, QD;200 mg, QD,IV infusion over 120 min</t>
        </is>
      </c>
      <c r="J3" t="inlineStr">
        <is>
          <t>LC-MS/MS[0.084 mg/L]</t>
        </is>
      </c>
    </row>
    <row r="4">
      <c r="A4" t="inlineStr">
        <is>
          <t>Pérez-Pitarch et al.(2018) [12]</t>
        </is>
      </c>
      <c r="B4" t="inlineStr">
        <is>
          <t>Spain(clinical trial)</t>
        </is>
      </c>
      <c r="C4" t="inlineStr">
        <is>
          <t>12(6/6)</t>
        </is>
      </c>
      <c r="D4" t="inlineStr">
        <is>
          <t>Critically ill adults on CVVHD</t>
        </is>
      </c>
      <c r="E4" t="inlineStr">
        <is>
          <t>105</t>
        </is>
      </c>
      <c r="F4" t="inlineStr">
        <is>
          <t>Day 3 and later: predose, 0.5, 1, 1.5, 2, 2.5, 3, 5, 7, 9, 24 hafter the start of infusion</t>
        </is>
      </c>
      <c r="G4" t="inlineStr">
        <is>
          <t>73[56–78]</t>
        </is>
      </c>
      <c r="H4" t="inlineStr">
        <is>
          <t>75[60–88]</t>
        </is>
      </c>
      <c r="I4" t="inlineStr">
        <is>
          <t>NR</t>
        </is>
      </c>
      <c r="J4" t="inlineStr">
        <is>
          <t>HPLC[NR]</t>
        </is>
      </c>
    </row>
    <row r="5">
      <c r="A5" t="inlineStr">
        <is>
          <t>Yang et al.(2019) [27]</t>
        </is>
      </c>
      <c r="B5" t="inlineStr">
        <is>
          <t>France(clinical trial)</t>
        </is>
      </c>
      <c r="C5" t="inlineStr">
        <is>
          <t>48(28/20)</t>
        </is>
      </c>
      <c r="D5" t="inlineStr">
        <is>
          <t>Children in ICU</t>
        </is>
      </c>
      <c r="E5" t="inlineStr">
        <is>
          <t>159</t>
        </is>
      </c>
      <c r="F5" t="inlineStr">
        <is>
          <t>NR</t>
        </is>
      </c>
      <c r="G5" t="inlineStr">
        <is>
          <t>6.07 ± 2.745.09[2.05–11.77]</t>
        </is>
      </c>
      <c r="H5" t="inlineStr">
        <is>
          <t>22.78 ± 8.7121[11.8–47.5]</t>
        </is>
      </c>
      <c r="I5" t="inlineStr">
        <is>
          <t>70 mg/m2 (loading dose on day 1),50 mg/m2 QD.</t>
        </is>
      </c>
      <c r="J5" t="inlineStr">
        <is>
          <t>HPLC/MS[0.25 mg/L]</t>
        </is>
      </c>
    </row>
    <row r="6">
      <c r="A6" t="inlineStr">
        <is>
          <t>Wang et al. (2020) [30]</t>
        </is>
      </c>
      <c r="B6" t="inlineStr">
        <is>
          <t>China(clinical trial)</t>
        </is>
      </c>
      <c r="C6" t="inlineStr">
        <is>
          <t>ECMO group12 (9/3)</t>
        </is>
      </c>
      <c r="D6" t="inlineStr">
        <is>
          <t>Adults on ECMO after LT</t>
        </is>
      </c>
      <c r="E6" t="inlineStr">
        <is>
          <t>271</t>
        </is>
      </c>
      <c r="F6" t="inlineStr">
        <is>
          <t>predose, 0.5, 1, 2, 4, 8, 12, 24 hafter the start of the infusion</t>
        </is>
      </c>
      <c r="G6" t="inlineStr">
        <is>
          <t>65[60–67]</t>
        </is>
      </c>
      <c r="H6" t="inlineStr">
        <is>
          <t>64[59–69.3]</t>
        </is>
      </c>
      <c r="I6" t="inlineStr">
        <is>
          <t>50 mg QD</t>
        </is>
      </c>
      <c r="J6" t="inlineStr">
        <is>
          <t>UPLC-MS/MS[0.39 mg/L]</t>
        </is>
      </c>
    </row>
    <row r="7">
      <c r="A7" t="inlineStr">
        <is>
          <t>Wang et al. (2020) [30]</t>
        </is>
      </c>
      <c r="B7" t="inlineStr">
        <is>
          <t>China(clinical trial)</t>
        </is>
      </c>
      <c r="C7" t="inlineStr">
        <is>
          <t>Control group7 (5/2)</t>
        </is>
      </c>
      <c r="D7" t="inlineStr">
        <is>
          <t>Adult patients never on ECMO after LT</t>
        </is>
      </c>
      <c r="E7" t="inlineStr">
        <is>
          <t>271</t>
        </is>
      </c>
      <c r="F7" t="inlineStr">
        <is>
          <t>predose, 0.5, 1, 2, 4, 8, 12, 24 hafter the start of the infusion</t>
        </is>
      </c>
      <c r="G7" t="inlineStr">
        <is>
          <t>59[56–62]</t>
        </is>
      </c>
      <c r="H7" t="inlineStr">
        <is>
          <t>65[53–65]</t>
        </is>
      </c>
      <c r="I7" t="inlineStr">
        <is>
          <t>50 mg QD</t>
        </is>
      </c>
      <c r="J7" t="inlineStr">
        <is>
          <t>UPLC-MS/MS[0.39 mg/L]</t>
        </is>
      </c>
    </row>
    <row r="8">
      <c r="A8" t="inlineStr">
        <is>
          <t>Bailly et al.(2020) [31]</t>
        </is>
      </c>
      <c r="B8" t="inlineStr">
        <is>
          <t>France(observational study)</t>
        </is>
      </c>
      <c r="C8" t="inlineStr">
        <is>
          <t>13(10/3)</t>
        </is>
      </c>
      <c r="D8" t="inlineStr">
        <is>
          <t>Adult Patients in ICU with provenor suspected invasive candidiasis</t>
        </is>
      </c>
      <c r="E8" t="inlineStr">
        <is>
          <t>NR</t>
        </is>
      </c>
      <c r="F8" t="inlineStr">
        <is>
          <t>0, 2, 3, 5, 7, 24 h postinfusion</t>
        </is>
      </c>
      <c r="G8" t="inlineStr">
        <is>
          <t>53[34–55]</t>
        </is>
      </c>
      <c r="H8" t="inlineStr">
        <is>
          <t>76.5[60–85]</t>
        </is>
      </c>
      <c r="I8" t="inlineStr">
        <is>
          <t>50 mg QD with a 140 mg loading dose,IV infusion over 60 min</t>
        </is>
      </c>
      <c r="J8" t="inlineStr">
        <is>
          <t>LC-MS/MS[0.5 mg/L]</t>
        </is>
      </c>
    </row>
    <row r="9">
      <c r="A9" t="inlineStr">
        <is>
          <t>Niu et al.(2020) [25]</t>
        </is>
      </c>
      <c r="B9" t="inlineStr">
        <is>
          <t>China(clinical trial)</t>
        </is>
      </c>
      <c r="C9" t="inlineStr">
        <is>
          <t>48(31/17)</t>
        </is>
      </c>
      <c r="D9" t="inlineStr">
        <is>
          <t>Children with allo-HSCT</t>
        </is>
      </c>
      <c r="E9" t="inlineStr">
        <is>
          <t>139</t>
        </is>
      </c>
      <c r="F9" t="inlineStr">
        <is>
          <t>an opportunistic sampling strategy</t>
        </is>
      </c>
      <c r="G9" t="inlineStr">
        <is>
          <t>6.58 ± 3.7[0.61–14]</t>
        </is>
      </c>
      <c r="H9" t="inlineStr">
        <is>
          <t>21.7 ± 10.3[7.5–54]</t>
        </is>
      </c>
      <c r="I9" t="inlineStr">
        <is>
          <t>loading dose of70 mg/m2 followed by 50 mg/m2</t>
        </is>
      </c>
      <c r="J9" t="inlineStr">
        <is>
          <t>HPLC[0.6 mg/L]</t>
        </is>
      </c>
    </row>
    <row r="10">
      <c r="A10" t="inlineStr">
        <is>
          <t>Borsuk-De Moor et al. (2021) [11]</t>
        </is>
      </c>
      <c r="B10" t="inlineStr">
        <is>
          <t>Poland(observational study)</t>
        </is>
      </c>
      <c r="C10" t="inlineStr">
        <is>
          <t>30(16/14)</t>
        </is>
      </c>
      <c r="D10" t="inlineStr">
        <is>
          <t>ICU patients</t>
        </is>
      </c>
      <c r="E10" t="inlineStr">
        <is>
          <t>180</t>
        </is>
      </c>
      <c r="F10" t="inlineStr">
        <is>
          <t>0.5, 2, 4, 8, 12, 24 h</t>
        </is>
      </c>
      <c r="G10" t="inlineStr">
        <is>
          <t>53[28–76]</t>
        </is>
      </c>
      <c r="H10" t="inlineStr">
        <is>
          <t>74[40–150]</t>
        </is>
      </c>
      <c r="I10" t="inlineStr">
        <is>
          <t>70 mg intravenously on the first dayand at 50 mg i.v on the consecutive days</t>
        </is>
      </c>
      <c r="J10" t="inlineStr">
        <is>
          <t>HPLC[0.18 μg/mL]</t>
        </is>
      </c>
    </row>
    <row r="11">
      <c r="A11" t="inlineStr">
        <is>
          <t>Li et al.(2021) [23]</t>
        </is>
      </c>
      <c r="B11" t="inlineStr">
        <is>
          <t>China(observational study)</t>
        </is>
      </c>
      <c r="C11" t="inlineStr">
        <is>
          <t>42(31/11)</t>
        </is>
      </c>
      <c r="D11" t="inlineStr">
        <is>
          <t>ICU patients with IFIs</t>
        </is>
      </c>
      <c r="E11" t="inlineStr">
        <is>
          <t>140</t>
        </is>
      </c>
      <c r="F11" t="inlineStr">
        <is>
          <t>1,3,6, 24 h on Day 4</t>
        </is>
      </c>
      <c r="G11" t="inlineStr">
        <is>
          <t>56.82 ± 16.39[20–88]</t>
        </is>
      </c>
      <c r="H11" t="inlineStr">
        <is>
          <t>59.18 ± 11.40[41–84.5]</t>
        </is>
      </c>
      <c r="I11" t="inlineStr">
        <is>
          <t>a 70 mg loading dose and a 50 mg maintenance dose</t>
        </is>
      </c>
      <c r="J11" t="inlineStr">
        <is>
          <t>LC-MS/MS[0.2 μg/mL]</t>
        </is>
      </c>
    </row>
    <row r="12">
      <c r="A12" t="inlineStr">
        <is>
          <t>Gastine et al.(2022) [33]</t>
        </is>
      </c>
      <c r="B12" t="inlineStr">
        <is>
          <t>Germany(clinical trial)</t>
        </is>
      </c>
      <c r="C12" t="inlineStr">
        <is>
          <t>48(26/22)</t>
        </is>
      </c>
      <c r="D12" t="inlineStr">
        <is>
          <t>Children aged 3–17</t>
        </is>
      </c>
      <c r="E12" t="inlineStr">
        <is>
          <t>NR</t>
        </is>
      </c>
      <c r="F12" t="inlineStr">
        <is>
          <t>Day 1, Day 4 and Day 9</t>
        </is>
      </c>
      <c r="G12" t="inlineStr">
        <is>
          <t>6[0–16]</t>
        </is>
      </c>
      <c r="H12" t="inlineStr">
        <is>
          <t>21.5[9.4–79.5]</t>
        </is>
      </c>
      <c r="I12" t="inlineStr">
        <is>
          <t>CAS I: 1 mg/kg</t>
        </is>
      </c>
      <c r="J12" t="inlineStr">
        <is>
          <t>NR</t>
        </is>
      </c>
    </row>
    <row r="13">
      <c r="A13" t="inlineStr">
        <is>
          <t>Gastine et al.(2022) [33]</t>
        </is>
      </c>
      <c r="B13" t="inlineStr">
        <is>
          <t>Germany(clinical trial)</t>
        </is>
      </c>
      <c r="C13" t="inlineStr">
        <is>
          <t>48(26/22)</t>
        </is>
      </c>
      <c r="D13" t="inlineStr">
        <is>
          <t>Children aged 3–17</t>
        </is>
      </c>
      <c r="E13" t="inlineStr">
        <is>
          <t>NR</t>
        </is>
      </c>
      <c r="F13" t="inlineStr">
        <is>
          <t>Day 1, Day 4 and Day 9</t>
        </is>
      </c>
      <c r="G13" t="inlineStr">
        <is>
          <t>6[0–16]</t>
        </is>
      </c>
      <c r="H13" t="inlineStr">
        <is>
          <t>21.5[9.4–79.5]</t>
        </is>
      </c>
      <c r="I13" t="inlineStr">
        <is>
          <t>CAS II: 50 mg/m2</t>
        </is>
      </c>
      <c r="J13" t="inlineStr">
        <is>
          <t>NR</t>
        </is>
      </c>
    </row>
    <row r="14">
      <c r="A14" t="inlineStr">
        <is>
          <t>Gastine et al.(2022) [33]</t>
        </is>
      </c>
      <c r="B14" t="inlineStr">
        <is>
          <t>Germany(clinical trial)</t>
        </is>
      </c>
      <c r="C14" t="inlineStr">
        <is>
          <t>48(26/22)</t>
        </is>
      </c>
      <c r="D14" t="inlineStr">
        <is>
          <t>Children aged 3–17</t>
        </is>
      </c>
      <c r="E14" t="inlineStr">
        <is>
          <t>NR</t>
        </is>
      </c>
      <c r="F14" t="inlineStr">
        <is>
          <t>Day 1, Day 4 and Day 9</t>
        </is>
      </c>
      <c r="G14" t="inlineStr">
        <is>
          <t>6[0–16]</t>
        </is>
      </c>
      <c r="H14" t="inlineStr">
        <is>
          <t>21.5[9.4–79.5]</t>
        </is>
      </c>
      <c r="I14" t="inlineStr">
        <is>
          <t>CAS III: 70 mg/m2</t>
        </is>
      </c>
      <c r="J14" t="inlineStr">
        <is>
          <t>NR</t>
        </is>
      </c>
    </row>
    <row r="15">
      <c r="A15" t="inlineStr">
        <is>
          <t>Gastine et al.(2022) [33]</t>
        </is>
      </c>
      <c r="B15" t="inlineStr">
        <is>
          <t>Germany(clinical trial)</t>
        </is>
      </c>
      <c r="C15" t="inlineStr">
        <is>
          <t>48(26/22)</t>
        </is>
      </c>
      <c r="D15" t="inlineStr">
        <is>
          <t>Children aged 3–17</t>
        </is>
      </c>
      <c r="E15" t="inlineStr">
        <is>
          <t>NR</t>
        </is>
      </c>
      <c r="F15" t="inlineStr">
        <is>
          <t>Day 1, Day 4 and Day 9</t>
        </is>
      </c>
      <c r="G15" t="inlineStr">
        <is>
          <t>6[0–16]</t>
        </is>
      </c>
      <c r="H15" t="inlineStr">
        <is>
          <t>21.5[9.4–79.5]</t>
        </is>
      </c>
      <c r="I15" t="inlineStr">
        <is>
          <t>CAS IV: 50 mg/m2</t>
        </is>
      </c>
      <c r="J15" t="inlineStr">
        <is>
          <t>NR</t>
        </is>
      </c>
    </row>
    <row r="16">
      <c r="A16" t="inlineStr">
        <is>
          <t>Wu et al.(2022) [29]</t>
        </is>
      </c>
      <c r="B16" t="inlineStr">
        <is>
          <t>China(clinical trial)</t>
        </is>
      </c>
      <c r="C16" t="inlineStr">
        <is>
          <t>HTx group27(22/5)</t>
        </is>
      </c>
      <c r="D16" t="inlineStr">
        <is>
          <t>27 HTx</t>
        </is>
      </c>
      <c r="E16" t="inlineStr">
        <is>
          <t>414</t>
        </is>
      </c>
      <c r="F16" t="inlineStr">
        <is>
          <t>predose, 1, 2, 6, 10, 16, 24 h</t>
        </is>
      </c>
      <c r="G16" t="inlineStr">
        <is>
          <t>HTx group50[20–73]</t>
        </is>
      </c>
      <c r="H16" t="inlineStr">
        <is>
          <t>HTx group59.5[43.5–76]</t>
        </is>
      </c>
      <c r="I16" t="inlineStr">
        <is>
          <t>1 h IV infusion at a dose of 50 mg QDafter a loading dose of 70 mg</t>
        </is>
      </c>
      <c r="J16" t="inlineStr">
        <is>
          <t>LC-MS/MS[0.4 mg/L]</t>
        </is>
      </c>
    </row>
    <row r="17">
      <c r="A17" t="inlineStr">
        <is>
          <t>Wu et al.(2022) [29]</t>
        </is>
      </c>
      <c r="B17" t="inlineStr">
        <is>
          <t>China(clinical trial)</t>
        </is>
      </c>
      <c r="C17" t="inlineStr">
        <is>
          <t>non-HTx group31(21/10)</t>
        </is>
      </c>
      <c r="D17" t="inlineStr">
        <is>
          <t>31 non-HTx</t>
        </is>
      </c>
      <c r="E17" t="inlineStr">
        <is>
          <t>414</t>
        </is>
      </c>
      <c r="F17" t="inlineStr">
        <is>
          <t>predose, 1, 2, 6, 10, 16, 24 h</t>
        </is>
      </c>
      <c r="G17" t="inlineStr">
        <is>
          <t>Control group58[22–78]</t>
        </is>
      </c>
      <c r="H17" t="inlineStr">
        <is>
          <t>Control group62[48–100]</t>
        </is>
      </c>
      <c r="I17" t="inlineStr">
        <is>
          <t>1 h IV infusion at a dose of 50 mg QDafter a loading dose of 70 mg</t>
        </is>
      </c>
      <c r="J17" t="inlineStr">
        <is>
          <t>LC-MS/MS[0.4 mg/L]</t>
        </is>
      </c>
    </row>
    <row r="18">
      <c r="A18" t="inlineStr">
        <is>
          <t>Pressiat et al.(2022) [26]</t>
        </is>
      </c>
      <c r="B18" t="inlineStr">
        <is>
          <t>France(clinical trial)</t>
        </is>
      </c>
      <c r="C18" t="inlineStr">
        <is>
          <t>20(9/11)</t>
        </is>
      </c>
      <c r="D18" t="inlineStr">
        <is>
          <t>Adult LT recipients admitted to the liver ICU</t>
        </is>
      </c>
      <c r="E18" t="inlineStr">
        <is>
          <t>395 plasma and50 PF samples</t>
        </is>
      </c>
      <c r="F18" t="inlineStr">
        <is>
          <t>predose, 1, 2, 4, 8, 12, 24 hD1, D3, D8</t>
        </is>
      </c>
      <c r="G18" t="inlineStr">
        <is>
          <t>45[40.7–50]</t>
        </is>
      </c>
      <c r="H18" t="inlineStr">
        <is>
          <t>72[62–81]</t>
        </is>
      </c>
      <c r="I18" t="inlineStr">
        <is>
          <t>A loading dose of 70 mg and then 50 mg per day(or 70 mg per day if the recipient &gt; 80 kg),IV infusion over 1 h</t>
        </is>
      </c>
      <c r="J18" t="inlineStr">
        <is>
          <t>HPLC[0.5 mg/L]</t>
        </is>
      </c>
    </row>
    <row r="19">
      <c r="A19" t="inlineStr">
        <is>
          <t>Yang et al.(2022) [34]</t>
        </is>
      </c>
      <c r="B19" t="inlineStr">
        <is>
          <t>China(observational study)</t>
        </is>
      </c>
      <c r="C19" t="inlineStr">
        <is>
          <t>299(207/92)</t>
        </is>
      </c>
      <c r="D19" t="inlineStr">
        <is>
          <t>Patients who have been diagnosedwith confirmed or probable candidiasis</t>
        </is>
      </c>
      <c r="E19" t="inlineStr">
        <is>
          <t>921 plasma samples</t>
        </is>
      </c>
      <c r="F19" t="inlineStr">
        <is>
          <t>Cmin samples at interval windows of 22–24 h post-dose,other samples at interval windows of 0–12 hand 12–24 h post-dose</t>
        </is>
      </c>
      <c r="G19" t="inlineStr">
        <is>
          <t>44[18–99]</t>
        </is>
      </c>
      <c r="H19" t="inlineStr">
        <is>
          <t>62.3[30–100]</t>
        </is>
      </c>
      <c r="I19" t="inlineStr">
        <is>
          <t>1. standard dosage regimen of 70/50 mg;2. Patients with hepatic insufficiency received 70/35 mg;3. patients &gt; 75 kg received 70/70 mg</t>
        </is>
      </c>
      <c r="J19" t="inlineStr">
        <is>
          <t>LC-MS[NR]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Study(Publication Year)</t>
        </is>
      </c>
      <c r="B1" s="1" t="inlineStr">
        <is>
          <t>Software/Algorithm</t>
        </is>
      </c>
      <c r="C1" s="1" t="inlineStr">
        <is>
          <t>Fixed Effect Parameters (RSE)</t>
        </is>
      </c>
      <c r="D1" s="1" t="inlineStr">
        <is>
          <t>Fixed Effect Parameters (RSE).1</t>
        </is>
      </c>
      <c r="E1" s="1" t="inlineStr">
        <is>
          <t>Between-Subject Variability (%)</t>
        </is>
      </c>
      <c r="F1" s="1" t="inlineStr">
        <is>
          <t>Residual Unexplained Variability</t>
        </is>
      </c>
      <c r="G1" s="1" t="inlineStr">
        <is>
          <t>Internal Validation</t>
        </is>
      </c>
      <c r="H1" s="1" t="inlineStr">
        <is>
          <t>External Validation</t>
        </is>
      </c>
      <c r="I1" s="1" t="inlineStr">
        <is>
          <t>Simulation Target</t>
        </is>
      </c>
      <c r="J1" s="1" t="inlineStr">
        <is>
          <t>Modeling Application</t>
        </is>
      </c>
    </row>
    <row r="2">
      <c r="A2" t="inlineStr">
        <is>
          <t>Würthweinet al. (2011) [32]</t>
        </is>
      </c>
      <c r="B2" t="inlineStr">
        <is>
          <t>NONMEM/FOCE-I</t>
        </is>
      </c>
      <c r="C2" t="inlineStr">
        <is>
          <t>CL (L/h)</t>
        </is>
      </c>
      <c r="D2">
        <f>0.462</f>
        <v/>
      </c>
      <c r="E2" t="inlineStr">
        <is>
          <t>25</t>
        </is>
      </c>
      <c r="F2" t="inlineStr">
        <is>
          <t>prop.err = 21%</t>
        </is>
      </c>
      <c r="G2" t="inlineStr">
        <is>
          <t>VPCGOFBootstrap</t>
        </is>
      </c>
      <c r="H2" t="inlineStr">
        <is>
          <t>NR</t>
        </is>
      </c>
      <c r="I2" t="inlineStr">
        <is>
          <t>NR</t>
        </is>
      </c>
      <c r="J2" t="inlineStr">
        <is>
          <t>Evaluate covariate effects</t>
        </is>
      </c>
    </row>
    <row r="3">
      <c r="A3" t="inlineStr">
        <is>
          <t>Würthweinet al. (2011) [32]</t>
        </is>
      </c>
      <c r="B3" t="inlineStr">
        <is>
          <t>NONMEM/FOCE-I</t>
        </is>
      </c>
      <c r="C3" t="inlineStr">
        <is>
          <t>V1 (L)</t>
        </is>
      </c>
      <c r="D3">
        <f>8.33</f>
        <v/>
      </c>
      <c r="E3" t="inlineStr">
        <is>
          <t>29</t>
        </is>
      </c>
      <c r="F3" t="inlineStr">
        <is>
          <t>prop.err = 21%</t>
        </is>
      </c>
      <c r="G3" t="inlineStr">
        <is>
          <t>VPCGOFBootstrap</t>
        </is>
      </c>
      <c r="H3" t="inlineStr">
        <is>
          <t>NR</t>
        </is>
      </c>
      <c r="I3" t="inlineStr">
        <is>
          <t>NR</t>
        </is>
      </c>
      <c r="J3" t="inlineStr">
        <is>
          <t>Evaluate covariate effects</t>
        </is>
      </c>
    </row>
    <row r="4">
      <c r="A4" t="inlineStr">
        <is>
          <t>Würthweinet al. (2011) [32]</t>
        </is>
      </c>
      <c r="B4" t="inlineStr">
        <is>
          <t>NONMEM/FOCE-I</t>
        </is>
      </c>
      <c r="C4" t="inlineStr">
        <is>
          <t>Q (L/h)</t>
        </is>
      </c>
      <c r="D4">
        <f>1.25</f>
        <v/>
      </c>
      <c r="E4" t="inlineStr">
        <is>
          <t>/</t>
        </is>
      </c>
      <c r="F4" t="inlineStr">
        <is>
          <t>prop.err = 21%</t>
        </is>
      </c>
      <c r="G4" t="inlineStr">
        <is>
          <t>VPCGOFBootstrap</t>
        </is>
      </c>
      <c r="H4" t="inlineStr">
        <is>
          <t>NR</t>
        </is>
      </c>
      <c r="I4" t="inlineStr">
        <is>
          <t>NR</t>
        </is>
      </c>
      <c r="J4" t="inlineStr">
        <is>
          <t>Evaluate covariate effects</t>
        </is>
      </c>
    </row>
    <row r="5">
      <c r="A5" t="inlineStr">
        <is>
          <t>Würthweinet al. (2011) [32]</t>
        </is>
      </c>
      <c r="B5" t="inlineStr">
        <is>
          <t>NONMEM/FOCE-I</t>
        </is>
      </c>
      <c r="C5" t="inlineStr">
        <is>
          <t>V2 (L)</t>
        </is>
      </c>
      <c r="D5">
        <f>3.59</f>
        <v/>
      </c>
      <c r="E5" t="inlineStr">
        <is>
          <t>/</t>
        </is>
      </c>
      <c r="F5" t="inlineStr">
        <is>
          <t>prop.err = 21%</t>
        </is>
      </c>
      <c r="G5" t="inlineStr">
        <is>
          <t>VPCGOFBootstrap</t>
        </is>
      </c>
      <c r="H5" t="inlineStr">
        <is>
          <t>NR</t>
        </is>
      </c>
      <c r="I5" t="inlineStr">
        <is>
          <t>NR</t>
        </is>
      </c>
      <c r="J5" t="inlineStr">
        <is>
          <t>Evaluate covariate effects</t>
        </is>
      </c>
    </row>
    <row r="6">
      <c r="A6" t="inlineStr">
        <is>
          <t>Würthweinet al. (2013) [28]</t>
        </is>
      </c>
      <c r="B6" t="inlineStr">
        <is>
          <t>NONMEM/FOCE-I</t>
        </is>
      </c>
      <c r="C6" t="inlineStr">
        <is>
          <t>CL (L/h)</t>
        </is>
      </c>
      <c r="D6">
        <f>0.411 × [1 + 0.0102 × (BW-76)]</f>
        <v/>
      </c>
      <c r="E6" t="inlineStr">
        <is>
          <t>28.5</t>
        </is>
      </c>
      <c r="F6" t="inlineStr">
        <is>
          <t>prop.err = 14.3%</t>
        </is>
      </c>
      <c r="G6" t="inlineStr">
        <is>
          <t>pcVPCVPCGOFBootstrap</t>
        </is>
      </c>
      <c r="H6" t="inlineStr">
        <is>
          <t>36/456</t>
        </is>
      </c>
      <c r="I6" t="inlineStr">
        <is>
          <t>NR</t>
        </is>
      </c>
      <c r="J6" t="inlineStr">
        <is>
          <t>Evaluate covariate effects</t>
        </is>
      </c>
    </row>
    <row r="7">
      <c r="A7" t="inlineStr">
        <is>
          <t>Würthweinet al. (2013) [28]</t>
        </is>
      </c>
      <c r="B7" t="inlineStr">
        <is>
          <t>NONMEM/FOCE-I</t>
        </is>
      </c>
      <c r="C7" t="inlineStr">
        <is>
          <t>V1 (L)</t>
        </is>
      </c>
      <c r="D7">
        <f>5.85 × [1 + 0.0102 × (BW-76)]</f>
        <v/>
      </c>
      <c r="E7" t="inlineStr">
        <is>
          <t>28.8</t>
        </is>
      </c>
      <c r="F7" t="inlineStr">
        <is>
          <t>prop.err = 14.3%</t>
        </is>
      </c>
      <c r="G7" t="inlineStr">
        <is>
          <t>pcVPCVPCGOFBootstrap</t>
        </is>
      </c>
      <c r="H7" t="inlineStr">
        <is>
          <t>36/456</t>
        </is>
      </c>
      <c r="I7" t="inlineStr">
        <is>
          <t>NR</t>
        </is>
      </c>
      <c r="J7" t="inlineStr">
        <is>
          <t>Evaluate covariate effects</t>
        </is>
      </c>
    </row>
    <row r="8">
      <c r="A8" t="inlineStr">
        <is>
          <t>Würthweinet al. (2013) [28]</t>
        </is>
      </c>
      <c r="B8" t="inlineStr">
        <is>
          <t>NONMEM/FOCE-I</t>
        </is>
      </c>
      <c r="C8" t="inlineStr">
        <is>
          <t>Q (L/h)</t>
        </is>
      </c>
      <c r="D8">
        <f>0.843</f>
        <v/>
      </c>
      <c r="E8" t="inlineStr">
        <is>
          <t>/</t>
        </is>
      </c>
      <c r="F8" t="inlineStr">
        <is>
          <t>prop.err = 14.3%</t>
        </is>
      </c>
      <c r="G8" t="inlineStr">
        <is>
          <t>pcVPCVPCGOFBootstrap</t>
        </is>
      </c>
      <c r="H8" t="inlineStr">
        <is>
          <t>36/456</t>
        </is>
      </c>
      <c r="I8" t="inlineStr">
        <is>
          <t>NR</t>
        </is>
      </c>
      <c r="J8" t="inlineStr">
        <is>
          <t>Evaluate covariate effects</t>
        </is>
      </c>
    </row>
    <row r="9">
      <c r="A9" t="inlineStr">
        <is>
          <t>Würthweinet al. (2013) [28]</t>
        </is>
      </c>
      <c r="B9" t="inlineStr">
        <is>
          <t>NONMEM/FOCE-I</t>
        </is>
      </c>
      <c r="C9" t="inlineStr">
        <is>
          <t>V2 (L)</t>
        </is>
      </c>
      <c r="D9">
        <f>6.53</f>
        <v/>
      </c>
      <c r="E9" t="inlineStr">
        <is>
          <t>66.8</t>
        </is>
      </c>
      <c r="F9" t="inlineStr">
        <is>
          <t>prop.err = 14.3%</t>
        </is>
      </c>
      <c r="G9" t="inlineStr">
        <is>
          <t>pcVPCVPCGOFBootstrap</t>
        </is>
      </c>
      <c r="H9" t="inlineStr">
        <is>
          <t>36/456</t>
        </is>
      </c>
      <c r="I9" t="inlineStr">
        <is>
          <t>NR</t>
        </is>
      </c>
      <c r="J9" t="inlineStr">
        <is>
          <t>Evaluate covariate effects</t>
        </is>
      </c>
    </row>
    <row r="10">
      <c r="A10" t="inlineStr">
        <is>
          <t>Würthweinet al. (2013) [28]</t>
        </is>
      </c>
      <c r="B10" t="inlineStr">
        <is>
          <t>NONMEM/FOCE-I</t>
        </is>
      </c>
      <c r="C10" t="inlineStr">
        <is>
          <t>IOV(CL)</t>
        </is>
      </c>
      <c r="D10">
        <f>0.16</f>
        <v/>
      </c>
      <c r="E10" t="inlineStr">
        <is>
          <t>/</t>
        </is>
      </c>
      <c r="F10" t="inlineStr">
        <is>
          <t>prop.err = 14.3%</t>
        </is>
      </c>
      <c r="G10" t="inlineStr">
        <is>
          <t>pcVPCVPCGOFBootstrap</t>
        </is>
      </c>
      <c r="H10" t="inlineStr">
        <is>
          <t>36/456</t>
        </is>
      </c>
      <c r="I10" t="inlineStr">
        <is>
          <t>NR</t>
        </is>
      </c>
      <c r="J10" t="inlineStr">
        <is>
          <t>Evaluate covariate effects</t>
        </is>
      </c>
    </row>
    <row r="11">
      <c r="A11" t="inlineStr">
        <is>
          <t>Würthweinet al. (2013) [28]</t>
        </is>
      </c>
      <c r="B11" t="inlineStr">
        <is>
          <t>NONMEM/FOCE-I</t>
        </is>
      </c>
      <c r="C11" t="inlineStr">
        <is>
          <t>Cor-CL-V1</t>
        </is>
      </c>
      <c r="D11">
        <f>0.802</f>
        <v/>
      </c>
      <c r="E11" t="inlineStr">
        <is>
          <t>/</t>
        </is>
      </c>
      <c r="F11" t="inlineStr">
        <is>
          <t>prop.err = 14.3%</t>
        </is>
      </c>
      <c r="G11" t="inlineStr">
        <is>
          <t>pcVPCVPCGOFBootstrap</t>
        </is>
      </c>
      <c r="H11" t="inlineStr">
        <is>
          <t>36/456</t>
        </is>
      </c>
      <c r="I11" t="inlineStr">
        <is>
          <t>NR</t>
        </is>
      </c>
      <c r="J11" t="inlineStr">
        <is>
          <t>Evaluate covariate effects</t>
        </is>
      </c>
    </row>
    <row r="12">
      <c r="A12" t="inlineStr">
        <is>
          <t>Pérez-Pitarchet al. (2018) [12]</t>
        </is>
      </c>
      <c r="B12" t="inlineStr">
        <is>
          <t>NONMEM/FOCE-I</t>
        </is>
      </c>
      <c r="C12" t="inlineStr">
        <is>
          <t>Ke (h−1)</t>
        </is>
      </c>
      <c r="D12">
        <f>0.0899</f>
        <v/>
      </c>
      <c r="E12" t="inlineStr">
        <is>
          <t>11.8</t>
        </is>
      </c>
      <c r="F12" t="inlineStr">
        <is>
          <t>add.error = 0.0941 mg/L</t>
        </is>
      </c>
      <c r="G12" t="inlineStr">
        <is>
          <t>GOFBootstrapVPC</t>
        </is>
      </c>
      <c r="H12" t="inlineStr">
        <is>
          <t>NR</t>
        </is>
      </c>
      <c r="I12" t="inlineStr">
        <is>
          <t>AUC/MIC: C. albicans 865; C. glabrata 450; C. parapsilosis 1185;Cmax/MEC: Aspergillus spp. 10–20</t>
        </is>
      </c>
      <c r="J12" t="inlineStr">
        <is>
          <t>Evaluate the efficacy of different dosages</t>
        </is>
      </c>
    </row>
    <row r="13">
      <c r="A13" t="inlineStr">
        <is>
          <t>Pérez-Pitarchet al. (2018) [12]</t>
        </is>
      </c>
      <c r="B13" t="inlineStr">
        <is>
          <t>NONMEM/FOCE-I</t>
        </is>
      </c>
      <c r="C13" t="inlineStr">
        <is>
          <t>V1 (L)</t>
        </is>
      </c>
      <c r="D13">
        <f>6.46 × (BW/75) × [1–0.233 × (TP-5.6)]</f>
        <v/>
      </c>
      <c r="E13" t="inlineStr">
        <is>
          <t>21.4</t>
        </is>
      </c>
      <c r="F13" t="inlineStr">
        <is>
          <t>add.error = 0.0941 mg/L</t>
        </is>
      </c>
      <c r="G13" t="inlineStr">
        <is>
          <t>GOFBootstrapVPC</t>
        </is>
      </c>
      <c r="H13" t="inlineStr">
        <is>
          <t>NR</t>
        </is>
      </c>
      <c r="I13" t="inlineStr">
        <is>
          <t>AUC/MIC: C. albicans 865; C. glabrata 450; C. parapsilosis 1185;Cmax/MEC: Aspergillus spp. 10–20</t>
        </is>
      </c>
      <c r="J13" t="inlineStr">
        <is>
          <t>Evaluate the efficacy of different dosages</t>
        </is>
      </c>
    </row>
    <row r="14">
      <c r="A14" t="inlineStr">
        <is>
          <t>Pérez-Pitarchet al. (2018) [12]</t>
        </is>
      </c>
      <c r="B14" t="inlineStr">
        <is>
          <t>NONMEM/FOCE-I</t>
        </is>
      </c>
      <c r="C14" t="inlineStr">
        <is>
          <t>K12 (h−1)</t>
        </is>
      </c>
      <c r="D14">
        <f>0.494</f>
        <v/>
      </c>
      <c r="E14" t="inlineStr">
        <is>
          <t>/</t>
        </is>
      </c>
      <c r="F14" t="inlineStr">
        <is>
          <t>add.error = 0.0941 mg/L</t>
        </is>
      </c>
      <c r="G14" t="inlineStr">
        <is>
          <t>GOFBootstrapVPC</t>
        </is>
      </c>
      <c r="H14" t="inlineStr">
        <is>
          <t>NR</t>
        </is>
      </c>
      <c r="I14" t="inlineStr">
        <is>
          <t>AUC/MIC: C. albicans 865; C. glabrata 450; C. parapsilosis 1185;Cmax/MEC: Aspergillus spp. 10–20</t>
        </is>
      </c>
      <c r="J14" t="inlineStr">
        <is>
          <t>Evaluate the efficacy of different dosages</t>
        </is>
      </c>
    </row>
    <row r="15">
      <c r="A15" t="inlineStr">
        <is>
          <t>Pérez-Pitarchet al. (2018) [12]</t>
        </is>
      </c>
      <c r="B15" t="inlineStr">
        <is>
          <t>NONMEM/FOCE-I</t>
        </is>
      </c>
      <c r="C15" t="inlineStr">
        <is>
          <t>K21 (h−1)</t>
        </is>
      </c>
      <c r="D15">
        <f>0.392</f>
        <v/>
      </c>
      <c r="E15" t="inlineStr">
        <is>
          <t>/</t>
        </is>
      </c>
      <c r="F15" t="inlineStr">
        <is>
          <t>add.error = 0.0941 mg/L</t>
        </is>
      </c>
      <c r="G15" t="inlineStr">
        <is>
          <t>GOFBootstrapVPC</t>
        </is>
      </c>
      <c r="H15" t="inlineStr">
        <is>
          <t>NR</t>
        </is>
      </c>
      <c r="I15" t="inlineStr">
        <is>
          <t>AUC/MIC: C. albicans 865; C. glabrata 450; C. parapsilosis 1185;Cmax/MEC: Aspergillus spp. 10–20</t>
        </is>
      </c>
      <c r="J15" t="inlineStr">
        <is>
          <t>Evaluate the efficacy of different dosages</t>
        </is>
      </c>
    </row>
    <row r="16">
      <c r="A16" t="inlineStr">
        <is>
          <t>Yanget al. (2019) [27]</t>
        </is>
      </c>
      <c r="B16" t="inlineStr">
        <is>
          <t>NONMEM/FOCE-I</t>
        </is>
      </c>
      <c r="C16" t="inlineStr">
        <is>
          <t>CL (L/h)</t>
        </is>
      </c>
      <c r="D16">
        <f>0.165 × (BSA/0.79)1.3</f>
        <v/>
      </c>
      <c r="E16" t="inlineStr">
        <is>
          <t>24.2</t>
        </is>
      </c>
      <c r="F16" t="inlineStr">
        <is>
          <t>prop.err = 19.6%</t>
        </is>
      </c>
      <c r="G16" t="inlineStr">
        <is>
          <t>GOFVPCNPDEsBootstrap</t>
        </is>
      </c>
      <c r="H16" t="inlineStr">
        <is>
          <t>NR</t>
        </is>
      </c>
      <c r="I16" t="inlineStr">
        <is>
          <t>Cmin</t>
        </is>
      </c>
      <c r="J16" t="inlineStr">
        <is>
          <t>Evaluate the efficacy of the dosing regimen; describe PK in a specific population</t>
        </is>
      </c>
    </row>
    <row r="17">
      <c r="A17" t="inlineStr">
        <is>
          <t>Yanget al. (2019) [27]</t>
        </is>
      </c>
      <c r="B17" t="inlineStr">
        <is>
          <t>NONMEM/FOCE-I</t>
        </is>
      </c>
      <c r="C17" t="inlineStr">
        <is>
          <t>V1 (L)</t>
        </is>
      </c>
      <c r="D17">
        <f>1.730 × (BSA/0.79)1.5</f>
        <v/>
      </c>
      <c r="E17" t="inlineStr">
        <is>
          <t>/</t>
        </is>
      </c>
      <c r="F17" t="inlineStr">
        <is>
          <t>prop.err = 19.6%</t>
        </is>
      </c>
      <c r="G17" t="inlineStr">
        <is>
          <t>GOFVPCNPDEsBootstrap</t>
        </is>
      </c>
      <c r="H17" t="inlineStr">
        <is>
          <t>NR</t>
        </is>
      </c>
      <c r="I17" t="inlineStr">
        <is>
          <t>Cmin</t>
        </is>
      </c>
      <c r="J17" t="inlineStr">
        <is>
          <t>Evaluate the efficacy of the dosing regimen; describe PK in a specific population</t>
        </is>
      </c>
    </row>
    <row r="18">
      <c r="A18" t="inlineStr">
        <is>
          <t>Yanget al. (2019) [27]</t>
        </is>
      </c>
      <c r="B18" t="inlineStr">
        <is>
          <t>NONMEM/FOCE-I</t>
        </is>
      </c>
      <c r="C18" t="inlineStr">
        <is>
          <t>Q (L/h)</t>
        </is>
      </c>
      <c r="D18">
        <f>0.351</f>
        <v/>
      </c>
      <c r="E18" t="inlineStr">
        <is>
          <t>161.6</t>
        </is>
      </c>
      <c r="F18" t="inlineStr">
        <is>
          <t>prop.err = 19.6%</t>
        </is>
      </c>
      <c r="G18" t="inlineStr">
        <is>
          <t>GOFVPCNPDEsBootstrap</t>
        </is>
      </c>
      <c r="H18" t="inlineStr">
        <is>
          <t>NR</t>
        </is>
      </c>
      <c r="I18" t="inlineStr">
        <is>
          <t>Cmin</t>
        </is>
      </c>
      <c r="J18" t="inlineStr">
        <is>
          <t>Evaluate the efficacy of the dosing regimen; describe PK in a specific population</t>
        </is>
      </c>
    </row>
    <row r="19">
      <c r="A19" t="inlineStr">
        <is>
          <t>Yanget al. (2019) [27]</t>
        </is>
      </c>
      <c r="B19" t="inlineStr">
        <is>
          <t>NONMEM/FOCE-I</t>
        </is>
      </c>
      <c r="C19" t="inlineStr">
        <is>
          <t>V2 (L)</t>
        </is>
      </c>
      <c r="D19">
        <f>0.943</f>
        <v/>
      </c>
      <c r="E19" t="inlineStr">
        <is>
          <t>76.6</t>
        </is>
      </c>
      <c r="F19" t="inlineStr">
        <is>
          <t>prop.err = 19.6%</t>
        </is>
      </c>
      <c r="G19" t="inlineStr">
        <is>
          <t>GOFVPCNPDEsBootstrap</t>
        </is>
      </c>
      <c r="H19" t="inlineStr">
        <is>
          <t>NR</t>
        </is>
      </c>
      <c r="I19" t="inlineStr">
        <is>
          <t>Cmin</t>
        </is>
      </c>
      <c r="J19" t="inlineStr">
        <is>
          <t>Evaluate the efficacy of the dosing regimen; describe PK in a specific population</t>
        </is>
      </c>
    </row>
    <row r="20">
      <c r="A20" t="inlineStr">
        <is>
          <t>Wang et al. (2020) [30]</t>
        </is>
      </c>
      <c r="B20" t="inlineStr">
        <is>
          <t>NONMEM/NR</t>
        </is>
      </c>
      <c r="C20" t="inlineStr">
        <is>
          <t>CL (L/h)</t>
        </is>
      </c>
      <c r="D20">
        <f>0.21 × (OPT/5)1.3</f>
        <v/>
      </c>
      <c r="E20" t="inlineStr">
        <is>
          <t>20</t>
        </is>
      </c>
      <c r="F20" t="inlineStr">
        <is>
          <t>Add.error = 0.73 mg/L</t>
        </is>
      </c>
      <c r="G20" t="inlineStr">
        <is>
          <t>GOFVPCBootstrap</t>
        </is>
      </c>
      <c r="H20" t="inlineStr">
        <is>
          <t>NR</t>
        </is>
      </c>
      <c r="I20" t="inlineStr">
        <is>
          <t>NR</t>
        </is>
      </c>
      <c r="J20" t="inlineStr">
        <is>
          <t>Evaluate covariate effects; describe PK in a specific population</t>
        </is>
      </c>
    </row>
    <row r="21">
      <c r="A21" t="inlineStr">
        <is>
          <t>Wang et al. (2020) [30]</t>
        </is>
      </c>
      <c r="B21" t="inlineStr">
        <is>
          <t>NONMEM/NR</t>
        </is>
      </c>
      <c r="C21" t="inlineStr">
        <is>
          <t>V1 (L)</t>
        </is>
      </c>
      <c r="D21">
        <f>(2.21 + SEX × 0.62) × (OPT/5)0.93</f>
        <v/>
      </c>
      <c r="E21" t="inlineStr">
        <is>
          <t>10</t>
        </is>
      </c>
      <c r="F21" t="inlineStr">
        <is>
          <t>Add.error = 0.73 mg/L</t>
        </is>
      </c>
      <c r="G21" t="inlineStr">
        <is>
          <t>GOFVPCBootstrap</t>
        </is>
      </c>
      <c r="H21" t="inlineStr">
        <is>
          <t>NR</t>
        </is>
      </c>
      <c r="I21" t="inlineStr">
        <is>
          <t>NR</t>
        </is>
      </c>
      <c r="J21" t="inlineStr">
        <is>
          <t>Evaluate covariate effects; describe PK in a specific population</t>
        </is>
      </c>
    </row>
    <row r="22">
      <c r="A22" t="inlineStr">
        <is>
          <t>Wang et al. (2020) [30]</t>
        </is>
      </c>
      <c r="B22" t="inlineStr">
        <is>
          <t>NONMEM/NR</t>
        </is>
      </c>
      <c r="C22" t="inlineStr">
        <is>
          <t>V2 (L)</t>
        </is>
      </c>
      <c r="D22">
        <f>2.87</f>
        <v/>
      </c>
      <c r="E22" t="inlineStr">
        <is>
          <t>48.0</t>
        </is>
      </c>
      <c r="F22" t="inlineStr">
        <is>
          <t>Add.error = 0.73 mg/L</t>
        </is>
      </c>
      <c r="G22" t="inlineStr">
        <is>
          <t>GOFVPCBootstrap</t>
        </is>
      </c>
      <c r="H22" t="inlineStr">
        <is>
          <t>NR</t>
        </is>
      </c>
      <c r="I22" t="inlineStr">
        <is>
          <t>NR</t>
        </is>
      </c>
      <c r="J22" t="inlineStr">
        <is>
          <t>Evaluate covariate effects; describe PK in a specific population</t>
        </is>
      </c>
    </row>
    <row r="23">
      <c r="A23" t="inlineStr">
        <is>
          <t>Wang et al. (2020) [30]</t>
        </is>
      </c>
      <c r="B23" t="inlineStr">
        <is>
          <t>NONMEM/NR</t>
        </is>
      </c>
      <c r="C23" t="inlineStr">
        <is>
          <t>Q (L/h)</t>
        </is>
      </c>
      <c r="D23">
        <f>0.84 × (SOFA/7)1.98</f>
        <v/>
      </c>
      <c r="E23" t="inlineStr">
        <is>
          <t>/</t>
        </is>
      </c>
      <c r="F23" t="inlineStr">
        <is>
          <t>Add.error = 0.73 mg/L</t>
        </is>
      </c>
      <c r="G23" t="inlineStr">
        <is>
          <t>GOFVPCBootstrap</t>
        </is>
      </c>
      <c r="H23" t="inlineStr">
        <is>
          <t>NR</t>
        </is>
      </c>
      <c r="I23" t="inlineStr">
        <is>
          <t>NR</t>
        </is>
      </c>
      <c r="J23" t="inlineStr">
        <is>
          <t>Evaluate covariate effects; describe PK in a specific population</t>
        </is>
      </c>
    </row>
    <row r="24">
      <c r="A24" t="inlineStr">
        <is>
          <t>Baillyet al. (2020) [31]</t>
        </is>
      </c>
      <c r="B24" t="inlineStr">
        <is>
          <t>Monolix/SEAM</t>
        </is>
      </c>
      <c r="C24" t="inlineStr">
        <is>
          <t>CL (L/h)</t>
        </is>
      </c>
      <c r="D24">
        <f>0.98</f>
        <v/>
      </c>
      <c r="E24" t="inlineStr">
        <is>
          <t>42.3</t>
        </is>
      </c>
      <c r="F24" t="inlineStr">
        <is>
          <t>prop.err = 12.2%</t>
        </is>
      </c>
      <c r="G24" t="inlineStr">
        <is>
          <t>GOFVPC</t>
        </is>
      </c>
      <c r="H24" t="inlineStr">
        <is>
          <t>NR</t>
        </is>
      </c>
      <c r="I24" t="inlineStr">
        <is>
          <t>AUC/MIC:50, 450, 865;Cmax/MIC5, 10, 15, 20</t>
        </is>
      </c>
      <c r="J24" t="inlineStr">
        <is>
          <t>Evaluate different dosages</t>
        </is>
      </c>
    </row>
    <row r="25">
      <c r="A25" t="inlineStr">
        <is>
          <t>Baillyet al. (2020) [31]</t>
        </is>
      </c>
      <c r="B25" t="inlineStr">
        <is>
          <t>Monolix/SEAM</t>
        </is>
      </c>
      <c r="C25" t="inlineStr">
        <is>
          <t>V1 (L)</t>
        </is>
      </c>
      <c r="D25">
        <f>9.01</f>
        <v/>
      </c>
      <c r="E25" t="inlineStr">
        <is>
          <t>42.6</t>
        </is>
      </c>
      <c r="F25" t="inlineStr">
        <is>
          <t>prop.err = 12.2%</t>
        </is>
      </c>
      <c r="G25" t="inlineStr">
        <is>
          <t>GOFVPC</t>
        </is>
      </c>
      <c r="H25" t="inlineStr">
        <is>
          <t>NR</t>
        </is>
      </c>
      <c r="I25" t="inlineStr">
        <is>
          <t>AUC/MIC:50, 450, 865;Cmax/MIC5, 10, 15, 20</t>
        </is>
      </c>
      <c r="J25" t="inlineStr">
        <is>
          <t>Evaluate different dosages</t>
        </is>
      </c>
    </row>
    <row r="26">
      <c r="A26" t="inlineStr">
        <is>
          <t>Baillyet al. (2020) [31]</t>
        </is>
      </c>
      <c r="B26" t="inlineStr">
        <is>
          <t>Monolix/SEAM</t>
        </is>
      </c>
      <c r="C26" t="inlineStr">
        <is>
          <t>Q (L/h)</t>
        </is>
      </c>
      <c r="D26">
        <f>5.12</f>
        <v/>
      </c>
      <c r="E26" t="inlineStr">
        <is>
          <t>79.9</t>
        </is>
      </c>
      <c r="F26" t="inlineStr">
        <is>
          <t>prop.err = 12.2%</t>
        </is>
      </c>
      <c r="G26" t="inlineStr">
        <is>
          <t>GOFVPC</t>
        </is>
      </c>
      <c r="H26" t="inlineStr">
        <is>
          <t>NR</t>
        </is>
      </c>
      <c r="I26" t="inlineStr">
        <is>
          <t>AUC/MIC:50, 450, 865;Cmax/MIC5, 10, 15, 20</t>
        </is>
      </c>
      <c r="J26" t="inlineStr">
        <is>
          <t>Evaluate different dosages</t>
        </is>
      </c>
    </row>
    <row r="27">
      <c r="A27" t="inlineStr">
        <is>
          <t>Baillyet al. (2020) [31]</t>
        </is>
      </c>
      <c r="B27" t="inlineStr">
        <is>
          <t>Monolix/SEAM</t>
        </is>
      </c>
      <c r="C27" t="inlineStr">
        <is>
          <t>V2 (L)</t>
        </is>
      </c>
      <c r="D27">
        <f>11.9</f>
        <v/>
      </c>
      <c r="E27" t="inlineStr">
        <is>
          <t>77.2</t>
        </is>
      </c>
      <c r="F27" t="inlineStr">
        <is>
          <t>prop.err = 12.2%</t>
        </is>
      </c>
      <c r="G27" t="inlineStr">
        <is>
          <t>GOFVPC</t>
        </is>
      </c>
      <c r="H27" t="inlineStr">
        <is>
          <t>NR</t>
        </is>
      </c>
      <c r="I27" t="inlineStr">
        <is>
          <t>AUC/MIC:50, 450, 865;Cmax/MIC5, 10, 15, 20</t>
        </is>
      </c>
      <c r="J27" t="inlineStr">
        <is>
          <t>Evaluate different dosages</t>
        </is>
      </c>
    </row>
    <row r="28">
      <c r="A28" t="inlineStr">
        <is>
          <t>Niuet al. (2020) [25]</t>
        </is>
      </c>
      <c r="B28" t="inlineStr">
        <is>
          <t>Phoenix NLIME</t>
        </is>
      </c>
      <c r="C28" t="inlineStr">
        <is>
          <t>CL (L/h)</t>
        </is>
      </c>
      <c r="D28">
        <f>0.1 × (BSA/0.79)0.89 × (lnAST/3.38)−0.23</f>
        <v/>
      </c>
      <c r="E28" t="inlineStr">
        <is>
          <t>33.3</t>
        </is>
      </c>
      <c r="F28" t="inlineStr">
        <is>
          <t>prop.err = 26.6%</t>
        </is>
      </c>
      <c r="G28" t="inlineStr">
        <is>
          <t>GOFVPCNPDEsBootstrap</t>
        </is>
      </c>
      <c r="H28" t="inlineStr">
        <is>
          <t>NR</t>
        </is>
      </c>
      <c r="I28" t="inlineStr">
        <is>
          <t>AUC24/MIC</t>
        </is>
      </c>
      <c r="J28" t="inlineStr">
        <is>
          <t>Dosing optimization against Candida spp.</t>
        </is>
      </c>
    </row>
    <row r="29">
      <c r="A29" t="inlineStr">
        <is>
          <t>Niuet al. (2020) [25]</t>
        </is>
      </c>
      <c r="B29" t="inlineStr">
        <is>
          <t>Phoenix NLIME</t>
        </is>
      </c>
      <c r="C29" t="inlineStr">
        <is>
          <t>V1 (L)</t>
        </is>
      </c>
      <c r="D29">
        <f>1.36 × (BSA/0.79)</f>
        <v/>
      </c>
      <c r="E29" t="inlineStr">
        <is>
          <t>32.9</t>
        </is>
      </c>
      <c r="F29" t="inlineStr">
        <is>
          <t>prop.err = 26.6%</t>
        </is>
      </c>
      <c r="G29" t="inlineStr">
        <is>
          <t>GOFVPCNPDEsBootstrap</t>
        </is>
      </c>
      <c r="H29" t="inlineStr">
        <is>
          <t>NR</t>
        </is>
      </c>
      <c r="I29" t="inlineStr">
        <is>
          <t>AUC24/MIC</t>
        </is>
      </c>
      <c r="J29" t="inlineStr">
        <is>
          <t>Dosing optimization against Candida spp.</t>
        </is>
      </c>
    </row>
    <row r="30">
      <c r="A30" t="inlineStr">
        <is>
          <t>Borsuk-De Moor et al. (2021) [11]</t>
        </is>
      </c>
      <c r="B30" t="inlineStr">
        <is>
          <t>NONMEM/FOCE-I</t>
        </is>
      </c>
      <c r="C30" t="inlineStr">
        <is>
          <t>CL (L/h)D1</t>
        </is>
      </c>
      <c r="D30">
        <f>0.563 × (BW/70)0.75</f>
        <v/>
      </c>
      <c r="E30" t="inlineStr">
        <is>
          <t>24.7</t>
        </is>
      </c>
      <c r="F30" t="inlineStr">
        <is>
          <t>prop.err = 19.9%</t>
        </is>
      </c>
      <c r="G30" t="inlineStr">
        <is>
          <t>pcVPCGOFBootstrap</t>
        </is>
      </c>
      <c r="H30" t="inlineStr">
        <is>
          <t>NR</t>
        </is>
      </c>
      <c r="I30" t="inlineStr">
        <is>
          <t>AUC24/MIC C.albicans 865; C. glabrata 450; C.parapsilosis 1185</t>
        </is>
      </c>
      <c r="J30" t="inlineStr">
        <is>
          <t>Evaluate covariate effects; describe PK in a specific population</t>
        </is>
      </c>
    </row>
    <row r="31">
      <c r="A31" t="inlineStr">
        <is>
          <t>Borsuk-De Moor et al. (2021) [11]</t>
        </is>
      </c>
      <c r="B31" t="inlineStr">
        <is>
          <t>NONMEM/FOCE-I</t>
        </is>
      </c>
      <c r="C31" t="inlineStr">
        <is>
          <t>CL (L/h)D2</t>
        </is>
      </c>
      <c r="D31">
        <f>0.737 * (BW/70)0.75</f>
        <v/>
      </c>
      <c r="E31" t="inlineStr">
        <is>
          <t>24.7</t>
        </is>
      </c>
      <c r="F31" t="inlineStr">
        <is>
          <t>prop.err = 19.9%</t>
        </is>
      </c>
      <c r="G31" t="inlineStr">
        <is>
          <t>pcVPCGOFBootstrap</t>
        </is>
      </c>
      <c r="H31" t="inlineStr">
        <is>
          <t>NR</t>
        </is>
      </c>
      <c r="I31" t="inlineStr">
        <is>
          <t>AUC24/MIC C.albicans 865; C. glabrata 450; C.parapsilosis 1185</t>
        </is>
      </c>
      <c r="J31" t="inlineStr">
        <is>
          <t>Evaluate covariate effects; describe PK in a specific population</t>
        </is>
      </c>
    </row>
    <row r="32">
      <c r="A32" t="inlineStr">
        <is>
          <t>Borsuk-De Moor et al. (2021) [11]</t>
        </is>
      </c>
      <c r="B32" t="inlineStr">
        <is>
          <t>NONMEM/FOCE-I</t>
        </is>
      </c>
      <c r="C32" t="inlineStr">
        <is>
          <t>CL (L/h)D3</t>
        </is>
      </c>
      <c r="D32">
        <f>1.01 × (BW/70)0.75</f>
        <v/>
      </c>
      <c r="E32" t="inlineStr">
        <is>
          <t>24.7</t>
        </is>
      </c>
      <c r="F32" t="inlineStr">
        <is>
          <t>prop.err = 19.9%</t>
        </is>
      </c>
      <c r="G32" t="inlineStr">
        <is>
          <t>pcVPCGOFBootstrap</t>
        </is>
      </c>
      <c r="H32" t="inlineStr">
        <is>
          <t>NR</t>
        </is>
      </c>
      <c r="I32" t="inlineStr">
        <is>
          <t>AUC24/MIC C.albicans 865; C. glabrata 450; C.parapsilosis 1185</t>
        </is>
      </c>
      <c r="J32" t="inlineStr">
        <is>
          <t>Evaluate covariate effects; describe PK in a specific population</t>
        </is>
      </c>
    </row>
    <row r="33">
      <c r="A33" t="inlineStr">
        <is>
          <t>Borsuk-De Moor et al. (2021) [11]</t>
        </is>
      </c>
      <c r="B33" t="inlineStr">
        <is>
          <t>NONMEM/FOCE-I</t>
        </is>
      </c>
      <c r="C33" t="inlineStr">
        <is>
          <t>V1 (L) D1</t>
        </is>
      </c>
      <c r="D33">
        <f>6.04 × (BW/70)</f>
        <v/>
      </c>
      <c r="E33" t="inlineStr">
        <is>
          <t>28.6</t>
        </is>
      </c>
      <c r="F33" t="inlineStr">
        <is>
          <t>prop.err = 19.9%</t>
        </is>
      </c>
      <c r="G33" t="inlineStr">
        <is>
          <t>pcVPCGOFBootstrap</t>
        </is>
      </c>
      <c r="H33" t="inlineStr">
        <is>
          <t>NR</t>
        </is>
      </c>
      <c r="I33" t="inlineStr">
        <is>
          <t>AUC24/MIC C.albicans 865; C. glabrata 450; C.parapsilosis 1185</t>
        </is>
      </c>
      <c r="J33" t="inlineStr">
        <is>
          <t>Evaluate covariate effects; describe PK in a specific population</t>
        </is>
      </c>
    </row>
    <row r="34">
      <c r="A34" t="inlineStr">
        <is>
          <t>Borsuk-De Moor et al. (2021) [11]</t>
        </is>
      </c>
      <c r="B34" t="inlineStr">
        <is>
          <t>NONMEM/FOCE-I</t>
        </is>
      </c>
      <c r="C34" t="inlineStr">
        <is>
          <t>V1 (L) D2</t>
        </is>
      </c>
      <c r="D34">
        <f>7.32 × (BW/70)</f>
        <v/>
      </c>
      <c r="E34" t="inlineStr">
        <is>
          <t>28.6</t>
        </is>
      </c>
      <c r="F34" t="inlineStr">
        <is>
          <t>prop.err = 19.9%</t>
        </is>
      </c>
      <c r="G34" t="inlineStr">
        <is>
          <t>pcVPCGOFBootstrap</t>
        </is>
      </c>
      <c r="H34" t="inlineStr">
        <is>
          <t>NR</t>
        </is>
      </c>
      <c r="I34" t="inlineStr">
        <is>
          <t>AUC24/MIC C.albicans 865; C. glabrata 450; C.parapsilosis 1185</t>
        </is>
      </c>
      <c r="J34" t="inlineStr">
        <is>
          <t>Evaluate covariate effects; describe PK in a specific population</t>
        </is>
      </c>
    </row>
    <row r="35">
      <c r="A35" t="inlineStr">
        <is>
          <t>Borsuk-De Moor et al. (2021) [11]</t>
        </is>
      </c>
      <c r="B35" t="inlineStr">
        <is>
          <t>NONMEM/FOCE-I</t>
        </is>
      </c>
      <c r="C35" t="inlineStr">
        <is>
          <t>V1 (L) D3</t>
        </is>
      </c>
      <c r="D35">
        <f>7.70 × (BW/70)</f>
        <v/>
      </c>
      <c r="E35" t="inlineStr">
        <is>
          <t>28.6</t>
        </is>
      </c>
      <c r="F35" t="inlineStr">
        <is>
          <t>prop.err = 19.9%</t>
        </is>
      </c>
      <c r="G35" t="inlineStr">
        <is>
          <t>pcVPCGOFBootstrap</t>
        </is>
      </c>
      <c r="H35" t="inlineStr">
        <is>
          <t>NR</t>
        </is>
      </c>
      <c r="I35" t="inlineStr">
        <is>
          <t>AUC24/MIC C.albicans 865; C. glabrata 450; C.parapsilosis 1185</t>
        </is>
      </c>
      <c r="J35" t="inlineStr">
        <is>
          <t>Evaluate covariate effects; describe PK in a specific population</t>
        </is>
      </c>
    </row>
    <row r="36">
      <c r="A36" t="inlineStr">
        <is>
          <t>Borsuk-De Moor et al. (2021) [11]</t>
        </is>
      </c>
      <c r="B36" t="inlineStr">
        <is>
          <t>NONMEM/FOCE-I</t>
        </is>
      </c>
      <c r="C36" t="inlineStr">
        <is>
          <t>Q (L/h)</t>
        </is>
      </c>
      <c r="D36">
        <f>1.31</f>
        <v/>
      </c>
      <c r="E36" t="inlineStr">
        <is>
          <t>/</t>
        </is>
      </c>
      <c r="F36" t="inlineStr">
        <is>
          <t>prop.err = 19.9%</t>
        </is>
      </c>
      <c r="G36" t="inlineStr">
        <is>
          <t>pcVPCGOFBootstrap</t>
        </is>
      </c>
      <c r="H36" t="inlineStr">
        <is>
          <t>NR</t>
        </is>
      </c>
      <c r="I36" t="inlineStr">
        <is>
          <t>AUC24/MIC C.albicans 865; C. glabrata 450; C.parapsilosis 1185</t>
        </is>
      </c>
      <c r="J36" t="inlineStr">
        <is>
          <t>Evaluate covariate effects; describe PK in a specific population</t>
        </is>
      </c>
    </row>
    <row r="37">
      <c r="A37" t="inlineStr">
        <is>
          <t>Borsuk-De Moor et al. (2021) [11]</t>
        </is>
      </c>
      <c r="B37" t="inlineStr">
        <is>
          <t>NONMEM/FOCE-I</t>
        </is>
      </c>
      <c r="C37" t="inlineStr">
        <is>
          <t>V2 (L)</t>
        </is>
      </c>
      <c r="D37">
        <f>5.13</f>
        <v/>
      </c>
      <c r="E37" t="inlineStr">
        <is>
          <t>49.4</t>
        </is>
      </c>
      <c r="F37" t="inlineStr">
        <is>
          <t>prop.err = 19.9%</t>
        </is>
      </c>
      <c r="G37" t="inlineStr">
        <is>
          <t>pcVPCGOFBootstrap</t>
        </is>
      </c>
      <c r="H37" t="inlineStr">
        <is>
          <t>NR</t>
        </is>
      </c>
      <c r="I37" t="inlineStr">
        <is>
          <t>AUC24/MIC C.albicans 865; C. glabrata 450; C.parapsilosis 1185</t>
        </is>
      </c>
      <c r="J37" t="inlineStr">
        <is>
          <t>Evaluate covariate effects; describe PK in a specific population</t>
        </is>
      </c>
    </row>
    <row r="38">
      <c r="A38" t="inlineStr">
        <is>
          <t>Borsuk-De Moor et al. (2021) [11]</t>
        </is>
      </c>
      <c r="B38" t="inlineStr">
        <is>
          <t>NONMEM/FOCE-I</t>
        </is>
      </c>
      <c r="C38" t="inlineStr">
        <is>
          <t>Cor-CL-V1</t>
        </is>
      </c>
      <c r="D38">
        <f>0.868</f>
        <v/>
      </c>
      <c r="E38" t="inlineStr">
        <is>
          <t>/</t>
        </is>
      </c>
      <c r="F38" t="inlineStr">
        <is>
          <t>prop.err = 19.9%</t>
        </is>
      </c>
      <c r="G38" t="inlineStr">
        <is>
          <t>pcVPCGOFBootstrap</t>
        </is>
      </c>
      <c r="H38" t="inlineStr">
        <is>
          <t>NR</t>
        </is>
      </c>
      <c r="I38" t="inlineStr">
        <is>
          <t>AUC24/MIC C.albicans 865; C. glabrata 450; C.parapsilosis 1185</t>
        </is>
      </c>
      <c r="J38" t="inlineStr">
        <is>
          <t>Evaluate covariate effects; describe PK in a specific population</t>
        </is>
      </c>
    </row>
    <row r="39">
      <c r="A39" t="inlineStr">
        <is>
          <t>Li et al. (2021) [23]</t>
        </is>
      </c>
      <c r="B39" t="inlineStr">
        <is>
          <t>NONMEM/FOCE-I</t>
        </is>
      </c>
      <c r="C39" t="inlineStr">
        <is>
          <t>CL (L/h)</t>
        </is>
      </c>
      <c r="D39">
        <f> 0.323 × 0.89 × (35/ALB)1.27 (TBIL ≤ 22 μmol/L)= 0.323 × (35/ALB)1.27 × (TBIL/22)0.265 (TBIL &gt;22 μmol/L)</f>
        <v/>
      </c>
      <c r="E39" t="inlineStr">
        <is>
          <t>22.4</t>
        </is>
      </c>
      <c r="F39" t="inlineStr">
        <is>
          <t>prop.err = 24%</t>
        </is>
      </c>
      <c r="G39" t="inlineStr">
        <is>
          <t>pcVPCGOFNPDEs</t>
        </is>
      </c>
      <c r="H39" t="inlineStr">
        <is>
          <t>NR</t>
        </is>
      </c>
      <c r="I39" t="inlineStr">
        <is>
          <t>AUC24/MIC C. albicans 865; C. glabrata 450; C. parapsilosis 1185</t>
        </is>
      </c>
      <c r="J39" t="inlineStr">
        <is>
          <t>Evaluate covariate effects</t>
        </is>
      </c>
    </row>
    <row r="40">
      <c r="A40" t="inlineStr">
        <is>
          <t>Li et al. (2021) [23]</t>
        </is>
      </c>
      <c r="B40" t="inlineStr">
        <is>
          <t>NONMEM/FOCE-I</t>
        </is>
      </c>
      <c r="C40" t="inlineStr">
        <is>
          <t>V1 (L)</t>
        </is>
      </c>
      <c r="D40">
        <f>6.77 × (WT/70)1.08</f>
        <v/>
      </c>
      <c r="E40" t="inlineStr">
        <is>
          <t>/</t>
        </is>
      </c>
      <c r="F40" t="inlineStr">
        <is>
          <t>prop.err = 24%</t>
        </is>
      </c>
      <c r="G40" t="inlineStr">
        <is>
          <t>pcVPCGOFNPDEs</t>
        </is>
      </c>
      <c r="H40" t="inlineStr">
        <is>
          <t>NR</t>
        </is>
      </c>
      <c r="I40" t="inlineStr">
        <is>
          <t>AUC24/MIC C. albicans 865; C. glabrata 450; C. parapsilosis 1185</t>
        </is>
      </c>
      <c r="J40" t="inlineStr">
        <is>
          <t>Evaluate covariate effects</t>
        </is>
      </c>
    </row>
    <row r="41">
      <c r="A41" t="inlineStr">
        <is>
          <t>Li et al. (2021) [23]</t>
        </is>
      </c>
      <c r="B41" t="inlineStr">
        <is>
          <t>NONMEM/FOCE-I</t>
        </is>
      </c>
      <c r="C41" t="inlineStr">
        <is>
          <t>Q (L/h)</t>
        </is>
      </c>
      <c r="D41">
        <f>0.923</f>
        <v/>
      </c>
      <c r="E41" t="inlineStr">
        <is>
          <t>/</t>
        </is>
      </c>
      <c r="F41" t="inlineStr">
        <is>
          <t>prop.err = 24%</t>
        </is>
      </c>
      <c r="G41" t="inlineStr">
        <is>
          <t>pcVPCGOFNPDEs</t>
        </is>
      </c>
      <c r="H41" t="inlineStr">
        <is>
          <t>NR</t>
        </is>
      </c>
      <c r="I41" t="inlineStr">
        <is>
          <t>AUC24/MIC C. albicans 865; C. glabrata 450; C. parapsilosis 1185</t>
        </is>
      </c>
      <c r="J41" t="inlineStr">
        <is>
          <t>Evaluate covariate effects</t>
        </is>
      </c>
    </row>
    <row r="42">
      <c r="A42" t="inlineStr">
        <is>
          <t>Li et al. (2021) [23]</t>
        </is>
      </c>
      <c r="B42" t="inlineStr">
        <is>
          <t>NONMEM/FOCE-I</t>
        </is>
      </c>
      <c r="C42" t="inlineStr">
        <is>
          <t>V2 (L)</t>
        </is>
      </c>
      <c r="D42">
        <f>4.58</f>
        <v/>
      </c>
      <c r="E42" t="inlineStr">
        <is>
          <t>/</t>
        </is>
      </c>
      <c r="F42" t="inlineStr">
        <is>
          <t>prop.err = 24%</t>
        </is>
      </c>
      <c r="G42" t="inlineStr">
        <is>
          <t>pcVPCGOFNPDEs</t>
        </is>
      </c>
      <c r="H42" t="inlineStr">
        <is>
          <t>NR</t>
        </is>
      </c>
      <c r="I42" t="inlineStr">
        <is>
          <t>AUC24/MIC C. albicans 865; C. glabrata 450; C. parapsilosis 1185</t>
        </is>
      </c>
      <c r="J42" t="inlineStr">
        <is>
          <t>Evaluate covariate effects</t>
        </is>
      </c>
    </row>
    <row r="43">
      <c r="A43" t="inlineStr">
        <is>
          <t>Gastineet al. (2022) [33]</t>
        </is>
      </c>
      <c r="B43" t="inlineStr">
        <is>
          <t>NONMEM/FOCE-I</t>
        </is>
      </c>
      <c r="C43" t="inlineStr">
        <is>
          <t>CL (L/h/70 kg)</t>
        </is>
      </c>
      <c r="D43">
        <f>0.790</f>
        <v/>
      </c>
      <c r="E43" t="inlineStr">
        <is>
          <t>27.5</t>
        </is>
      </c>
      <c r="F43" t="inlineStr">
        <is>
          <t>prop.err = 19.4%</t>
        </is>
      </c>
      <c r="G43" t="inlineStr">
        <is>
          <t>GOFVPCBootstrap</t>
        </is>
      </c>
      <c r="H43" t="inlineStr">
        <is>
          <t>NR</t>
        </is>
      </c>
      <c r="I43" t="inlineStr">
        <is>
          <t>AUC24/MIC: C. albicans 865; C. glabrata 450; C. parapsilosis 1185;fAUC24/MIC:(10–20)</t>
        </is>
      </c>
      <c r="J43" t="inlineStr">
        <is>
          <t>Assess extended twice-weekly dosage using caspofungin</t>
        </is>
      </c>
    </row>
    <row r="44">
      <c r="A44" t="inlineStr">
        <is>
          <t>Gastineet al. (2022) [33]</t>
        </is>
      </c>
      <c r="B44" t="inlineStr">
        <is>
          <t>NONMEM/FOCE-I</t>
        </is>
      </c>
      <c r="C44" t="inlineStr">
        <is>
          <t>V1 (L/70 kg)</t>
        </is>
      </c>
      <c r="D44">
        <f>7.75</f>
        <v/>
      </c>
      <c r="E44" t="inlineStr">
        <is>
          <t>31.5</t>
        </is>
      </c>
      <c r="F44" t="inlineStr">
        <is>
          <t>prop.err = 19.4%</t>
        </is>
      </c>
      <c r="G44" t="inlineStr">
        <is>
          <t>GOFVPCBootstrap</t>
        </is>
      </c>
      <c r="H44" t="inlineStr">
        <is>
          <t>NR</t>
        </is>
      </c>
      <c r="I44" t="inlineStr">
        <is>
          <t>AUC24/MIC: C. albicans 865; C. glabrata 450; C. parapsilosis 1185;fAUC24/MIC:(10–20)</t>
        </is>
      </c>
      <c r="J44" t="inlineStr">
        <is>
          <t>Assess extended twice-weekly dosage using caspofungin</t>
        </is>
      </c>
    </row>
    <row r="45">
      <c r="A45" t="inlineStr">
        <is>
          <t>Gastineet al. (2022) [33]</t>
        </is>
      </c>
      <c r="B45" t="inlineStr">
        <is>
          <t>NONMEM/FOCE-I</t>
        </is>
      </c>
      <c r="C45" t="inlineStr">
        <is>
          <t>Q (L/h/70 kg)</t>
        </is>
      </c>
      <c r="D45">
        <f>1.20</f>
        <v/>
      </c>
      <c r="E45" t="inlineStr">
        <is>
          <t>/</t>
        </is>
      </c>
      <c r="F45" t="inlineStr">
        <is>
          <t>prop.err = 19.4%</t>
        </is>
      </c>
      <c r="G45" t="inlineStr">
        <is>
          <t>GOFVPCBootstrap</t>
        </is>
      </c>
      <c r="H45" t="inlineStr">
        <is>
          <t>NR</t>
        </is>
      </c>
      <c r="I45" t="inlineStr">
        <is>
          <t>AUC24/MIC: C. albicans 865; C. glabrata 450; C. parapsilosis 1185;fAUC24/MIC:(10–20)</t>
        </is>
      </c>
      <c r="J45" t="inlineStr">
        <is>
          <t>Assess extended twice-weekly dosage using caspofungin</t>
        </is>
      </c>
    </row>
    <row r="46">
      <c r="A46" t="inlineStr">
        <is>
          <t>Gastineet al. (2022) [33]</t>
        </is>
      </c>
      <c r="B46" t="inlineStr">
        <is>
          <t>NONMEM/FOCE-I</t>
        </is>
      </c>
      <c r="C46" t="inlineStr">
        <is>
          <t>V2 (L/70 kg)</t>
        </is>
      </c>
      <c r="D46">
        <f>5.29</f>
        <v/>
      </c>
      <c r="E46" t="inlineStr">
        <is>
          <t>15.1</t>
        </is>
      </c>
      <c r="F46" t="inlineStr">
        <is>
          <t>prop.err = 19.4%</t>
        </is>
      </c>
      <c r="G46" t="inlineStr">
        <is>
          <t>GOFVPCBootstrap</t>
        </is>
      </c>
      <c r="H46" t="inlineStr">
        <is>
          <t>NR</t>
        </is>
      </c>
      <c r="I46" t="inlineStr">
        <is>
          <t>AUC24/MIC: C. albicans 865; C. glabrata 450; C. parapsilosis 1185;fAUC24/MIC:(10–20)</t>
        </is>
      </c>
      <c r="J46" t="inlineStr">
        <is>
          <t>Assess extended twice-weekly dosage using caspofungin</t>
        </is>
      </c>
    </row>
    <row r="47">
      <c r="A47" t="inlineStr">
        <is>
          <t>Gastineet al. (2022) [33]</t>
        </is>
      </c>
      <c r="B47" t="inlineStr">
        <is>
          <t>NONMEM/FOCE-I</t>
        </is>
      </c>
      <c r="C47" t="inlineStr">
        <is>
          <t>IOV(CL)</t>
        </is>
      </c>
      <c r="D47">
        <f>17.2%</f>
        <v/>
      </c>
      <c r="E47" t="inlineStr">
        <is>
          <t>/</t>
        </is>
      </c>
      <c r="F47" t="inlineStr">
        <is>
          <t>prop.err = 19.4%</t>
        </is>
      </c>
      <c r="G47" t="inlineStr">
        <is>
          <t>GOFVPCBootstrap</t>
        </is>
      </c>
      <c r="H47" t="inlineStr">
        <is>
          <t>NR</t>
        </is>
      </c>
      <c r="I47" t="inlineStr">
        <is>
          <t>AUC24/MIC: C. albicans 865; C. glabrata 450; C. parapsilosis 1185;fAUC24/MIC:(10–20)</t>
        </is>
      </c>
      <c r="J47" t="inlineStr">
        <is>
          <t>Assess extended twice-weekly dosage using caspofungin</t>
        </is>
      </c>
    </row>
    <row r="48">
      <c r="A48" t="inlineStr">
        <is>
          <t>Wuet al. (2022) [29]</t>
        </is>
      </c>
      <c r="B48" t="inlineStr">
        <is>
          <t>NONMEM/NR</t>
        </is>
      </c>
      <c r="C48" t="inlineStr">
        <is>
          <t>CL (L/h)</t>
        </is>
      </c>
      <c r="D48">
        <f>0.385 × (ALB/37.42)−1.01</f>
        <v/>
      </c>
      <c r="E48" t="inlineStr">
        <is>
          <t>33.5</t>
        </is>
      </c>
      <c r="F48" t="inlineStr">
        <is>
          <t>prop.err = 13.4%add.error = 0.213 mg/L</t>
        </is>
      </c>
      <c r="G48" t="inlineStr">
        <is>
          <t>GOFBootstrapVPCNPDE</t>
        </is>
      </c>
      <c r="H48" t="inlineStr">
        <is>
          <t>NR</t>
        </is>
      </c>
      <c r="I48" t="inlineStr">
        <is>
          <t>AUC24/MIC: C. albicans 865; C. glabrata 450; C. parapsilosis 1185</t>
        </is>
      </c>
      <c r="J48" t="inlineStr">
        <is>
          <t>Evaluate covariate effects</t>
        </is>
      </c>
    </row>
    <row r="49">
      <c r="A49" t="inlineStr">
        <is>
          <t>Wuet al. (2022) [29]</t>
        </is>
      </c>
      <c r="B49" t="inlineStr">
        <is>
          <t>NONMEM/NR</t>
        </is>
      </c>
      <c r="C49" t="inlineStr">
        <is>
          <t>V1 (L)</t>
        </is>
      </c>
      <c r="D49">
        <f>4.27</f>
        <v/>
      </c>
      <c r="E49" t="inlineStr">
        <is>
          <t>67.5</t>
        </is>
      </c>
      <c r="F49" t="inlineStr">
        <is>
          <t>prop.err = 13.4%add.error = 0.213 mg/L</t>
        </is>
      </c>
      <c r="G49" t="inlineStr">
        <is>
          <t>GOFBootstrapVPCNPDE</t>
        </is>
      </c>
      <c r="H49" t="inlineStr">
        <is>
          <t>NR</t>
        </is>
      </c>
      <c r="I49" t="inlineStr">
        <is>
          <t>AUC24/MIC: C. albicans 865; C. glabrata 450; C. parapsilosis 1185</t>
        </is>
      </c>
      <c r="J49" t="inlineStr">
        <is>
          <t>Evaluate covariate effects</t>
        </is>
      </c>
    </row>
    <row r="50">
      <c r="A50" t="inlineStr">
        <is>
          <t>Wuet al. (2022) [29]</t>
        </is>
      </c>
      <c r="B50" t="inlineStr">
        <is>
          <t>NONMEM/NR</t>
        </is>
      </c>
      <c r="C50" t="inlineStr">
        <is>
          <t>Q (L/h)</t>
        </is>
      </c>
      <c r="D50">
        <f>2.85</f>
        <v/>
      </c>
      <c r="E50" t="inlineStr">
        <is>
          <t>0.0</t>
        </is>
      </c>
      <c r="F50" t="inlineStr">
        <is>
          <t>prop.err = 13.4%add.error = 0.213 mg/L</t>
        </is>
      </c>
      <c r="G50" t="inlineStr">
        <is>
          <t>GOFBootstrapVPCNPDE</t>
        </is>
      </c>
      <c r="H50" t="inlineStr">
        <is>
          <t>NR</t>
        </is>
      </c>
      <c r="I50" t="inlineStr">
        <is>
          <t>AUC24/MIC: C. albicans 865; C. glabrata 450; C. parapsilosis 1185</t>
        </is>
      </c>
      <c r="J50" t="inlineStr">
        <is>
          <t>Evaluate covariate effects</t>
        </is>
      </c>
    </row>
    <row r="51">
      <c r="A51" t="inlineStr">
        <is>
          <t>Wuet al. (2022) [29]</t>
        </is>
      </c>
      <c r="B51" t="inlineStr">
        <is>
          <t>NONMEM/NR</t>
        </is>
      </c>
      <c r="C51" t="inlineStr">
        <is>
          <t>V2 (L)</t>
        </is>
      </c>
      <c r="D51">
        <f>6.01</f>
        <v/>
      </c>
      <c r="E51" t="inlineStr">
        <is>
          <t>47.7</t>
        </is>
      </c>
      <c r="F51" t="inlineStr">
        <is>
          <t>prop.err = 13.4%add.error = 0.213 mg/L</t>
        </is>
      </c>
      <c r="G51" t="inlineStr">
        <is>
          <t>GOFBootstrapVPCNPDE</t>
        </is>
      </c>
      <c r="H51" t="inlineStr">
        <is>
          <t>NR</t>
        </is>
      </c>
      <c r="I51" t="inlineStr">
        <is>
          <t>AUC24/MIC: C. albicans 865; C. glabrata 450; C. parapsilosis 1185</t>
        </is>
      </c>
      <c r="J51" t="inlineStr">
        <is>
          <t>Evaluate covariate effects</t>
        </is>
      </c>
    </row>
    <row r="52">
      <c r="A52" t="inlineStr">
        <is>
          <t>Pressiatet al. (2022) [26]</t>
        </is>
      </c>
      <c r="B52" t="inlineStr">
        <is>
          <t>Monolix/ FOCE-I</t>
        </is>
      </c>
      <c r="C52" t="inlineStr">
        <is>
          <t>CL (L/h)</t>
        </is>
      </c>
      <c r="D52">
        <f>0.38</f>
        <v/>
      </c>
      <c r="E52" t="inlineStr">
        <is>
          <t>33.0</t>
        </is>
      </c>
      <c r="F52" t="inlineStr">
        <is>
          <t>prop.err = 36%</t>
        </is>
      </c>
      <c r="G52" t="inlineStr">
        <is>
          <t>GOFpcVPC</t>
        </is>
      </c>
      <c r="H52" t="inlineStr">
        <is>
          <t>NR</t>
        </is>
      </c>
      <c r="I52" t="inlineStr">
        <is>
          <t>fAUC24/MIC: C. albicans 25.9; C. glabrata 13.5; C. parapsilosis 35.5</t>
        </is>
      </c>
      <c r="J52" t="inlineStr">
        <is>
          <t>Analyze the PK/PD of caspofungin in a specific population</t>
        </is>
      </c>
    </row>
    <row r="53">
      <c r="A53" t="inlineStr">
        <is>
          <t>Pressiatet al. (2022) [26]</t>
        </is>
      </c>
      <c r="B53" t="inlineStr">
        <is>
          <t>Monolix/ FOCE-I</t>
        </is>
      </c>
      <c r="C53" t="inlineStr">
        <is>
          <t>V1 (L)</t>
        </is>
      </c>
      <c r="D53">
        <f>6.24</f>
        <v/>
      </c>
      <c r="E53" t="inlineStr">
        <is>
          <t>59.0</t>
        </is>
      </c>
      <c r="F53" t="inlineStr">
        <is>
          <t>prop.err = 36%</t>
        </is>
      </c>
      <c r="G53" t="inlineStr">
        <is>
          <t>GOFpcVPC</t>
        </is>
      </c>
      <c r="H53" t="inlineStr">
        <is>
          <t>NR</t>
        </is>
      </c>
      <c r="I53" t="inlineStr">
        <is>
          <t>fAUC24/MIC: C. albicans 25.9; C. glabrata 13.5; C. parapsilosis 35.5</t>
        </is>
      </c>
      <c r="J53" t="inlineStr">
        <is>
          <t>Analyze the PK/PD of caspofungin in a specific population</t>
        </is>
      </c>
    </row>
    <row r="54">
      <c r="A54" t="inlineStr">
        <is>
          <t>Pressiatet al. (2022) [26]</t>
        </is>
      </c>
      <c r="B54" t="inlineStr">
        <is>
          <t>Monolix/ FOCE-I</t>
        </is>
      </c>
      <c r="C54" t="inlineStr">
        <is>
          <t>Q (L/h)</t>
        </is>
      </c>
      <c r="D54">
        <f>2.58</f>
        <v/>
      </c>
      <c r="E54" t="inlineStr">
        <is>
          <t>/</t>
        </is>
      </c>
      <c r="F54" t="inlineStr">
        <is>
          <t>prop.err = 36%</t>
        </is>
      </c>
      <c r="G54" t="inlineStr">
        <is>
          <t>GOFpcVPC</t>
        </is>
      </c>
      <c r="H54" t="inlineStr">
        <is>
          <t>NR</t>
        </is>
      </c>
      <c r="I54" t="inlineStr">
        <is>
          <t>fAUC24/MIC: C. albicans 25.9; C. glabrata 13.5; C. parapsilosis 35.5</t>
        </is>
      </c>
      <c r="J54" t="inlineStr">
        <is>
          <t>Analyze the PK/PD of caspofungin in a specific population</t>
        </is>
      </c>
    </row>
    <row r="55">
      <c r="A55" t="inlineStr">
        <is>
          <t>Pressiatet al. (2022) [26]</t>
        </is>
      </c>
      <c r="B55" t="inlineStr">
        <is>
          <t>Monolix/ FOCE-I</t>
        </is>
      </c>
      <c r="C55" t="inlineStr">
        <is>
          <t>V2 (L)</t>
        </is>
      </c>
      <c r="D55">
        <f>6.44</f>
        <v/>
      </c>
      <c r="E55" t="inlineStr">
        <is>
          <t>107.0</t>
        </is>
      </c>
      <c r="F55" t="inlineStr">
        <is>
          <t>prop.err = 36%</t>
        </is>
      </c>
      <c r="G55" t="inlineStr">
        <is>
          <t>GOFpcVPC</t>
        </is>
      </c>
      <c r="H55" t="inlineStr">
        <is>
          <t>NR</t>
        </is>
      </c>
      <c r="I55" t="inlineStr">
        <is>
          <t>fAUC24/MIC: C. albicans 25.9; C. glabrata 13.5; C. parapsilosis 35.5</t>
        </is>
      </c>
      <c r="J55" t="inlineStr">
        <is>
          <t>Analyze the PK/PD of caspofungin in a specific population</t>
        </is>
      </c>
    </row>
    <row r="56">
      <c r="A56" t="inlineStr">
        <is>
          <t>Pressiatet al. (2022) [26]</t>
        </is>
      </c>
      <c r="B56" t="inlineStr">
        <is>
          <t>Monolix/ FOCE-I</t>
        </is>
      </c>
      <c r="C56" t="inlineStr">
        <is>
          <t>Keff,13</t>
        </is>
      </c>
      <c r="D56">
        <f>0.08</f>
        <v/>
      </c>
      <c r="E56" t="inlineStr">
        <is>
          <t>54</t>
        </is>
      </c>
      <c r="F56" t="inlineStr">
        <is>
          <t>prop.err = 36%</t>
        </is>
      </c>
      <c r="G56" t="inlineStr">
        <is>
          <t>GOFpcVPC</t>
        </is>
      </c>
      <c r="H56" t="inlineStr">
        <is>
          <t>NR</t>
        </is>
      </c>
      <c r="I56" t="inlineStr">
        <is>
          <t>fAUC24/MIC: C. albicans 25.9; C. glabrata 13.5; C. parapsilosis 35.5</t>
        </is>
      </c>
      <c r="J56" t="inlineStr">
        <is>
          <t>Analyze the PK/PD of caspofungin in a specific population</t>
        </is>
      </c>
    </row>
    <row r="57">
      <c r="A57" t="inlineStr">
        <is>
          <t>Pressiatet al. (2022) [26]</t>
        </is>
      </c>
      <c r="B57" t="inlineStr">
        <is>
          <t>Monolix/ FOCE-I</t>
        </is>
      </c>
      <c r="C57" t="inlineStr">
        <is>
          <t>Keff,31</t>
        </is>
      </c>
      <c r="D57">
        <f>0.26</f>
        <v/>
      </c>
      <c r="E57" t="inlineStr">
        <is>
          <t>/</t>
        </is>
      </c>
      <c r="F57" t="inlineStr">
        <is>
          <t>prop.err = 36%</t>
        </is>
      </c>
      <c r="G57" t="inlineStr">
        <is>
          <t>GOFpcVPC</t>
        </is>
      </c>
      <c r="H57" t="inlineStr">
        <is>
          <t>NR</t>
        </is>
      </c>
      <c r="I57" t="inlineStr">
        <is>
          <t>fAUC24/MIC: C. albicans 25.9; C. glabrata 13.5; C. parapsilosis 35.5</t>
        </is>
      </c>
      <c r="J57" t="inlineStr">
        <is>
          <t>Analyze the PK/PD of caspofungin in a specific population</t>
        </is>
      </c>
    </row>
    <row r="58">
      <c r="A58" t="inlineStr">
        <is>
          <t>Yanget al. (2022) [34]</t>
        </is>
      </c>
      <c r="B58" t="inlineStr">
        <is>
          <t>NONMEM/FOCE-I</t>
        </is>
      </c>
      <c r="C58" t="inlineStr">
        <is>
          <t>CL (L/h)</t>
        </is>
      </c>
      <c r="D58">
        <f>0.32 × (1 + 0.46 × ALB*) × (1 + 0.98 × WT*)(ALB* = 1, ALB &lt; 35 g/L;ALB* = 0, ALB ≥ 35 g/L;WT* = 1, WT ≥ 70 kg,WT* = 0, WT&lt; 70 kg)</f>
        <v/>
      </c>
      <c r="E58" t="inlineStr">
        <is>
          <t>29.2</t>
        </is>
      </c>
      <c r="F58" t="inlineStr">
        <is>
          <t>prop.err = 19.3%</t>
        </is>
      </c>
      <c r="G58" t="inlineStr">
        <is>
          <t>BootstrapGOFpcVPC</t>
        </is>
      </c>
      <c r="H58" t="inlineStr">
        <is>
          <t>NR</t>
        </is>
      </c>
      <c r="I58" t="inlineStr">
        <is>
          <t>fAUC24/MIC C. albicans 20; C. glabrata 7; C. parapsilosis 7</t>
        </is>
      </c>
      <c r="J58" t="inlineStr">
        <is>
          <t>Evaluate covariate effects; describe PK in a specific population</t>
        </is>
      </c>
    </row>
    <row r="59">
      <c r="A59" t="inlineStr">
        <is>
          <t>Yanget al. (2022) [34]</t>
        </is>
      </c>
      <c r="B59" t="inlineStr">
        <is>
          <t>NONMEM/FOCE-I</t>
        </is>
      </c>
      <c r="C59" t="inlineStr">
        <is>
          <t>V1 (L)</t>
        </is>
      </c>
      <c r="D59">
        <f>13.31 × (1 + 0.49 × ALB*) × (1 + 0.24 × WT*)(ALB* = 1, ALB &lt; 35 g/L;ALB* = 0, ALB ≥ 35 g/L;WT* = 1, WT ≥ 70 kg,WT* = 0, WT&lt; 70 kg)</f>
        <v/>
      </c>
      <c r="E59" t="inlineStr">
        <is>
          <t>59.2</t>
        </is>
      </c>
      <c r="F59" t="inlineStr">
        <is>
          <t>prop.err = 19.3%</t>
        </is>
      </c>
      <c r="G59" t="inlineStr">
        <is>
          <t>BootstrapGOFpcVPC</t>
        </is>
      </c>
      <c r="H59" t="inlineStr">
        <is>
          <t>NR</t>
        </is>
      </c>
      <c r="I59" t="inlineStr">
        <is>
          <t>fAUC24/MIC C. albicans 20; C. glabrata 7; C. parapsilosis 7</t>
        </is>
      </c>
      <c r="J59" t="inlineStr">
        <is>
          <t>Evaluate covariate effects; describe PK in a specific population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Study(Publication Year)_Study(Publication Year)</t>
        </is>
      </c>
      <c r="B1" s="1" t="inlineStr">
        <is>
          <t>Tested Covariates_Demographic</t>
        </is>
      </c>
      <c r="C1" s="1" t="inlineStr">
        <is>
          <t>Tested Covariates_Laboratory Tests</t>
        </is>
      </c>
      <c r="D1" s="1" t="inlineStr">
        <is>
          <t>Tested Covariates_Co-Administration</t>
        </is>
      </c>
      <c r="E1" s="1" t="inlineStr">
        <is>
          <t>Covariate Selection Criteria_Forward Inclusion</t>
        </is>
      </c>
      <c r="F1" s="1" t="inlineStr">
        <is>
          <t>Covariate Selection Criteria_Backward Elimination</t>
        </is>
      </c>
      <c r="G1" s="1" t="inlineStr">
        <is>
          <t>Significant Covariates_CL</t>
        </is>
      </c>
      <c r="H1" s="1" t="inlineStr">
        <is>
          <t>Significant Covariates_V1</t>
        </is>
      </c>
      <c r="I1" s="1" t="inlineStr">
        <is>
          <t>Significant Covariates_Q</t>
        </is>
      </c>
      <c r="J1" s="1" t="inlineStr">
        <is>
          <t>Significant Covariates_V2</t>
        </is>
      </c>
    </row>
    <row r="2">
      <c r="A2" t="inlineStr">
        <is>
          <t>Würthweinet al.(2011) [32]</t>
        </is>
      </c>
      <c r="B2" t="inlineStr">
        <is>
          <t>Sex, Age, Weight, BSA</t>
        </is>
      </c>
      <c r="C2" t="inlineStr">
        <is>
          <t>TBIL, CLCR</t>
        </is>
      </c>
      <c r="D2" t="inlineStr">
        <is>
          <t>Liposomal amphotericin B</t>
        </is>
      </c>
      <c r="E2" t="inlineStr">
        <is>
          <t>p &lt; 0.001</t>
        </is>
      </c>
      <c r="F2" t="inlineStr">
        <is>
          <t>p &lt; 0.001</t>
        </is>
      </c>
      <c r="G2" t="inlineStr">
        <is>
          <t>NR</t>
        </is>
      </c>
      <c r="H2" t="inlineStr">
        <is>
          <t>NR</t>
        </is>
      </c>
      <c r="I2" t="inlineStr">
        <is>
          <t>NR</t>
        </is>
      </c>
      <c r="J2" t="inlineStr">
        <is>
          <t>NR</t>
        </is>
      </c>
    </row>
    <row r="3">
      <c r="A3" t="inlineStr">
        <is>
          <t>Würthwein et al.(2013) [28]</t>
        </is>
      </c>
      <c r="B3" t="inlineStr">
        <is>
          <t>Dose, Sex, Age, Weight</t>
        </is>
      </c>
      <c r="C3" t="inlineStr">
        <is>
          <t>TBIL, CLCR</t>
        </is>
      </c>
      <c r="D3" t="inlineStr">
        <is>
          <t>NR</t>
        </is>
      </c>
      <c r="E3" t="inlineStr">
        <is>
          <t>p &lt; 0.05</t>
        </is>
      </c>
      <c r="F3" t="inlineStr">
        <is>
          <t>p &lt; 0.01</t>
        </is>
      </c>
      <c r="G3" t="inlineStr">
        <is>
          <t>Weight</t>
        </is>
      </c>
      <c r="H3" t="inlineStr">
        <is>
          <t>Weight</t>
        </is>
      </c>
      <c r="I3" t="inlineStr">
        <is>
          <t>NR</t>
        </is>
      </c>
      <c r="J3" t="inlineStr">
        <is>
          <t>NR</t>
        </is>
      </c>
    </row>
    <row r="4">
      <c r="A4" t="inlineStr">
        <is>
          <t>Pérez-Pitarch et al.(2018) [12]</t>
        </is>
      </c>
      <c r="B4" t="inlineStr">
        <is>
          <t>Age, Sex, Weight</t>
        </is>
      </c>
      <c r="C4" t="inlineStr">
        <is>
          <t>TP, SCR, TBIL, CLCR</t>
        </is>
      </c>
      <c r="D4" t="inlineStr">
        <is>
          <t>NR</t>
        </is>
      </c>
      <c r="E4" t="inlineStr">
        <is>
          <t>p &lt; 0.05</t>
        </is>
      </c>
      <c r="F4" t="inlineStr">
        <is>
          <t>p &lt; 0.01</t>
        </is>
      </c>
      <c r="G4" t="inlineStr">
        <is>
          <t>NR</t>
        </is>
      </c>
      <c r="H4" t="inlineStr">
        <is>
          <t>Weight, TP</t>
        </is>
      </c>
      <c r="I4" t="inlineStr">
        <is>
          <t>NR</t>
        </is>
      </c>
      <c r="J4" t="inlineStr">
        <is>
          <t>NR</t>
        </is>
      </c>
    </row>
    <row r="5">
      <c r="A5" t="inlineStr">
        <is>
          <t>Yang et al.(2019) [27]</t>
        </is>
      </c>
      <c r="B5" t="inlineStr">
        <is>
          <t>Age, Weight, BSA</t>
        </is>
      </c>
      <c r="C5" t="inlineStr">
        <is>
          <t>SCR, ALB</t>
        </is>
      </c>
      <c r="D5" t="inlineStr">
        <is>
          <t>NR</t>
        </is>
      </c>
      <c r="E5" t="inlineStr">
        <is>
          <t>NR</t>
        </is>
      </c>
      <c r="F5" t="inlineStr">
        <is>
          <t>p &lt; 0.05</t>
        </is>
      </c>
      <c r="G5" t="inlineStr">
        <is>
          <t>BSA</t>
        </is>
      </c>
      <c r="H5" t="inlineStr">
        <is>
          <t>BSA</t>
        </is>
      </c>
      <c r="I5" t="inlineStr">
        <is>
          <t>NR</t>
        </is>
      </c>
      <c r="J5" t="inlineStr">
        <is>
          <t>NR</t>
        </is>
      </c>
    </row>
    <row r="6">
      <c r="A6" t="inlineStr">
        <is>
          <t>Wang et al.(2020) [30]</t>
        </is>
      </c>
      <c r="B6" t="inlineStr">
        <is>
          <t>Age, Sex, Weight, BMI, ECMO, OPT, 24 h fluid balance</t>
        </is>
      </c>
      <c r="C6" t="inlineStr">
        <is>
          <t>SOFA, ALT, AST, ALB, TBIL, CLCR, PCT</t>
        </is>
      </c>
      <c r="D6" t="inlineStr">
        <is>
          <t>NR</t>
        </is>
      </c>
      <c r="E6" t="inlineStr">
        <is>
          <t>p &lt; 0.05</t>
        </is>
      </c>
      <c r="F6" t="inlineStr">
        <is>
          <t>p &lt; 0.01</t>
        </is>
      </c>
      <c r="G6" t="inlineStr">
        <is>
          <t>OPT</t>
        </is>
      </c>
      <c r="H6" t="inlineStr">
        <is>
          <t>Sex</t>
        </is>
      </c>
      <c r="I6" t="inlineStr">
        <is>
          <t>SOFA</t>
        </is>
      </c>
      <c r="J6" t="inlineStr">
        <is>
          <t>NR</t>
        </is>
      </c>
    </row>
    <row r="7">
      <c r="A7" t="inlineStr">
        <is>
          <t>Bailly et al.(2020) [31]</t>
        </is>
      </c>
      <c r="B7" t="inlineStr">
        <is>
          <t>Age, Weight, ECMO</t>
        </is>
      </c>
      <c r="C7" t="inlineStr">
        <is>
          <t>ALB, PAL, TBIL, AST, ALT, SCR, SOFA</t>
        </is>
      </c>
      <c r="D7" t="inlineStr">
        <is>
          <t>NR</t>
        </is>
      </c>
      <c r="E7" t="inlineStr">
        <is>
          <t>NR</t>
        </is>
      </c>
      <c r="F7" t="inlineStr">
        <is>
          <t>NR</t>
        </is>
      </c>
      <c r="G7" t="inlineStr">
        <is>
          <t>NR</t>
        </is>
      </c>
      <c r="H7" t="inlineStr">
        <is>
          <t>NR</t>
        </is>
      </c>
      <c r="I7" t="inlineStr">
        <is>
          <t>NR</t>
        </is>
      </c>
      <c r="J7" t="inlineStr">
        <is>
          <t>NR</t>
        </is>
      </c>
    </row>
    <row r="8">
      <c r="A8" t="inlineStr">
        <is>
          <t>Niu et al.(2020) [25]</t>
        </is>
      </c>
      <c r="B8" t="inlineStr">
        <is>
          <t>BSA, Weight,</t>
        </is>
      </c>
      <c r="C8" t="inlineStr">
        <is>
          <t>CR, eGFR, ALB, TBIL, DBIL, ALT, AST, γ-GT</t>
        </is>
      </c>
      <c r="D8" t="inlineStr">
        <is>
          <t>NR</t>
        </is>
      </c>
      <c r="E8" t="inlineStr">
        <is>
          <t>p &lt; 0.05</t>
        </is>
      </c>
      <c r="F8" t="inlineStr">
        <is>
          <t>p &lt; 0.01</t>
        </is>
      </c>
      <c r="G8" t="inlineStr">
        <is>
          <t>BSA, AST</t>
        </is>
      </c>
      <c r="H8" t="inlineStr">
        <is>
          <t>BSA</t>
        </is>
      </c>
      <c r="I8" t="inlineStr">
        <is>
          <t>NR</t>
        </is>
      </c>
      <c r="J8" t="inlineStr">
        <is>
          <t>NR</t>
        </is>
      </c>
    </row>
    <row r="9">
      <c r="A9" t="inlineStr">
        <is>
          <t>Borsuk-De Moor et al.(2021) [11]</t>
        </is>
      </c>
      <c r="B9" t="inlineStr">
        <is>
          <t>Age, Weight, Height, Sex, ECMO, CRRT, Survival, dose</t>
        </is>
      </c>
      <c r="C9" t="inlineStr">
        <is>
          <t>SOFA, PCT, UF, ELWI, Cardiac Output, ALB, TP, Liver Failure</t>
        </is>
      </c>
      <c r="D9" t="inlineStr">
        <is>
          <t>NR</t>
        </is>
      </c>
      <c r="E9" t="inlineStr">
        <is>
          <t>NR</t>
        </is>
      </c>
      <c r="F9" t="inlineStr">
        <is>
          <t>p &lt; 0.01</t>
        </is>
      </c>
      <c r="G9" t="inlineStr">
        <is>
          <t>NR</t>
        </is>
      </c>
      <c r="H9" t="inlineStr">
        <is>
          <t>NR</t>
        </is>
      </c>
      <c r="I9" t="inlineStr">
        <is>
          <t>NR</t>
        </is>
      </c>
      <c r="J9" t="inlineStr">
        <is>
          <t>NR</t>
        </is>
      </c>
    </row>
    <row r="10">
      <c r="A10" t="inlineStr">
        <is>
          <t>Li et al.(2021) [23]</t>
        </is>
      </c>
      <c r="B10" t="inlineStr">
        <is>
          <t>Sex, Age, Weight</t>
        </is>
      </c>
      <c r="C10" t="inlineStr">
        <is>
          <t>ALT, AST, TBIL, ALB, CLCR</t>
        </is>
      </c>
      <c r="D10" t="inlineStr">
        <is>
          <t>NR</t>
        </is>
      </c>
      <c r="E10" t="inlineStr">
        <is>
          <t>p &lt; 0.05</t>
        </is>
      </c>
      <c r="F10" t="inlineStr">
        <is>
          <t>p &lt; 0.01</t>
        </is>
      </c>
      <c r="G10" t="inlineStr">
        <is>
          <t>ALB, TBIL</t>
        </is>
      </c>
      <c r="H10" t="inlineStr">
        <is>
          <t>Weight</t>
        </is>
      </c>
      <c r="I10" t="inlineStr">
        <is>
          <t>NR</t>
        </is>
      </c>
      <c r="J10" t="inlineStr">
        <is>
          <t>NR</t>
        </is>
      </c>
    </row>
    <row r="11">
      <c r="A11" t="inlineStr">
        <is>
          <t>Gastine et al.(2022) [33]</t>
        </is>
      </c>
      <c r="B11" t="inlineStr">
        <is>
          <t>Weight, Age, BSA, Sex, Race</t>
        </is>
      </c>
      <c r="C11" t="inlineStr">
        <is>
          <t>ALB, CLCR</t>
        </is>
      </c>
      <c r="D11" t="inlineStr">
        <is>
          <t>Acyclovir, Vancomycin, Dexamethasone</t>
        </is>
      </c>
      <c r="E11" t="inlineStr">
        <is>
          <t>p &lt; 0.05</t>
        </is>
      </c>
      <c r="F11" t="inlineStr">
        <is>
          <t>p &lt; 0.01</t>
        </is>
      </c>
      <c r="G11" t="inlineStr">
        <is>
          <t>Weight</t>
        </is>
      </c>
      <c r="H11" t="inlineStr">
        <is>
          <t>Weight</t>
        </is>
      </c>
      <c r="I11" t="inlineStr">
        <is>
          <t>Weight</t>
        </is>
      </c>
      <c r="J11" t="inlineStr">
        <is>
          <t>Weight</t>
        </is>
      </c>
    </row>
    <row r="12">
      <c r="A12" t="inlineStr">
        <is>
          <t>Wu. et al.(2022) [29]</t>
        </is>
      </c>
      <c r="B12" t="inlineStr">
        <is>
          <t>Age, Sex, Weight, Height, BMI, ECMO, CRRT</t>
        </is>
      </c>
      <c r="C12" t="inlineStr">
        <is>
          <t>ALB, CLCR, AST, ALT, DBIL, TBIL, PCT, PLT, SCR, TP</t>
        </is>
      </c>
      <c r="D12" t="inlineStr">
        <is>
          <t>NR</t>
        </is>
      </c>
      <c r="E12" t="inlineStr">
        <is>
          <t>p &lt; 0.05</t>
        </is>
      </c>
      <c r="F12" t="inlineStr">
        <is>
          <t>p &lt; 0.001</t>
        </is>
      </c>
      <c r="G12" t="inlineStr">
        <is>
          <t>ALB</t>
        </is>
      </c>
      <c r="H12" t="inlineStr">
        <is>
          <t>NR</t>
        </is>
      </c>
      <c r="I12" t="inlineStr">
        <is>
          <t>NR</t>
        </is>
      </c>
      <c r="J12" t="inlineStr">
        <is>
          <t>NR</t>
        </is>
      </c>
    </row>
    <row r="13">
      <c r="A13" t="inlineStr">
        <is>
          <t>Pressiat et al.(2022) [26]</t>
        </is>
      </c>
      <c r="B13" t="inlineStr">
        <is>
          <t>Age, Sex, Weight, BMI</t>
        </is>
      </c>
      <c r="C13" t="inlineStr">
        <is>
          <t>ALB, TP, TBIL, SCR, CLCR, SOFA, WBC, CRP, MELD, PT</t>
        </is>
      </c>
      <c r="D13" t="inlineStr">
        <is>
          <t>NR</t>
        </is>
      </c>
      <c r="E13" t="inlineStr">
        <is>
          <t>p &lt; 0.05</t>
        </is>
      </c>
      <c r="F13" t="inlineStr">
        <is>
          <t>NR</t>
        </is>
      </c>
      <c r="G13" t="inlineStr">
        <is>
          <t>NR</t>
        </is>
      </c>
      <c r="H13" t="inlineStr">
        <is>
          <t>NR</t>
        </is>
      </c>
      <c r="I13" t="inlineStr">
        <is>
          <t>NR</t>
        </is>
      </c>
      <c r="J13" t="inlineStr">
        <is>
          <t>NR</t>
        </is>
      </c>
    </row>
    <row r="14">
      <c r="A14" t="inlineStr">
        <is>
          <t>Yang et al.(2022) [34]</t>
        </is>
      </c>
      <c r="B14" t="inlineStr">
        <is>
          <t>Weight, CMT, SOP, SOT, ICU</t>
        </is>
      </c>
      <c r="C14" t="inlineStr">
        <is>
          <t>ALB, MM, CYC, MET</t>
        </is>
      </c>
      <c r="D14" t="inlineStr">
        <is>
          <t>NR</t>
        </is>
      </c>
      <c r="E14" t="inlineStr">
        <is>
          <t>p &lt; 0.05</t>
        </is>
      </c>
      <c r="F14" t="inlineStr">
        <is>
          <t>p &lt; 0.001</t>
        </is>
      </c>
      <c r="G14" t="inlineStr">
        <is>
          <t>Weight, ALB</t>
        </is>
      </c>
      <c r="H14" t="inlineStr">
        <is>
          <t>Weight, ALB</t>
        </is>
      </c>
      <c r="I14" t="inlineStr">
        <is>
          <t>NR</t>
        </is>
      </c>
      <c r="J14" t="inlineStr">
        <is>
          <t>NR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>---</t>
        </is>
      </c>
      <c r="B2" t="inlineStr">
        <is>
          <t>---</t>
        </is>
      </c>
      <c r="C2" t="inlineStr">
        <is>
          <t xml:space="preserve">---  </t>
        </is>
      </c>
    </row>
    <row r="3">
      <c r="A3" t="inlineStr">
        <is>
          <t xml:space="preserve">Objective of the study </t>
        </is>
      </c>
      <c r="B3" t="inlineStr">
        <is>
          <t xml:space="preserve"> Develop a caspofungin population pharmacokinetic (popPK) library and assess the probability of target attainment (PTA) across diverse settings </t>
        </is>
      </c>
      <c r="C3" t="inlineStr">
        <is>
          <t xml:space="preserve"> Relevant as the study's core purpose is to create a comprehensive library of caspofungin popPK models and use it for PTA evaluation.  </t>
        </is>
      </c>
    </row>
    <row r="4">
      <c r="A4" t="inlineStr">
        <is>
          <t xml:space="preserve">Databases searched </t>
        </is>
      </c>
      <c r="B4" t="inlineStr">
        <is>
          <t xml:space="preserve"> PubMed, Embase, Web of Science, Scopus </t>
        </is>
      </c>
      <c r="C4" t="inlineStr">
        <is>
          <t xml:space="preserve"> Provides the methodological basis for identifying studies; ensures comprehensive inclusion of caspofungin popPK data.  </t>
        </is>
      </c>
    </row>
    <row r="5">
      <c r="A5" t="inlineStr">
        <is>
          <t xml:space="preserve">Search cut-off date </t>
        </is>
      </c>
      <c r="B5" t="inlineStr">
        <is>
          <t xml:space="preserve"> 25 November 2022 </t>
        </is>
      </c>
      <c r="C5" t="inlineStr">
        <is>
          <t xml:space="preserve"> Establishes the temporal scope of the literature review; ensures the study reflects recent findings.  </t>
        </is>
      </c>
    </row>
    <row r="6">
      <c r="A6" t="inlineStr">
        <is>
          <t xml:space="preserve">Inclusion criteria for studies </t>
        </is>
      </c>
      <c r="B6" t="inlineStr">
        <is>
          <t xml:space="preserve"> Human subjects, caspofungin as study drug, popPK/PK/PD analysis, English language </t>
        </is>
      </c>
      <c r="C6" t="inlineStr">
        <is>
          <t xml:space="preserve"> Establishes the eligibility parameters for the included studies, ensuring relevance to the study's objectives.  </t>
        </is>
      </c>
    </row>
    <row r="7">
      <c r="A7" t="inlineStr">
        <is>
          <t xml:space="preserve">Types of studies included </t>
        </is>
      </c>
      <c r="B7" t="inlineStr">
        <is>
          <t xml:space="preserve"> Clinical trials and observational studies </t>
        </is>
      </c>
      <c r="C7" t="inlineStr">
        <is>
          <t xml:space="preserve"> Demonstrates the diversity of settings examined for building the popPK library, enhancing its generalizability.  </t>
        </is>
      </c>
    </row>
    <row r="8">
      <c r="A8" t="inlineStr">
        <is>
          <t xml:space="preserve">Total studies included </t>
        </is>
      </c>
      <c r="B8" t="inlineStr">
        <is>
          <t xml:space="preserve"> 13 </t>
        </is>
      </c>
      <c r="C8" t="inlineStr">
        <is>
          <t xml:space="preserve"> Indicates the breadth of the library, relevant for assessing its robustness as a reference tool.  </t>
        </is>
      </c>
    </row>
    <row r="9">
      <c r="A9" t="inlineStr">
        <is>
          <t xml:space="preserve">Covariates identified as significant </t>
        </is>
      </c>
      <c r="B9" t="inlineStr">
        <is>
          <t xml:space="preserve"> Body size (weight/BSA), liver function markers, albumin level </t>
        </is>
      </c>
      <c r="C9" t="inlineStr">
        <is>
          <t xml:space="preserve"> Highlights the critical variables influencing PK variability, central to model-informed precision dosing.  </t>
        </is>
      </c>
    </row>
    <row r="10">
      <c r="A10" t="inlineStr">
        <is>
          <t xml:space="preserve">Key therapeutic challenge </t>
        </is>
      </c>
      <c r="B10" t="inlineStr">
        <is>
          <t xml:space="preserve"> Suboptimal drug exposure, particularly in critically ill adults </t>
        </is>
      </c>
      <c r="C10" t="inlineStr">
        <is>
          <t xml:space="preserve"> Directly aligns with the motivation for developing personalized dosing strategies using the library.  </t>
        </is>
      </c>
    </row>
    <row r="11">
      <c r="A11" t="inlineStr">
        <is>
          <t xml:space="preserve">PK/PD target metrics </t>
        </is>
      </c>
      <c r="B11" t="inlineStr">
        <is>
          <t xml:space="preserve"> AUC0–24 h/MIC, fAUC0–24 h/MIC </t>
        </is>
      </c>
      <c r="C11" t="inlineStr">
        <is>
          <t xml:space="preserve"> Central to determining drug efficacy and PTA assessment; foundational for Monte Carlo simulation in the study.  </t>
        </is>
      </c>
    </row>
    <row r="12">
      <c r="A12" t="inlineStr">
        <is>
          <t xml:space="preserve">PTA findings for adults (C. albicans, C. parapsilosis) </t>
        </is>
      </c>
      <c r="B12" t="inlineStr">
        <is>
          <t xml:space="preserve"> No study achieved PTA ≥90% at susceptible MIC values </t>
        </is>
      </c>
      <c r="C12" t="inlineStr">
        <is>
          <t xml:space="preserve"> Critical insight into the need for optimized dosing regimens in these populations.  </t>
        </is>
      </c>
    </row>
    <row r="13">
      <c r="A13" t="inlineStr">
        <is>
          <t xml:space="preserve">PTA findings for adults (C. glabrata) </t>
        </is>
      </c>
      <c r="B13" t="inlineStr">
        <is>
          <t xml:space="preserve"> 70% achieved PTA ≥90% at susceptible MIC values </t>
        </is>
      </c>
      <c r="C13" t="inlineStr">
        <is>
          <t xml:space="preserve"> Demonstrates variability in target attainment based on Candida strain, contributing to individualized therapy strategies.  </t>
        </is>
      </c>
    </row>
    <row r="14">
      <c r="A14" t="inlineStr">
        <is>
          <t xml:space="preserve">Pediatrics vs adults </t>
        </is>
      </c>
      <c r="B14" t="inlineStr">
        <is>
          <t xml:space="preserve"> Pediatric patients showed higher caspofungin exposure than adults </t>
        </is>
      </c>
      <c r="C14" t="inlineStr">
        <is>
          <t xml:space="preserve"> Highlights population-specific PK differences, underlining the need for stratified dosing.  </t>
        </is>
      </c>
    </row>
    <row r="15">
      <c r="A15" t="inlineStr">
        <is>
          <t xml:space="preserve">Pediatric dosing strategy </t>
        </is>
      </c>
      <c r="B15" t="inlineStr">
        <is>
          <t xml:space="preserve"> Body surface area (BSA)-based dosing recommended </t>
        </is>
      </c>
      <c r="C15" t="inlineStr">
        <is>
          <t xml:space="preserve"> Relevant for optimizing pediatric dosing considering higher clearance and different body compositions.  </t>
        </is>
      </c>
    </row>
    <row r="16">
      <c r="A16" t="inlineStr">
        <is>
          <t xml:space="preserve">Key finding for hypoalbuminemia </t>
        </is>
      </c>
      <c r="B16" t="inlineStr">
        <is>
          <t xml:space="preserve"> Linked to increased clearance and altered Vd, necessitating dose adjustment </t>
        </is>
      </c>
      <c r="C16" t="inlineStr">
        <is>
          <t xml:space="preserve"> Highlights a critical factor affecting adults' PK parameters, central to precision dosing.  </t>
        </is>
      </c>
    </row>
    <row r="17">
      <c r="A17" t="inlineStr">
        <is>
          <t xml:space="preserve">Clinical use of the model library </t>
        </is>
      </c>
      <c r="B17" t="inlineStr">
        <is>
          <t xml:space="preserve"> Facilitates rapid external validations and individualized dosing optimization </t>
        </is>
      </c>
      <c r="C17" t="inlineStr">
        <is>
          <t xml:space="preserve"> Demonstrates the library's direct application in improving clinical caspofungin therapy outcomes.  </t>
        </is>
      </c>
    </row>
    <row r="18">
      <c r="A18" t="inlineStr">
        <is>
          <t xml:space="preserve">Unaddressed challenge </t>
        </is>
      </c>
      <c r="B18" t="inlineStr">
        <is>
          <t xml:space="preserve"> Lack of clinical confirmation of PK/PD targets </t>
        </is>
      </c>
      <c r="C18" t="inlineStr">
        <is>
          <t xml:space="preserve"> Points to a gap in translating research findings into practice, emphasizing an area for future clinical research.</t>
        </is>
      </c>
    </row>
    <row r="19">
      <c r="A19" t="inlineStr">
        <is>
          <t xml:space="preserve">Patient sample size </t>
        </is>
      </c>
      <c r="B19" t="inlineStr">
        <is>
          <t xml:space="preserve"> 12 to 299 (IQR (19, 48)) across studies </t>
        </is>
      </c>
      <c r="C19" t="inlineStr">
        <is>
          <t xml:space="preserve"> Sample size variability is critical to understanding the scope of patient representation and the robustness of the popPK models.</t>
        </is>
      </c>
    </row>
    <row r="20">
      <c r="A20" t="inlineStr">
        <is>
          <t xml:space="preserve">Blood/tissue sampling time points </t>
        </is>
      </c>
      <c r="B20" t="inlineStr">
        <is>
          <t xml:space="preserve"> Sparse sampling strategies were used in all three pediatric and two adult studies </t>
        </is>
      </c>
      <c r="C20" t="inlineStr">
        <is>
          <t xml:space="preserve"> Sparse sampling helps accommodate practical constraints in vulnerable populations but may affect the accuracy of PK model characterization.</t>
        </is>
      </c>
    </row>
    <row r="21">
      <c r="A21" t="inlineStr">
        <is>
          <t xml:space="preserve">Patient population </t>
        </is>
      </c>
      <c r="B21" t="inlineStr">
        <is>
          <t xml:space="preserve"> Pediatric population aged 3 months to 18 years in three studies; adults in the remaining studies </t>
        </is>
      </c>
      <c r="C21" t="inlineStr">
        <is>
          <t xml:space="preserve"> Distinctions in patient populations ensure the models address age-specific PK variations.</t>
        </is>
      </c>
    </row>
    <row r="22">
      <c r="A22" t="inlineStr">
        <is>
          <t xml:space="preserve">Patient population disease condition </t>
        </is>
      </c>
      <c r="B22" t="inlineStr">
        <is>
          <t xml:space="preserve"> Various disease conditions including liver transplant, lung transplant, heart transplant patients, and other invasive candidiasis patients </t>
        </is>
      </c>
      <c r="C22" t="inlineStr">
        <is>
          <t xml:space="preserve"> Heterogeneous conditions highlight the relevance of models to specialized groups with possible alterations in drug pharmacokinetics.</t>
        </is>
      </c>
    </row>
    <row r="23">
      <c r="A23" t="inlineStr">
        <is>
          <t xml:space="preserve">Sampling type </t>
        </is>
      </c>
      <c r="B23" t="inlineStr">
        <is>
          <t xml:space="preserve"> Plasma concentrations in most studies; plasma and peritoneal fluid collected in one study </t>
        </is>
      </c>
      <c r="C23" t="inlineStr">
        <is>
          <t xml:space="preserve"> Comparison of sampling fluids provides insights into the distribution of caspofungin and its extravascular behavior.</t>
        </is>
      </c>
    </row>
    <row r="24">
      <c r="A24" t="inlineStr">
        <is>
          <t xml:space="preserve">Study design </t>
        </is>
      </c>
      <c r="B24" t="inlineStr">
        <is>
          <t xml:space="preserve"> Clinical trials (9 studies) and observational studies (4 studies) </t>
        </is>
      </c>
      <c r="C24" t="inlineStr">
        <is>
          <t xml:space="preserve"> Different study methodologies capture a broader perspective of real-world and experimental settings in PK data collection.</t>
        </is>
      </c>
    </row>
    <row r="25">
      <c r="A25" t="inlineStr">
        <is>
          <t xml:space="preserve">Enrolled healthy volunteers </t>
        </is>
      </c>
      <c r="B25" t="inlineStr">
        <is>
          <t xml:space="preserve"> Wang et al. and Wu et al. included both patients and healthy subjects </t>
        </is>
      </c>
      <c r="C25" t="inlineStr">
        <is>
          <t xml:space="preserve"> Inclusion of healthy volunteers aids in contrasting PK profiles against diseased populations.</t>
        </is>
      </c>
    </row>
    <row r="26">
      <c r="A26" t="inlineStr">
        <is>
          <t xml:space="preserve">Bioassay methods </t>
        </is>
      </c>
      <c r="B26" t="inlineStr">
        <is>
          <t xml:space="preserve"> Various bioassay methods were used to determine caspofungin concentrations </t>
        </is>
      </c>
      <c r="C26" t="inlineStr">
        <is>
          <t xml:space="preserve"> The variability in assay techniques could affect the consistency of drug concentration measurements, impacting model calibration.</t>
        </is>
      </c>
    </row>
    <row r="27">
      <c r="A27" t="inlineStr">
        <is>
          <t xml:space="preserve">Drug formulation measurement in the background </t>
        </is>
      </c>
      <c r="B27" t="inlineStr">
        <is>
          <t xml:space="preserve"> Two studies lacked a description of the drug formulation and other bioanalytical methods </t>
        </is>
      </c>
      <c r="C27" t="inlineStr">
        <is>
          <t xml:space="preserve"> Omissions highlight gaps in standardizing information across studies for reproducibility.</t>
        </is>
      </c>
    </row>
    <row r="28">
      <c r="A28" t="inlineStr">
        <is>
          <t xml:space="preserve">Model Used </t>
        </is>
      </c>
      <c r="B28" t="inlineStr">
        <is>
          <t xml:space="preserve"> 1-compartment model </t>
        </is>
      </c>
      <c r="C28" t="inlineStr">
        <is>
          <t xml:space="preserve"> Relevant as it describes caspofungin pharmacokinetics for sparse sampling schedules that may not accurately represent two-compartment characteristics.</t>
        </is>
      </c>
    </row>
    <row r="29">
      <c r="A29" t="inlineStr">
        <is>
          <t xml:space="preserve">Model Used </t>
        </is>
      </c>
      <c r="B29" t="inlineStr">
        <is>
          <t xml:space="preserve"> 2-compartment model </t>
        </is>
      </c>
      <c r="C29" t="inlineStr">
        <is>
          <t xml:space="preserve"> Relevant as it was predominantly used to characterize the pharmacokinetics of caspofungin across most studies in the library.</t>
        </is>
      </c>
    </row>
    <row r="30">
      <c r="A30" t="inlineStr">
        <is>
          <t xml:space="preserve">Software </t>
        </is>
      </c>
      <c r="B30" t="inlineStr">
        <is>
          <t xml:space="preserve"> NONMEM </t>
        </is>
      </c>
      <c r="C30" t="inlineStr">
        <is>
          <t xml:space="preserve"> Relevant as the software commonly employed for modeling, including both 1-compartment and 2-compartment models.</t>
        </is>
      </c>
    </row>
    <row r="31">
      <c r="A31" t="inlineStr">
        <is>
          <t xml:space="preserve">Algorithm </t>
        </is>
      </c>
      <c r="B31" t="inlineStr">
        <is>
          <t xml:space="preserve"> First-order conditional estimation with interaction (FOCE-i) </t>
        </is>
      </c>
      <c r="C31" t="inlineStr">
        <is>
          <t xml:space="preserve"> Relevant because it supports the development and refinement of both compartment models used.</t>
        </is>
      </c>
    </row>
    <row r="32">
      <c r="A32" t="inlineStr">
        <is>
          <t xml:space="preserve">Model Validation </t>
        </is>
      </c>
      <c r="B32" t="inlineStr">
        <is>
          <t xml:space="preserve"> Internal validations (goodness-of-fit, visual predictive check) </t>
        </is>
      </c>
      <c r="C32" t="inlineStr">
        <is>
          <t xml:space="preserve"> Relevant to assess the sufficiency of the chosen model for describing caspofungin pharmacokinetics.</t>
        </is>
      </c>
    </row>
    <row r="33">
      <c r="A33" t="inlineStr">
        <is>
          <t xml:space="preserve">Model Variability </t>
        </is>
      </c>
      <c r="B33" t="inlineStr">
        <is>
          <t xml:space="preserve"> Between-subject variability (BSV) </t>
        </is>
      </c>
      <c r="C33" t="inlineStr">
        <is>
          <t xml:space="preserve"> Relevant as it influences pharmacokinetic parameter estimates for the model structure, such as clearance and volume of distribution.</t>
        </is>
      </c>
    </row>
    <row r="34">
      <c r="A34" t="inlineStr">
        <is>
          <t xml:space="preserve">Compartments </t>
        </is>
      </c>
      <c r="B34" t="inlineStr">
        <is>
          <t xml:space="preserve"> Central and peripheral compartments </t>
        </is>
      </c>
      <c r="C34" t="inlineStr">
        <is>
          <t xml:space="preserve"> Relevant in 2-compartment models, essential for understanding distribution and elimination behavior.</t>
        </is>
      </c>
    </row>
    <row r="35">
      <c r="A35" t="inlineStr">
        <is>
          <t xml:space="preserve">CL clearance (L/h) adult median </t>
        </is>
      </c>
      <c r="B35" t="inlineStr">
        <is>
          <t xml:space="preserve"> 0.0061 (Range: 0.003–0.014) </t>
        </is>
      </c>
      <c r="C35" t="inlineStr">
        <is>
          <t xml:space="preserve"> Relevant as it is a key pharmacokinetic parameter for caspofungin related to drug clearance in adults.</t>
        </is>
      </c>
    </row>
    <row r="36">
      <c r="A36" t="inlineStr">
        <is>
          <t xml:space="preserve">CL clearance (L/h/kg) pediatric median </t>
        </is>
      </c>
      <c r="B36" t="inlineStr">
        <is>
          <t xml:space="preserve"> 0.0083 (children), 0.0086 (infants) </t>
        </is>
      </c>
      <c r="C36" t="inlineStr">
        <is>
          <t xml:space="preserve"> Indicates the higher clearance rate normalized by weight in pediatric populations, showcasing population-specific differences central to dosing.</t>
        </is>
      </c>
    </row>
    <row r="37">
      <c r="A37" t="inlineStr">
        <is>
          <t xml:space="preserve">Vd volume of distribution (L) </t>
        </is>
      </c>
      <c r="B37" t="inlineStr">
        <is>
          <t xml:space="preserve"> Adults (Range: 2.21–9.01), Pediatric (Range: 1.36–2.21) </t>
        </is>
      </c>
      <c r="C37" t="inlineStr">
        <is>
          <t xml:space="preserve"> Directly affects drug exposure in plasma; critical for understanding dosing differences between adults and pediatrics.</t>
        </is>
      </c>
    </row>
    <row r="38">
      <c r="A38" t="inlineStr">
        <is>
          <t xml:space="preserve">Typical clearance effect by body weight (CL/kg) </t>
        </is>
      </c>
      <c r="B38" t="inlineStr">
        <is>
          <t xml:space="preserve"> &gt;20% variability under normal body weight </t>
        </is>
      </c>
      <c r="C38" t="inlineStr">
        <is>
          <t xml:space="preserve"> Body weight significantly impacts clearance, a crucial covariate for PK variability.</t>
        </is>
      </c>
    </row>
    <row r="39">
      <c r="A39" t="inlineStr">
        <is>
          <t xml:space="preserve">BSA impact on CL in children </t>
        </is>
      </c>
      <c r="B39" t="inlineStr">
        <is>
          <t xml:space="preserve"> Exponent values: 0.89–1.3 </t>
        </is>
      </c>
      <c r="C39" t="inlineStr">
        <is>
          <t xml:space="preserve"> Central to dosing recommendations for pediatric populations, suggesting a reliance on body surface area for accuracy.</t>
        </is>
      </c>
    </row>
    <row r="40">
      <c r="A40" t="inlineStr">
        <is>
          <t xml:space="preserve">Impact of albumin (ALB) on clearance </t>
        </is>
      </c>
      <c r="B40" t="inlineStr">
        <is>
          <t xml:space="preserve"> &gt;20% change in CL within normal ALB ranges </t>
        </is>
      </c>
      <c r="C40" t="inlineStr">
        <is>
          <t xml:space="preserve"> Highlights the influence of hypoalbuminemia in modulating drug clearance critical for therapeutic planning.</t>
        </is>
      </c>
    </row>
    <row r="41">
      <c r="A41" t="inlineStr">
        <is>
          <t xml:space="preserve">Impact of liver function (e.g., TBIL) on CL </t>
        </is>
      </c>
      <c r="B41" t="inlineStr">
        <is>
          <t xml:space="preserve"> &gt;20% effect under various liver function states </t>
        </is>
      </c>
      <c r="C41" t="inlineStr">
        <is>
          <t xml:space="preserve"> Liver biomarkers such as total bilirubin directly impact drug metabolism and clearance, vital for dose adjustment.</t>
        </is>
      </c>
    </row>
    <row r="42">
      <c r="A42" t="inlineStr">
        <is>
          <t xml:space="preserve">Vd central compartment (V1, L) </t>
        </is>
      </c>
      <c r="B42" t="inlineStr">
        <is>
          <t xml:space="preserve"> Median: 7.6 (adults) </t>
        </is>
      </c>
      <c r="C42" t="inlineStr">
        <is>
          <t xml:space="preserve"> Reflects drug distribution kinetics; foundational for calculating exposure metrics like Cmax.</t>
        </is>
      </c>
    </row>
    <row r="43">
      <c r="A43" t="inlineStr">
        <is>
          <t xml:space="preserve">Q inter-compartmental clearance (L/h) </t>
        </is>
      </c>
      <c r="B43" t="inlineStr">
        <is>
          <t xml:space="preserve"> Median: 6.5 (adults) </t>
        </is>
      </c>
      <c r="C43" t="inlineStr">
        <is>
          <t xml:space="preserve"> Essential for characterizing drug distribution between compartments when using two-compartment models.</t>
        </is>
      </c>
    </row>
    <row r="44">
      <c r="A44" t="inlineStr">
        <is>
          <t xml:space="preserve">Covariate effect on peripheral Vd (Vp, L) </t>
        </is>
      </c>
      <c r="B44" t="inlineStr">
        <is>
          <t xml:space="preserve"> Body size &gt;20% </t>
        </is>
      </c>
      <c r="C44" t="inlineStr">
        <is>
          <t xml:space="preserve"> Peripheral volume is critical for explaining secondary PK parameters and variability.</t>
        </is>
      </c>
    </row>
    <row r="45">
      <c r="A45" t="inlineStr">
        <is>
          <t xml:space="preserve">Key PK target: AUC/MIC </t>
        </is>
      </c>
      <c r="B45" t="inlineStr">
        <is>
          <t xml:space="preserve"> Various Candida strains (e.g., C. albicans target = 865) </t>
        </is>
      </c>
      <c r="C45" t="inlineStr">
        <is>
          <t xml:space="preserve"> Determines therapeutic efficacy in clinical settings; foundational for PK/PD modeling.</t>
        </is>
      </c>
    </row>
    <row r="46">
      <c r="A46" t="inlineStr">
        <is>
          <t xml:space="preserve">Protein binding </t>
        </is>
      </c>
      <c r="B46" t="inlineStr">
        <is>
          <t xml:space="preserve"> 97% </t>
        </is>
      </c>
      <c r="C46" t="inlineStr">
        <is>
          <t xml:space="preserve"> High protein binding significantly impacts the unbound fraction (active drug); influences therapeutic dosing adjustments.</t>
        </is>
      </c>
    </row>
    <row r="47">
      <c r="A47" t="inlineStr">
        <is>
          <t xml:space="preserve">Infant dosing clearance and variability source </t>
        </is>
      </c>
      <c r="B47" t="inlineStr">
        <is>
          <t xml:space="preserve"> Based on hepatic factors such as OATP1B1 transporters </t>
        </is>
      </c>
      <c r="C47" t="inlineStr">
        <is>
          <t xml:space="preserve"> Highlights developmental pharmacokinetics; critical for neonatal exposure predictions.</t>
        </is>
      </c>
    </row>
    <row r="48">
      <c r="A48" t="inlineStr">
        <is>
          <t xml:space="preserve">Steady-state infusion data source </t>
        </is>
      </c>
      <c r="B48" t="inlineStr">
        <is>
          <t xml:space="preserve"> Simulated concentration–time profiles, virtual cohorts from PK pop library models </t>
        </is>
      </c>
      <c r="C48" t="inlineStr">
        <is>
          <t xml:space="preserve"> Provides key metrics for cross-comparability among published models and specific populations.</t>
        </is>
      </c>
    </row>
    <row r="49">
      <c r="A49" t="inlineStr">
        <is>
          <t xml:space="preserve">Body size </t>
        </is>
      </c>
      <c r="B49" t="inlineStr">
        <is>
          <t xml:space="preserve"> Body weight, body surface area (BSA) </t>
        </is>
      </c>
      <c r="C49" t="inlineStr">
        <is>
          <t xml:space="preserve"> BSA and body weight were identified as significant covariates affecting clearance (CL) and volume of distribution (Vd), indicating their direct impact on caspofungin pharmacokinetics and supporting body-size-based dosing strategies.</t>
        </is>
      </c>
    </row>
    <row r="50">
      <c r="A50" t="inlineStr">
        <is>
          <t xml:space="preserve">Albumin level </t>
        </is>
      </c>
      <c r="B50" t="inlineStr">
        <is>
          <t xml:space="preserve"> Albumin (ALB) levels </t>
        </is>
      </c>
      <c r="C50" t="inlineStr">
        <is>
          <t xml:space="preserve"> ALB was found to significantly affect CL and Vd, suggesting that hypoalbuminemia may lead to altered caspofungin exposure, relevant for personalized dosing in clinical settings.</t>
        </is>
      </c>
    </row>
    <row r="51">
      <c r="A51" t="inlineStr">
        <is>
          <t xml:space="preserve">Liver function </t>
        </is>
      </c>
      <c r="B51" t="inlineStr">
        <is>
          <t xml:space="preserve"> Total bilirubin (TBIL), direct bilirubin (DBIL), liver function biomarkers </t>
        </is>
      </c>
      <c r="C51" t="inlineStr">
        <is>
          <t xml:space="preserve"> Liver function was shown to influence CL, critical for determining caspofungin dosing in patients with hepatic impairment.</t>
        </is>
      </c>
    </row>
    <row r="52">
      <c r="A52" t="inlineStr">
        <is>
          <t xml:space="preserve">Age differences </t>
        </is>
      </c>
      <c r="B52" t="inlineStr">
        <is>
          <t xml:space="preserve"> Pediatric vs adults </t>
        </is>
      </c>
      <c r="C52" t="inlineStr">
        <is>
          <t xml:space="preserve"> Marked differences in PK profiles between adults and children, with children showing higher CL and Vd, illustrate the need for age-specific dosing regimens.</t>
        </is>
      </c>
    </row>
    <row r="53">
      <c r="A53" t="inlineStr">
        <is>
          <t xml:space="preserve">Critically ill conditions </t>
        </is>
      </c>
      <c r="B53" t="inlineStr">
        <is>
          <t xml:space="preserve"> Sequential organ failure assessment (SOFA), CRRT, ECMO </t>
        </is>
      </c>
      <c r="C53" t="inlineStr">
        <is>
          <t xml:space="preserve"> Critically ill patients showed lower drug exposure due to increased CL and Vd, emphasizing the importance of therapeutic drug monitoring (TDM).</t>
        </is>
      </c>
    </row>
    <row r="54">
      <c r="A54" t="inlineStr">
        <is>
          <t xml:space="preserve">Renal replacement therapy </t>
        </is>
      </c>
      <c r="B54" t="inlineStr">
        <is>
          <t xml:space="preserve"> Continuous renal replacement therapy (CRRT) </t>
        </is>
      </c>
      <c r="C54" t="inlineStr">
        <is>
          <t xml:space="preserve"> CRRT was investigated but found to have no significant impact, which provides clarity on its non-influence in caspofungin pharmacokinetics.</t>
        </is>
      </c>
    </row>
    <row r="55">
      <c r="A55" t="inlineStr">
        <is>
          <t xml:space="preserve">Gender </t>
        </is>
      </c>
      <c r="B55" t="inlineStr">
        <is>
          <t xml:space="preserve"> Male gender </t>
        </is>
      </c>
      <c r="C55" t="inlineStr">
        <is>
          <t xml:space="preserve"> Male patients showed an increase in Vd, suggesting gender-based variability in drug distribution.</t>
        </is>
      </c>
    </row>
    <row r="56">
      <c r="A56" t="inlineStr">
        <is>
          <t xml:space="preserve">Interindividual variability </t>
        </is>
      </c>
      <c r="B56" t="inlineStr">
        <is>
          <t xml:space="preserve"> Between-subject variability (BSV) </t>
        </is>
      </c>
      <c r="C56" t="inlineStr">
        <is>
          <t xml:space="preserve"> High BSV in CL (median 27.5%) underscores differences in individual patient response to caspofungin.</t>
        </is>
      </c>
    </row>
    <row r="57">
      <c r="A57" t="inlineStr">
        <is>
          <t xml:space="preserve">Protein binding </t>
        </is>
      </c>
      <c r="B57" t="inlineStr">
        <is>
          <t xml:space="preserve"> Plasma protein binding </t>
        </is>
      </c>
      <c r="C57" t="inlineStr">
        <is>
          <t xml:space="preserve"> Caspofungin's high plasma protein binding (97%) affects its free drug concentration, critical for efficacy and requires consideration in dosing.</t>
        </is>
      </c>
    </row>
    <row r="58">
      <c r="A58" t="inlineStr">
        <is>
          <t xml:space="preserve">Disease state </t>
        </is>
      </c>
      <c r="B58" t="inlineStr">
        <is>
          <t xml:space="preserve"> IFIs, liver transplantation </t>
        </is>
      </c>
      <c r="C58" t="inlineStr">
        <is>
          <t xml:space="preserve"> Specific conditions such as invasive fungal infections (IFIs) and post-liver transplantation altered PK profiles, influencing individualized therapy.</t>
        </is>
      </c>
    </row>
    <row r="59">
      <c r="A59" t="inlineStr">
        <is>
          <t xml:space="preserve">Hypoalbuminemia </t>
        </is>
      </c>
      <c r="B59" t="inlineStr">
        <is>
          <t xml:space="preserve"> Lower ALB levels </t>
        </is>
      </c>
      <c r="C59" t="inlineStr">
        <is>
          <t xml:space="preserve"> Hypoalbuminemia led to reduced protein binding and increased CL, impacting drug exposure and treatment efficacy.</t>
        </is>
      </c>
    </row>
    <row r="60">
      <c r="A60" t="inlineStr">
        <is>
          <t xml:space="preserve">Co-administered drugs </t>
        </is>
      </c>
      <c r="B60" t="inlineStr">
        <is>
          <t xml:space="preserve"> Liposomal amphotericin B </t>
        </is>
      </c>
      <c r="C60" t="inlineStr">
        <is>
          <t xml:space="preserve"> Found to have no impact on caspofungin PK, ruling out interaction effects in combined therapy.</t>
        </is>
      </c>
    </row>
    <row r="61">
      <c r="A61" t="inlineStr">
        <is>
          <t xml:space="preserve">Time-dependent clearance </t>
        </is>
      </c>
      <c r="B61" t="inlineStr">
        <is>
          <t xml:space="preserve"> Time-varying CL in ICU patients </t>
        </is>
      </c>
      <c r="C61" t="inlineStr">
        <is>
          <t xml:space="preserve"> CL increased over three days in critically ill ICU patients, necessitating dose adjustments based on treatment duration.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2025-07-16T19:49:26Z</dcterms:created>
  <dcterms:modified xmlns:dcterms="http://purl.org/dc/terms/" xmlns:xsi="http://www.w3.org/2001/XMLSchema-instance" xsi:type="dcterms:W3CDTF">2025-07-16T22:19:27Z</dcterms:modified>
</cp:coreProperties>
</file>