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conn\DataClass\UCI-VIRT-DATA-PT-11-2021-U-C\Homework\01-Excel\Instructions\"/>
    </mc:Choice>
  </mc:AlternateContent>
  <xr:revisionPtr revIDLastSave="0" documentId="13_ncr:1_{81D47742-2073-4650-B1A7-8FB70CDE1A5C}" xr6:coauthVersionLast="47" xr6:coauthVersionMax="47" xr10:uidLastSave="{00000000-0000-0000-0000-000000000000}"/>
  <bookViews>
    <workbookView xWindow="20370" yWindow="-120" windowWidth="24240" windowHeight="13140" xr2:uid="{00000000-000D-0000-FFFF-FFFF00000000}"/>
  </bookViews>
  <sheets>
    <sheet name="Data" sheetId="1" r:id="rId1"/>
    <sheet name="By Country" sheetId="3" r:id="rId2"/>
    <sheet name="By County and PC" sheetId="2" r:id="rId3"/>
    <sheet name="By Years" sheetId="5" r:id="rId4"/>
    <sheet name="Bonus" sheetId="11" r:id="rId5"/>
  </sheets>
  <definedNames>
    <definedName name="_xlnm._FilterDatabase" localSheetId="0" hidden="1">Data!$A$1:$R$4116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1" l="1"/>
  <c r="D12" i="11"/>
  <c r="D11" i="11"/>
  <c r="D10" i="11"/>
  <c r="D9" i="11"/>
  <c r="D8" i="11"/>
  <c r="D7" i="11"/>
  <c r="D6" i="11"/>
  <c r="D5" i="11"/>
  <c r="D4" i="11"/>
  <c r="D3" i="11"/>
  <c r="D2" i="11"/>
  <c r="C13" i="11"/>
  <c r="C12" i="11"/>
  <c r="C11" i="11"/>
  <c r="C10" i="11"/>
  <c r="C9" i="11"/>
  <c r="C8" i="11"/>
  <c r="C7" i="11"/>
  <c r="G7" i="11" s="1"/>
  <c r="C6" i="11"/>
  <c r="C5" i="11"/>
  <c r="C4" i="11"/>
  <c r="C3" i="11"/>
  <c r="C2" i="11"/>
  <c r="B13" i="11"/>
  <c r="B12" i="11"/>
  <c r="B11" i="11"/>
  <c r="B10" i="11"/>
  <c r="B9" i="11"/>
  <c r="B8" i="11"/>
  <c r="E8" i="11" s="1"/>
  <c r="B7" i="11"/>
  <c r="E7" i="11" s="1"/>
  <c r="B6" i="11"/>
  <c r="E6" i="11" s="1"/>
  <c r="B5" i="11"/>
  <c r="B4" i="11"/>
  <c r="B3" i="11"/>
  <c r="B2" i="1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T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1002" i="1"/>
  <c r="R1002" i="1"/>
  <c r="Q1003" i="1"/>
  <c r="R1003" i="1"/>
  <c r="Q1004" i="1"/>
  <c r="R1004" i="1"/>
  <c r="Q1005" i="1"/>
  <c r="R1005" i="1"/>
  <c r="Q1006" i="1"/>
  <c r="R1006" i="1"/>
  <c r="Q1007" i="1"/>
  <c r="R1007" i="1"/>
  <c r="Q1008" i="1"/>
  <c r="R1008" i="1"/>
  <c r="Q1009" i="1"/>
  <c r="R1009" i="1"/>
  <c r="Q1010" i="1"/>
  <c r="R1010" i="1"/>
  <c r="Q1011" i="1"/>
  <c r="R1011" i="1"/>
  <c r="Q1012" i="1"/>
  <c r="R1012" i="1"/>
  <c r="Q1013" i="1"/>
  <c r="R1013" i="1"/>
  <c r="Q1014" i="1"/>
  <c r="R1014" i="1"/>
  <c r="Q1015" i="1"/>
  <c r="R1015" i="1"/>
  <c r="Q1016" i="1"/>
  <c r="R1016" i="1"/>
  <c r="Q1017" i="1"/>
  <c r="R1017" i="1"/>
  <c r="Q1018" i="1"/>
  <c r="R1018" i="1"/>
  <c r="Q1019" i="1"/>
  <c r="R1019" i="1"/>
  <c r="Q1020" i="1"/>
  <c r="R1020" i="1"/>
  <c r="Q1021" i="1"/>
  <c r="R1021" i="1"/>
  <c r="Q1022" i="1"/>
  <c r="R1022" i="1"/>
  <c r="Q1023" i="1"/>
  <c r="R1023" i="1"/>
  <c r="Q1024" i="1"/>
  <c r="R1024" i="1"/>
  <c r="Q1025" i="1"/>
  <c r="R1025" i="1"/>
  <c r="Q1026" i="1"/>
  <c r="R1026" i="1"/>
  <c r="Q1027" i="1"/>
  <c r="R1027" i="1"/>
  <c r="Q1028" i="1"/>
  <c r="R1028" i="1"/>
  <c r="Q1029" i="1"/>
  <c r="R1029" i="1"/>
  <c r="Q1030" i="1"/>
  <c r="R1030" i="1"/>
  <c r="Q1031" i="1"/>
  <c r="R1031" i="1"/>
  <c r="Q1032" i="1"/>
  <c r="R1032" i="1"/>
  <c r="Q1033" i="1"/>
  <c r="R1033" i="1"/>
  <c r="Q1034" i="1"/>
  <c r="R1034" i="1"/>
  <c r="Q1035" i="1"/>
  <c r="R1035" i="1"/>
  <c r="Q1036" i="1"/>
  <c r="R1036" i="1"/>
  <c r="Q1037" i="1"/>
  <c r="R1037" i="1"/>
  <c r="Q1038" i="1"/>
  <c r="R1038" i="1"/>
  <c r="Q1039" i="1"/>
  <c r="R1039" i="1"/>
  <c r="Q1040" i="1"/>
  <c r="R1040" i="1"/>
  <c r="Q1041" i="1"/>
  <c r="R1041" i="1"/>
  <c r="Q1042" i="1"/>
  <c r="R1042" i="1"/>
  <c r="Q1043" i="1"/>
  <c r="R1043" i="1"/>
  <c r="Q1044" i="1"/>
  <c r="R1044" i="1"/>
  <c r="Q1045" i="1"/>
  <c r="R1045" i="1"/>
  <c r="Q1046" i="1"/>
  <c r="R1046" i="1"/>
  <c r="Q1047" i="1"/>
  <c r="R1047" i="1"/>
  <c r="Q1048" i="1"/>
  <c r="R1048" i="1"/>
  <c r="Q1049" i="1"/>
  <c r="R1049" i="1"/>
  <c r="Q1050" i="1"/>
  <c r="R1050" i="1"/>
  <c r="Q1051" i="1"/>
  <c r="R1051" i="1"/>
  <c r="Q1052" i="1"/>
  <c r="R1052" i="1"/>
  <c r="Q1053" i="1"/>
  <c r="R1053" i="1"/>
  <c r="Q1054" i="1"/>
  <c r="R1054" i="1"/>
  <c r="Q1055" i="1"/>
  <c r="R1055" i="1"/>
  <c r="Q1056" i="1"/>
  <c r="R1056" i="1"/>
  <c r="Q1057" i="1"/>
  <c r="R1057" i="1"/>
  <c r="Q1058" i="1"/>
  <c r="R1058" i="1"/>
  <c r="Q1059" i="1"/>
  <c r="R1059" i="1"/>
  <c r="Q1060" i="1"/>
  <c r="R1060" i="1"/>
  <c r="Q1061" i="1"/>
  <c r="R1061" i="1"/>
  <c r="Q1062" i="1"/>
  <c r="R1062" i="1"/>
  <c r="Q1063" i="1"/>
  <c r="R1063" i="1"/>
  <c r="Q1064" i="1"/>
  <c r="R1064" i="1"/>
  <c r="Q1065" i="1"/>
  <c r="R1065" i="1"/>
  <c r="Q1066" i="1"/>
  <c r="R1066" i="1"/>
  <c r="Q1067" i="1"/>
  <c r="R1067" i="1"/>
  <c r="Q1068" i="1"/>
  <c r="R1068" i="1"/>
  <c r="Q1069" i="1"/>
  <c r="R1069" i="1"/>
  <c r="Q1070" i="1"/>
  <c r="R1070" i="1"/>
  <c r="Q1071" i="1"/>
  <c r="R1071" i="1"/>
  <c r="Q1072" i="1"/>
  <c r="R1072" i="1"/>
  <c r="Q1073" i="1"/>
  <c r="R1073" i="1"/>
  <c r="Q1074" i="1"/>
  <c r="R1074" i="1"/>
  <c r="Q1075" i="1"/>
  <c r="R1075" i="1"/>
  <c r="Q1076" i="1"/>
  <c r="R1076" i="1"/>
  <c r="Q1077" i="1"/>
  <c r="R1077" i="1"/>
  <c r="Q1078" i="1"/>
  <c r="R1078" i="1"/>
  <c r="Q1079" i="1"/>
  <c r="R1079" i="1"/>
  <c r="Q1080" i="1"/>
  <c r="R1080" i="1"/>
  <c r="Q1081" i="1"/>
  <c r="R1081" i="1"/>
  <c r="Q1082" i="1"/>
  <c r="R1082" i="1"/>
  <c r="Q1083" i="1"/>
  <c r="R1083" i="1"/>
  <c r="Q1084" i="1"/>
  <c r="R1084" i="1"/>
  <c r="Q1085" i="1"/>
  <c r="R1085" i="1"/>
  <c r="Q1086" i="1"/>
  <c r="R1086" i="1"/>
  <c r="Q1087" i="1"/>
  <c r="R1087" i="1"/>
  <c r="Q1088" i="1"/>
  <c r="R1088" i="1"/>
  <c r="Q1089" i="1"/>
  <c r="R1089" i="1"/>
  <c r="Q1090" i="1"/>
  <c r="R1090" i="1"/>
  <c r="Q1091" i="1"/>
  <c r="R1091" i="1"/>
  <c r="Q1092" i="1"/>
  <c r="R1092" i="1"/>
  <c r="Q1093" i="1"/>
  <c r="R1093" i="1"/>
  <c r="Q1094" i="1"/>
  <c r="R1094" i="1"/>
  <c r="Q1095" i="1"/>
  <c r="R1095" i="1"/>
  <c r="Q1096" i="1"/>
  <c r="R1096" i="1"/>
  <c r="Q1097" i="1"/>
  <c r="R1097" i="1"/>
  <c r="Q1098" i="1"/>
  <c r="R1098" i="1"/>
  <c r="Q1099" i="1"/>
  <c r="R1099" i="1"/>
  <c r="Q1100" i="1"/>
  <c r="R1100" i="1"/>
  <c r="Q1101" i="1"/>
  <c r="R1101" i="1"/>
  <c r="Q1102" i="1"/>
  <c r="R1102" i="1"/>
  <c r="Q1103" i="1"/>
  <c r="R1103" i="1"/>
  <c r="Q1104" i="1"/>
  <c r="R1104" i="1"/>
  <c r="Q1105" i="1"/>
  <c r="R1105" i="1"/>
  <c r="Q1106" i="1"/>
  <c r="R1106" i="1"/>
  <c r="Q1107" i="1"/>
  <c r="R1107" i="1"/>
  <c r="Q1108" i="1"/>
  <c r="R1108" i="1"/>
  <c r="Q1109" i="1"/>
  <c r="R1109" i="1"/>
  <c r="Q1110" i="1"/>
  <c r="R1110" i="1"/>
  <c r="Q1111" i="1"/>
  <c r="R1111" i="1"/>
  <c r="Q1112" i="1"/>
  <c r="R1112" i="1"/>
  <c r="Q1113" i="1"/>
  <c r="R1113" i="1"/>
  <c r="Q1114" i="1"/>
  <c r="R1114" i="1"/>
  <c r="Q1115" i="1"/>
  <c r="R1115" i="1"/>
  <c r="Q1116" i="1"/>
  <c r="R1116" i="1"/>
  <c r="Q1117" i="1"/>
  <c r="R1117" i="1"/>
  <c r="Q1118" i="1"/>
  <c r="R1118" i="1"/>
  <c r="Q1119" i="1"/>
  <c r="R1119" i="1"/>
  <c r="Q1120" i="1"/>
  <c r="R1120" i="1"/>
  <c r="Q1121" i="1"/>
  <c r="R1121" i="1"/>
  <c r="Q1122" i="1"/>
  <c r="R1122" i="1"/>
  <c r="Q1123" i="1"/>
  <c r="R1123" i="1"/>
  <c r="Q1124" i="1"/>
  <c r="R1124" i="1"/>
  <c r="Q1125" i="1"/>
  <c r="R1125" i="1"/>
  <c r="Q1126" i="1"/>
  <c r="R1126" i="1"/>
  <c r="Q1127" i="1"/>
  <c r="R1127" i="1"/>
  <c r="Q1128" i="1"/>
  <c r="R1128" i="1"/>
  <c r="Q1129" i="1"/>
  <c r="R1129" i="1"/>
  <c r="Q1130" i="1"/>
  <c r="R1130" i="1"/>
  <c r="Q1131" i="1"/>
  <c r="R1131" i="1"/>
  <c r="Q1132" i="1"/>
  <c r="R1132" i="1"/>
  <c r="Q1133" i="1"/>
  <c r="R1133" i="1"/>
  <c r="Q1134" i="1"/>
  <c r="R1134" i="1"/>
  <c r="Q1135" i="1"/>
  <c r="R1135" i="1"/>
  <c r="Q1136" i="1"/>
  <c r="R1136" i="1"/>
  <c r="Q1137" i="1"/>
  <c r="R1137" i="1"/>
  <c r="Q1138" i="1"/>
  <c r="R1138" i="1"/>
  <c r="Q1139" i="1"/>
  <c r="R1139" i="1"/>
  <c r="Q1140" i="1"/>
  <c r="R1140" i="1"/>
  <c r="Q1141" i="1"/>
  <c r="R1141" i="1"/>
  <c r="Q1142" i="1"/>
  <c r="R1142" i="1"/>
  <c r="Q1143" i="1"/>
  <c r="R1143" i="1"/>
  <c r="Q1144" i="1"/>
  <c r="R1144" i="1"/>
  <c r="Q1145" i="1"/>
  <c r="R1145" i="1"/>
  <c r="Q1146" i="1"/>
  <c r="R1146" i="1"/>
  <c r="Q1147" i="1"/>
  <c r="R1147" i="1"/>
  <c r="Q1148" i="1"/>
  <c r="R1148" i="1"/>
  <c r="Q1149" i="1"/>
  <c r="R1149" i="1"/>
  <c r="Q1150" i="1"/>
  <c r="R1150" i="1"/>
  <c r="Q1151" i="1"/>
  <c r="R1151" i="1"/>
  <c r="Q1152" i="1"/>
  <c r="R1152" i="1"/>
  <c r="Q1153" i="1"/>
  <c r="R1153" i="1"/>
  <c r="Q1154" i="1"/>
  <c r="R1154" i="1"/>
  <c r="Q1155" i="1"/>
  <c r="R1155" i="1"/>
  <c r="Q1156" i="1"/>
  <c r="R1156" i="1"/>
  <c r="Q1157" i="1"/>
  <c r="R1157" i="1"/>
  <c r="Q1158" i="1"/>
  <c r="R1158" i="1"/>
  <c r="Q1159" i="1"/>
  <c r="R1159" i="1"/>
  <c r="Q1160" i="1"/>
  <c r="R1160" i="1"/>
  <c r="Q1161" i="1"/>
  <c r="R1161" i="1"/>
  <c r="Q1162" i="1"/>
  <c r="R1162" i="1"/>
  <c r="Q1163" i="1"/>
  <c r="R1163" i="1"/>
  <c r="Q1164" i="1"/>
  <c r="R1164" i="1"/>
  <c r="Q1165" i="1"/>
  <c r="R1165" i="1"/>
  <c r="Q1166" i="1"/>
  <c r="R1166" i="1"/>
  <c r="Q1167" i="1"/>
  <c r="R1167" i="1"/>
  <c r="Q1168" i="1"/>
  <c r="R1168" i="1"/>
  <c r="Q1169" i="1"/>
  <c r="R1169" i="1"/>
  <c r="Q1170" i="1"/>
  <c r="R1170" i="1"/>
  <c r="Q1171" i="1"/>
  <c r="R1171" i="1"/>
  <c r="Q1172" i="1"/>
  <c r="R1172" i="1"/>
  <c r="Q1173" i="1"/>
  <c r="R1173" i="1"/>
  <c r="Q1174" i="1"/>
  <c r="R1174" i="1"/>
  <c r="Q1175" i="1"/>
  <c r="R1175" i="1"/>
  <c r="Q1176" i="1"/>
  <c r="R1176" i="1"/>
  <c r="Q1177" i="1"/>
  <c r="R1177" i="1"/>
  <c r="Q1178" i="1"/>
  <c r="R1178" i="1"/>
  <c r="Q1179" i="1"/>
  <c r="R1179" i="1"/>
  <c r="Q1180" i="1"/>
  <c r="R1180" i="1"/>
  <c r="Q1181" i="1"/>
  <c r="R1181" i="1"/>
  <c r="Q1182" i="1"/>
  <c r="R1182" i="1"/>
  <c r="Q1183" i="1"/>
  <c r="R1183" i="1"/>
  <c r="Q1184" i="1"/>
  <c r="R1184" i="1"/>
  <c r="Q1185" i="1"/>
  <c r="R1185" i="1"/>
  <c r="Q1186" i="1"/>
  <c r="R1186" i="1"/>
  <c r="Q1187" i="1"/>
  <c r="R1187" i="1"/>
  <c r="Q1188" i="1"/>
  <c r="R1188" i="1"/>
  <c r="Q1189" i="1"/>
  <c r="R1189" i="1"/>
  <c r="Q1190" i="1"/>
  <c r="R1190" i="1"/>
  <c r="Q1191" i="1"/>
  <c r="R1191" i="1"/>
  <c r="Q1192" i="1"/>
  <c r="R1192" i="1"/>
  <c r="Q1193" i="1"/>
  <c r="R1193" i="1"/>
  <c r="Q1194" i="1"/>
  <c r="R1194" i="1"/>
  <c r="Q1195" i="1"/>
  <c r="R1195" i="1"/>
  <c r="Q1196" i="1"/>
  <c r="R1196" i="1"/>
  <c r="Q1197" i="1"/>
  <c r="R1197" i="1"/>
  <c r="Q1198" i="1"/>
  <c r="R1198" i="1"/>
  <c r="Q1199" i="1"/>
  <c r="R1199" i="1"/>
  <c r="Q1200" i="1"/>
  <c r="R1200" i="1"/>
  <c r="Q1201" i="1"/>
  <c r="R1201" i="1"/>
  <c r="Q1202" i="1"/>
  <c r="R1202" i="1"/>
  <c r="Q1203" i="1"/>
  <c r="R1203" i="1"/>
  <c r="Q1204" i="1"/>
  <c r="R1204" i="1"/>
  <c r="Q1205" i="1"/>
  <c r="R1205" i="1"/>
  <c r="Q1206" i="1"/>
  <c r="R1206" i="1"/>
  <c r="Q1207" i="1"/>
  <c r="R1207" i="1"/>
  <c r="Q1208" i="1"/>
  <c r="R1208" i="1"/>
  <c r="Q1209" i="1"/>
  <c r="R1209" i="1"/>
  <c r="Q1210" i="1"/>
  <c r="R1210" i="1"/>
  <c r="Q1211" i="1"/>
  <c r="R1211" i="1"/>
  <c r="Q1212" i="1"/>
  <c r="R1212" i="1"/>
  <c r="Q1213" i="1"/>
  <c r="R1213" i="1"/>
  <c r="Q1214" i="1"/>
  <c r="R1214" i="1"/>
  <c r="Q1215" i="1"/>
  <c r="R1215" i="1"/>
  <c r="Q1216" i="1"/>
  <c r="R1216" i="1"/>
  <c r="Q1217" i="1"/>
  <c r="R1217" i="1"/>
  <c r="Q1218" i="1"/>
  <c r="R1218" i="1"/>
  <c r="Q1219" i="1"/>
  <c r="R1219" i="1"/>
  <c r="Q1220" i="1"/>
  <c r="R1220" i="1"/>
  <c r="Q1221" i="1"/>
  <c r="R1221" i="1"/>
  <c r="Q1222" i="1"/>
  <c r="R1222" i="1"/>
  <c r="Q1223" i="1"/>
  <c r="R1223" i="1"/>
  <c r="Q1224" i="1"/>
  <c r="R1224" i="1"/>
  <c r="Q1225" i="1"/>
  <c r="R1225" i="1"/>
  <c r="Q1226" i="1"/>
  <c r="R1226" i="1"/>
  <c r="Q1227" i="1"/>
  <c r="R1227" i="1"/>
  <c r="Q1228" i="1"/>
  <c r="R1228" i="1"/>
  <c r="Q1229" i="1"/>
  <c r="R1229" i="1"/>
  <c r="Q1230" i="1"/>
  <c r="R1230" i="1"/>
  <c r="Q1231" i="1"/>
  <c r="R1231" i="1"/>
  <c r="Q1232" i="1"/>
  <c r="R1232" i="1"/>
  <c r="Q1233" i="1"/>
  <c r="R1233" i="1"/>
  <c r="Q1234" i="1"/>
  <c r="R1234" i="1"/>
  <c r="Q1235" i="1"/>
  <c r="R1235" i="1"/>
  <c r="Q1236" i="1"/>
  <c r="R1236" i="1"/>
  <c r="Q1237" i="1"/>
  <c r="R1237" i="1"/>
  <c r="Q1238" i="1"/>
  <c r="R1238" i="1"/>
  <c r="Q1239" i="1"/>
  <c r="R1239" i="1"/>
  <c r="Q1240" i="1"/>
  <c r="R1240" i="1"/>
  <c r="Q1241" i="1"/>
  <c r="R1241" i="1"/>
  <c r="Q1242" i="1"/>
  <c r="R1242" i="1"/>
  <c r="Q1243" i="1"/>
  <c r="R1243" i="1"/>
  <c r="Q1244" i="1"/>
  <c r="R1244" i="1"/>
  <c r="Q1245" i="1"/>
  <c r="R1245" i="1"/>
  <c r="Q1246" i="1"/>
  <c r="R1246" i="1"/>
  <c r="Q1247" i="1"/>
  <c r="R1247" i="1"/>
  <c r="Q1248" i="1"/>
  <c r="R1248" i="1"/>
  <c r="Q1249" i="1"/>
  <c r="R1249" i="1"/>
  <c r="Q1250" i="1"/>
  <c r="R1250" i="1"/>
  <c r="Q1251" i="1"/>
  <c r="R1251" i="1"/>
  <c r="Q1252" i="1"/>
  <c r="R1252" i="1"/>
  <c r="Q1253" i="1"/>
  <c r="R1253" i="1"/>
  <c r="Q1254" i="1"/>
  <c r="R1254" i="1"/>
  <c r="Q1255" i="1"/>
  <c r="R1255" i="1"/>
  <c r="Q1256" i="1"/>
  <c r="R1256" i="1"/>
  <c r="Q1257" i="1"/>
  <c r="R1257" i="1"/>
  <c r="Q1258" i="1"/>
  <c r="R1258" i="1"/>
  <c r="Q1259" i="1"/>
  <c r="R1259" i="1"/>
  <c r="Q1260" i="1"/>
  <c r="R1260" i="1"/>
  <c r="Q1261" i="1"/>
  <c r="R1261" i="1"/>
  <c r="Q1262" i="1"/>
  <c r="R1262" i="1"/>
  <c r="Q1263" i="1"/>
  <c r="R1263" i="1"/>
  <c r="Q1264" i="1"/>
  <c r="R1264" i="1"/>
  <c r="Q1265" i="1"/>
  <c r="R1265" i="1"/>
  <c r="Q1266" i="1"/>
  <c r="R1266" i="1"/>
  <c r="Q1267" i="1"/>
  <c r="R1267" i="1"/>
  <c r="Q1268" i="1"/>
  <c r="R1268" i="1"/>
  <c r="Q1269" i="1"/>
  <c r="R1269" i="1"/>
  <c r="Q1270" i="1"/>
  <c r="R1270" i="1"/>
  <c r="Q1271" i="1"/>
  <c r="R1271" i="1"/>
  <c r="Q1272" i="1"/>
  <c r="R1272" i="1"/>
  <c r="Q1273" i="1"/>
  <c r="R1273" i="1"/>
  <c r="Q1274" i="1"/>
  <c r="R1274" i="1"/>
  <c r="Q1275" i="1"/>
  <c r="R1275" i="1"/>
  <c r="Q1276" i="1"/>
  <c r="R1276" i="1"/>
  <c r="Q1277" i="1"/>
  <c r="R1277" i="1"/>
  <c r="Q1278" i="1"/>
  <c r="R1278" i="1"/>
  <c r="Q1279" i="1"/>
  <c r="R1279" i="1"/>
  <c r="Q1280" i="1"/>
  <c r="R1280" i="1"/>
  <c r="Q1281" i="1"/>
  <c r="R1281" i="1"/>
  <c r="Q1282" i="1"/>
  <c r="R1282" i="1"/>
  <c r="Q1283" i="1"/>
  <c r="R1283" i="1"/>
  <c r="Q1284" i="1"/>
  <c r="R1284" i="1"/>
  <c r="Q1285" i="1"/>
  <c r="R1285" i="1"/>
  <c r="Q1286" i="1"/>
  <c r="R1286" i="1"/>
  <c r="Q1287" i="1"/>
  <c r="R1287" i="1"/>
  <c r="Q1288" i="1"/>
  <c r="R1288" i="1"/>
  <c r="Q1289" i="1"/>
  <c r="R1289" i="1"/>
  <c r="Q1290" i="1"/>
  <c r="R1290" i="1"/>
  <c r="Q1291" i="1"/>
  <c r="R1291" i="1"/>
  <c r="Q1292" i="1"/>
  <c r="R1292" i="1"/>
  <c r="Q1293" i="1"/>
  <c r="R1293" i="1"/>
  <c r="Q1294" i="1"/>
  <c r="R1294" i="1"/>
  <c r="Q1295" i="1"/>
  <c r="R1295" i="1"/>
  <c r="Q1296" i="1"/>
  <c r="R1296" i="1"/>
  <c r="Q1297" i="1"/>
  <c r="R1297" i="1"/>
  <c r="Q1298" i="1"/>
  <c r="R1298" i="1"/>
  <c r="Q1299" i="1"/>
  <c r="R1299" i="1"/>
  <c r="Q1300" i="1"/>
  <c r="R1300" i="1"/>
  <c r="Q1301" i="1"/>
  <c r="R1301" i="1"/>
  <c r="Q1302" i="1"/>
  <c r="R1302" i="1"/>
  <c r="Q1303" i="1"/>
  <c r="R1303" i="1"/>
  <c r="Q1304" i="1"/>
  <c r="R1304" i="1"/>
  <c r="Q1305" i="1"/>
  <c r="R1305" i="1"/>
  <c r="Q1306" i="1"/>
  <c r="R1306" i="1"/>
  <c r="Q1307" i="1"/>
  <c r="R1307" i="1"/>
  <c r="Q1308" i="1"/>
  <c r="R1308" i="1"/>
  <c r="Q1309" i="1"/>
  <c r="R1309" i="1"/>
  <c r="Q1310" i="1"/>
  <c r="R1310" i="1"/>
  <c r="Q1311" i="1"/>
  <c r="R1311" i="1"/>
  <c r="Q1312" i="1"/>
  <c r="R1312" i="1"/>
  <c r="Q1313" i="1"/>
  <c r="R1313" i="1"/>
  <c r="Q1314" i="1"/>
  <c r="R1314" i="1"/>
  <c r="Q1315" i="1"/>
  <c r="R1315" i="1"/>
  <c r="Q1316" i="1"/>
  <c r="R1316" i="1"/>
  <c r="Q1317" i="1"/>
  <c r="R1317" i="1"/>
  <c r="Q1318" i="1"/>
  <c r="R1318" i="1"/>
  <c r="Q1319" i="1"/>
  <c r="R1319" i="1"/>
  <c r="Q1320" i="1"/>
  <c r="R1320" i="1"/>
  <c r="Q1321" i="1"/>
  <c r="R1321" i="1"/>
  <c r="Q1322" i="1"/>
  <c r="R1322" i="1"/>
  <c r="Q1323" i="1"/>
  <c r="R1323" i="1"/>
  <c r="Q1324" i="1"/>
  <c r="R1324" i="1"/>
  <c r="Q1325" i="1"/>
  <c r="R1325" i="1"/>
  <c r="Q1326" i="1"/>
  <c r="R1326" i="1"/>
  <c r="Q1327" i="1"/>
  <c r="R1327" i="1"/>
  <c r="Q1328" i="1"/>
  <c r="R1328" i="1"/>
  <c r="Q1329" i="1"/>
  <c r="R1329" i="1"/>
  <c r="Q1330" i="1"/>
  <c r="R1330" i="1"/>
  <c r="Q1331" i="1"/>
  <c r="R1331" i="1"/>
  <c r="Q1332" i="1"/>
  <c r="R1332" i="1"/>
  <c r="Q1333" i="1"/>
  <c r="R1333" i="1"/>
  <c r="Q1334" i="1"/>
  <c r="R1334" i="1"/>
  <c r="Q1335" i="1"/>
  <c r="R1335" i="1"/>
  <c r="Q1336" i="1"/>
  <c r="R1336" i="1"/>
  <c r="Q1337" i="1"/>
  <c r="R1337" i="1"/>
  <c r="Q1338" i="1"/>
  <c r="R1338" i="1"/>
  <c r="Q1339" i="1"/>
  <c r="R1339" i="1"/>
  <c r="Q1340" i="1"/>
  <c r="R1340" i="1"/>
  <c r="Q1341" i="1"/>
  <c r="R1341" i="1"/>
  <c r="Q1342" i="1"/>
  <c r="R1342" i="1"/>
  <c r="Q1343" i="1"/>
  <c r="R1343" i="1"/>
  <c r="Q1344" i="1"/>
  <c r="R1344" i="1"/>
  <c r="Q1345" i="1"/>
  <c r="R1345" i="1"/>
  <c r="Q1346" i="1"/>
  <c r="R1346" i="1"/>
  <c r="Q1347" i="1"/>
  <c r="R1347" i="1"/>
  <c r="Q1348" i="1"/>
  <c r="R1348" i="1"/>
  <c r="Q1349" i="1"/>
  <c r="R1349" i="1"/>
  <c r="Q1350" i="1"/>
  <c r="R1350" i="1"/>
  <c r="Q1351" i="1"/>
  <c r="R1351" i="1"/>
  <c r="Q1352" i="1"/>
  <c r="R1352" i="1"/>
  <c r="Q1353" i="1"/>
  <c r="R1353" i="1"/>
  <c r="Q1354" i="1"/>
  <c r="R1354" i="1"/>
  <c r="Q1355" i="1"/>
  <c r="R1355" i="1"/>
  <c r="Q1356" i="1"/>
  <c r="R1356" i="1"/>
  <c r="Q1357" i="1"/>
  <c r="R1357" i="1"/>
  <c r="Q1358" i="1"/>
  <c r="R1358" i="1"/>
  <c r="Q1359" i="1"/>
  <c r="R1359" i="1"/>
  <c r="Q1360" i="1"/>
  <c r="R1360" i="1"/>
  <c r="Q1361" i="1"/>
  <c r="R1361" i="1"/>
  <c r="Q1362" i="1"/>
  <c r="R1362" i="1"/>
  <c r="Q1363" i="1"/>
  <c r="R1363" i="1"/>
  <c r="Q1364" i="1"/>
  <c r="R1364" i="1"/>
  <c r="Q1365" i="1"/>
  <c r="R1365" i="1"/>
  <c r="Q1366" i="1"/>
  <c r="R1366" i="1"/>
  <c r="Q1367" i="1"/>
  <c r="R1367" i="1"/>
  <c r="Q1368" i="1"/>
  <c r="R1368" i="1"/>
  <c r="Q1369" i="1"/>
  <c r="R1369" i="1"/>
  <c r="Q1370" i="1"/>
  <c r="R1370" i="1"/>
  <c r="Q1371" i="1"/>
  <c r="R1371" i="1"/>
  <c r="Q1372" i="1"/>
  <c r="R1372" i="1"/>
  <c r="Q1373" i="1"/>
  <c r="R1373" i="1"/>
  <c r="Q1374" i="1"/>
  <c r="R1374" i="1"/>
  <c r="Q1375" i="1"/>
  <c r="R1375" i="1"/>
  <c r="Q1376" i="1"/>
  <c r="R1376" i="1"/>
  <c r="Q1377" i="1"/>
  <c r="R1377" i="1"/>
  <c r="Q1378" i="1"/>
  <c r="R1378" i="1"/>
  <c r="Q1379" i="1"/>
  <c r="R1379" i="1"/>
  <c r="Q1380" i="1"/>
  <c r="R1380" i="1"/>
  <c r="Q1381" i="1"/>
  <c r="R1381" i="1"/>
  <c r="Q1382" i="1"/>
  <c r="R1382" i="1"/>
  <c r="Q1383" i="1"/>
  <c r="R1383" i="1"/>
  <c r="Q1384" i="1"/>
  <c r="R1384" i="1"/>
  <c r="Q1385" i="1"/>
  <c r="R1385" i="1"/>
  <c r="Q1386" i="1"/>
  <c r="R1386" i="1"/>
  <c r="Q1387" i="1"/>
  <c r="R1387" i="1"/>
  <c r="Q1388" i="1"/>
  <c r="R1388" i="1"/>
  <c r="Q1389" i="1"/>
  <c r="R1389" i="1"/>
  <c r="Q1390" i="1"/>
  <c r="R1390" i="1"/>
  <c r="Q1391" i="1"/>
  <c r="R1391" i="1"/>
  <c r="Q1392" i="1"/>
  <c r="R1392" i="1"/>
  <c r="Q1393" i="1"/>
  <c r="R1393" i="1"/>
  <c r="Q1394" i="1"/>
  <c r="R1394" i="1"/>
  <c r="Q1395" i="1"/>
  <c r="R1395" i="1"/>
  <c r="Q1396" i="1"/>
  <c r="R1396" i="1"/>
  <c r="Q1397" i="1"/>
  <c r="R1397" i="1"/>
  <c r="Q1398" i="1"/>
  <c r="R1398" i="1"/>
  <c r="Q1399" i="1"/>
  <c r="R1399" i="1"/>
  <c r="Q1400" i="1"/>
  <c r="R1400" i="1"/>
  <c r="Q1401" i="1"/>
  <c r="R1401" i="1"/>
  <c r="Q1402" i="1"/>
  <c r="R1402" i="1"/>
  <c r="Q1403" i="1"/>
  <c r="R1403" i="1"/>
  <c r="Q1404" i="1"/>
  <c r="R1404" i="1"/>
  <c r="Q1405" i="1"/>
  <c r="R1405" i="1"/>
  <c r="Q1406" i="1"/>
  <c r="R1406" i="1"/>
  <c r="Q1407" i="1"/>
  <c r="R1407" i="1"/>
  <c r="Q1408" i="1"/>
  <c r="R1408" i="1"/>
  <c r="Q1409" i="1"/>
  <c r="R1409" i="1"/>
  <c r="Q1410" i="1"/>
  <c r="R1410" i="1"/>
  <c r="Q1411" i="1"/>
  <c r="R1411" i="1"/>
  <c r="Q1412" i="1"/>
  <c r="R1412" i="1"/>
  <c r="Q1413" i="1"/>
  <c r="R1413" i="1"/>
  <c r="Q1414" i="1"/>
  <c r="R1414" i="1"/>
  <c r="Q1415" i="1"/>
  <c r="R1415" i="1"/>
  <c r="Q1416" i="1"/>
  <c r="R1416" i="1"/>
  <c r="Q1417" i="1"/>
  <c r="R1417" i="1"/>
  <c r="Q1418" i="1"/>
  <c r="R1418" i="1"/>
  <c r="Q1419" i="1"/>
  <c r="R1419" i="1"/>
  <c r="Q1420" i="1"/>
  <c r="R1420" i="1"/>
  <c r="Q1421" i="1"/>
  <c r="R1421" i="1"/>
  <c r="Q1422" i="1"/>
  <c r="R1422" i="1"/>
  <c r="Q1423" i="1"/>
  <c r="R1423" i="1"/>
  <c r="Q1424" i="1"/>
  <c r="R1424" i="1"/>
  <c r="Q1425" i="1"/>
  <c r="R1425" i="1"/>
  <c r="Q1426" i="1"/>
  <c r="R1426" i="1"/>
  <c r="Q1427" i="1"/>
  <c r="R1427" i="1"/>
  <c r="Q1428" i="1"/>
  <c r="R1428" i="1"/>
  <c r="Q1429" i="1"/>
  <c r="R1429" i="1"/>
  <c r="Q1430" i="1"/>
  <c r="R1430" i="1"/>
  <c r="Q1431" i="1"/>
  <c r="R1431" i="1"/>
  <c r="Q1432" i="1"/>
  <c r="R1432" i="1"/>
  <c r="Q1433" i="1"/>
  <c r="R1433" i="1"/>
  <c r="Q1434" i="1"/>
  <c r="R1434" i="1"/>
  <c r="Q1435" i="1"/>
  <c r="R1435" i="1"/>
  <c r="Q1436" i="1"/>
  <c r="R1436" i="1"/>
  <c r="Q1437" i="1"/>
  <c r="R1437" i="1"/>
  <c r="Q1438" i="1"/>
  <c r="R1438" i="1"/>
  <c r="Q1439" i="1"/>
  <c r="R1439" i="1"/>
  <c r="Q1440" i="1"/>
  <c r="R1440" i="1"/>
  <c r="Q1441" i="1"/>
  <c r="R1441" i="1"/>
  <c r="Q1442" i="1"/>
  <c r="R1442" i="1"/>
  <c r="Q1443" i="1"/>
  <c r="R1443" i="1"/>
  <c r="Q1444" i="1"/>
  <c r="R1444" i="1"/>
  <c r="Q1445" i="1"/>
  <c r="R1445" i="1"/>
  <c r="Q1446" i="1"/>
  <c r="R1446" i="1"/>
  <c r="Q1447" i="1"/>
  <c r="R1447" i="1"/>
  <c r="Q1448" i="1"/>
  <c r="R1448" i="1"/>
  <c r="Q1449" i="1"/>
  <c r="R1449" i="1"/>
  <c r="Q1450" i="1"/>
  <c r="R1450" i="1"/>
  <c r="Q1451" i="1"/>
  <c r="R1451" i="1"/>
  <c r="Q1452" i="1"/>
  <c r="R1452" i="1"/>
  <c r="Q1453" i="1"/>
  <c r="R1453" i="1"/>
  <c r="Q1454" i="1"/>
  <c r="R1454" i="1"/>
  <c r="Q1455" i="1"/>
  <c r="R1455" i="1"/>
  <c r="Q1456" i="1"/>
  <c r="R1456" i="1"/>
  <c r="Q1457" i="1"/>
  <c r="R1457" i="1"/>
  <c r="Q1458" i="1"/>
  <c r="R1458" i="1"/>
  <c r="Q1459" i="1"/>
  <c r="R1459" i="1"/>
  <c r="Q1460" i="1"/>
  <c r="R1460" i="1"/>
  <c r="Q1461" i="1"/>
  <c r="R1461" i="1"/>
  <c r="Q1462" i="1"/>
  <c r="R1462" i="1"/>
  <c r="Q1463" i="1"/>
  <c r="R1463" i="1"/>
  <c r="Q1464" i="1"/>
  <c r="R1464" i="1"/>
  <c r="Q1465" i="1"/>
  <c r="R1465" i="1"/>
  <c r="Q1466" i="1"/>
  <c r="R1466" i="1"/>
  <c r="Q1467" i="1"/>
  <c r="R1467" i="1"/>
  <c r="Q1468" i="1"/>
  <c r="R1468" i="1"/>
  <c r="Q1469" i="1"/>
  <c r="R1469" i="1"/>
  <c r="Q1470" i="1"/>
  <c r="R1470" i="1"/>
  <c r="Q1471" i="1"/>
  <c r="R1471" i="1"/>
  <c r="Q1472" i="1"/>
  <c r="R1472" i="1"/>
  <c r="Q1473" i="1"/>
  <c r="R1473" i="1"/>
  <c r="Q1474" i="1"/>
  <c r="R1474" i="1"/>
  <c r="Q1475" i="1"/>
  <c r="R1475" i="1"/>
  <c r="Q1476" i="1"/>
  <c r="R1476" i="1"/>
  <c r="Q1477" i="1"/>
  <c r="R1477" i="1"/>
  <c r="Q1478" i="1"/>
  <c r="R1478" i="1"/>
  <c r="Q1479" i="1"/>
  <c r="R1479" i="1"/>
  <c r="Q1480" i="1"/>
  <c r="R1480" i="1"/>
  <c r="Q1481" i="1"/>
  <c r="R1481" i="1"/>
  <c r="Q1482" i="1"/>
  <c r="R1482" i="1"/>
  <c r="Q1483" i="1"/>
  <c r="R1483" i="1"/>
  <c r="Q1484" i="1"/>
  <c r="R1484" i="1"/>
  <c r="Q1485" i="1"/>
  <c r="R1485" i="1"/>
  <c r="Q1486" i="1"/>
  <c r="R1486" i="1"/>
  <c r="Q1487" i="1"/>
  <c r="R1487" i="1"/>
  <c r="Q1488" i="1"/>
  <c r="R1488" i="1"/>
  <c r="Q1489" i="1"/>
  <c r="R1489" i="1"/>
  <c r="Q1490" i="1"/>
  <c r="R1490" i="1"/>
  <c r="Q1491" i="1"/>
  <c r="R1491" i="1"/>
  <c r="Q1492" i="1"/>
  <c r="R1492" i="1"/>
  <c r="Q1493" i="1"/>
  <c r="R1493" i="1"/>
  <c r="Q1494" i="1"/>
  <c r="R1494" i="1"/>
  <c r="Q1495" i="1"/>
  <c r="R1495" i="1"/>
  <c r="Q1496" i="1"/>
  <c r="R1496" i="1"/>
  <c r="Q1497" i="1"/>
  <c r="R1497" i="1"/>
  <c r="Q1498" i="1"/>
  <c r="R1498" i="1"/>
  <c r="Q1499" i="1"/>
  <c r="R1499" i="1"/>
  <c r="Q1500" i="1"/>
  <c r="R1500" i="1"/>
  <c r="Q1501" i="1"/>
  <c r="R1501" i="1"/>
  <c r="Q1502" i="1"/>
  <c r="R1502" i="1"/>
  <c r="Q1503" i="1"/>
  <c r="R1503" i="1"/>
  <c r="Q1504" i="1"/>
  <c r="R1504" i="1"/>
  <c r="Q1505" i="1"/>
  <c r="R1505" i="1"/>
  <c r="Q1506" i="1"/>
  <c r="R1506" i="1"/>
  <c r="Q1507" i="1"/>
  <c r="R1507" i="1"/>
  <c r="Q1508" i="1"/>
  <c r="R1508" i="1"/>
  <c r="Q1509" i="1"/>
  <c r="R1509" i="1"/>
  <c r="Q1510" i="1"/>
  <c r="R1510" i="1"/>
  <c r="Q1511" i="1"/>
  <c r="R1511" i="1"/>
  <c r="Q1512" i="1"/>
  <c r="R1512" i="1"/>
  <c r="Q1513" i="1"/>
  <c r="R1513" i="1"/>
  <c r="Q1514" i="1"/>
  <c r="R1514" i="1"/>
  <c r="Q1515" i="1"/>
  <c r="R1515" i="1"/>
  <c r="Q1516" i="1"/>
  <c r="R1516" i="1"/>
  <c r="Q1517" i="1"/>
  <c r="R1517" i="1"/>
  <c r="Q1518" i="1"/>
  <c r="R1518" i="1"/>
  <c r="Q1519" i="1"/>
  <c r="R1519" i="1"/>
  <c r="Q1520" i="1"/>
  <c r="R1520" i="1"/>
  <c r="Q1521" i="1"/>
  <c r="R1521" i="1"/>
  <c r="Q1522" i="1"/>
  <c r="R1522" i="1"/>
  <c r="Q1523" i="1"/>
  <c r="R1523" i="1"/>
  <c r="Q1524" i="1"/>
  <c r="R1524" i="1"/>
  <c r="Q1525" i="1"/>
  <c r="R1525" i="1"/>
  <c r="Q1526" i="1"/>
  <c r="R1526" i="1"/>
  <c r="Q1527" i="1"/>
  <c r="R1527" i="1"/>
  <c r="Q1528" i="1"/>
  <c r="R1528" i="1"/>
  <c r="Q1529" i="1"/>
  <c r="R1529" i="1"/>
  <c r="Q1530" i="1"/>
  <c r="R1530" i="1"/>
  <c r="Q1531" i="1"/>
  <c r="R1531" i="1"/>
  <c r="Q1532" i="1"/>
  <c r="R1532" i="1"/>
  <c r="Q1533" i="1"/>
  <c r="R1533" i="1"/>
  <c r="Q1534" i="1"/>
  <c r="R1534" i="1"/>
  <c r="Q1535" i="1"/>
  <c r="R1535" i="1"/>
  <c r="Q1536" i="1"/>
  <c r="R1536" i="1"/>
  <c r="Q1537" i="1"/>
  <c r="R1537" i="1"/>
  <c r="Q1538" i="1"/>
  <c r="R1538" i="1"/>
  <c r="Q1539" i="1"/>
  <c r="R1539" i="1"/>
  <c r="Q1540" i="1"/>
  <c r="R1540" i="1"/>
  <c r="Q1541" i="1"/>
  <c r="R1541" i="1"/>
  <c r="Q1542" i="1"/>
  <c r="R1542" i="1"/>
  <c r="Q1543" i="1"/>
  <c r="R1543" i="1"/>
  <c r="Q1544" i="1"/>
  <c r="R1544" i="1"/>
  <c r="Q1545" i="1"/>
  <c r="R1545" i="1"/>
  <c r="Q1546" i="1"/>
  <c r="R1546" i="1"/>
  <c r="Q1547" i="1"/>
  <c r="R1547" i="1"/>
  <c r="Q1548" i="1"/>
  <c r="R1548" i="1"/>
  <c r="Q1549" i="1"/>
  <c r="R1549" i="1"/>
  <c r="Q1550" i="1"/>
  <c r="R1550" i="1"/>
  <c r="Q1551" i="1"/>
  <c r="R1551" i="1"/>
  <c r="Q1552" i="1"/>
  <c r="R1552" i="1"/>
  <c r="Q1553" i="1"/>
  <c r="R1553" i="1"/>
  <c r="Q1554" i="1"/>
  <c r="R1554" i="1"/>
  <c r="Q1555" i="1"/>
  <c r="R1555" i="1"/>
  <c r="Q1556" i="1"/>
  <c r="R1556" i="1"/>
  <c r="Q1557" i="1"/>
  <c r="R1557" i="1"/>
  <c r="Q1558" i="1"/>
  <c r="R1558" i="1"/>
  <c r="Q1559" i="1"/>
  <c r="R1559" i="1"/>
  <c r="Q1560" i="1"/>
  <c r="R1560" i="1"/>
  <c r="Q1561" i="1"/>
  <c r="R1561" i="1"/>
  <c r="Q1562" i="1"/>
  <c r="R1562" i="1"/>
  <c r="Q1563" i="1"/>
  <c r="R1563" i="1"/>
  <c r="Q1564" i="1"/>
  <c r="R1564" i="1"/>
  <c r="Q1565" i="1"/>
  <c r="R1565" i="1"/>
  <c r="Q1566" i="1"/>
  <c r="R1566" i="1"/>
  <c r="Q1567" i="1"/>
  <c r="R1567" i="1"/>
  <c r="Q1568" i="1"/>
  <c r="R1568" i="1"/>
  <c r="Q1569" i="1"/>
  <c r="R1569" i="1"/>
  <c r="Q1570" i="1"/>
  <c r="R1570" i="1"/>
  <c r="Q1571" i="1"/>
  <c r="R1571" i="1"/>
  <c r="Q1572" i="1"/>
  <c r="R1572" i="1"/>
  <c r="Q1573" i="1"/>
  <c r="R1573" i="1"/>
  <c r="Q1574" i="1"/>
  <c r="R1574" i="1"/>
  <c r="Q1575" i="1"/>
  <c r="R1575" i="1"/>
  <c r="Q1576" i="1"/>
  <c r="R1576" i="1"/>
  <c r="Q1577" i="1"/>
  <c r="R1577" i="1"/>
  <c r="Q1578" i="1"/>
  <c r="R1578" i="1"/>
  <c r="Q1579" i="1"/>
  <c r="R1579" i="1"/>
  <c r="Q1580" i="1"/>
  <c r="R1580" i="1"/>
  <c r="Q1581" i="1"/>
  <c r="R1581" i="1"/>
  <c r="Q1582" i="1"/>
  <c r="R1582" i="1"/>
  <c r="Q1583" i="1"/>
  <c r="R1583" i="1"/>
  <c r="Q1584" i="1"/>
  <c r="R1584" i="1"/>
  <c r="Q1585" i="1"/>
  <c r="R1585" i="1"/>
  <c r="Q1586" i="1"/>
  <c r="R1586" i="1"/>
  <c r="Q1587" i="1"/>
  <c r="R1587" i="1"/>
  <c r="Q1588" i="1"/>
  <c r="R1588" i="1"/>
  <c r="Q1589" i="1"/>
  <c r="R1589" i="1"/>
  <c r="Q1590" i="1"/>
  <c r="R1590" i="1"/>
  <c r="Q1591" i="1"/>
  <c r="R1591" i="1"/>
  <c r="Q1592" i="1"/>
  <c r="R1592" i="1"/>
  <c r="Q1593" i="1"/>
  <c r="R1593" i="1"/>
  <c r="Q1594" i="1"/>
  <c r="R1594" i="1"/>
  <c r="Q1595" i="1"/>
  <c r="R1595" i="1"/>
  <c r="Q1596" i="1"/>
  <c r="R1596" i="1"/>
  <c r="Q1597" i="1"/>
  <c r="R1597" i="1"/>
  <c r="Q1598" i="1"/>
  <c r="R1598" i="1"/>
  <c r="Q1599" i="1"/>
  <c r="R1599" i="1"/>
  <c r="Q1600" i="1"/>
  <c r="R1600" i="1"/>
  <c r="Q1601" i="1"/>
  <c r="R1601" i="1"/>
  <c r="Q1602" i="1"/>
  <c r="R1602" i="1"/>
  <c r="Q1603" i="1"/>
  <c r="R1603" i="1"/>
  <c r="Q1604" i="1"/>
  <c r="R1604" i="1"/>
  <c r="Q1605" i="1"/>
  <c r="R1605" i="1"/>
  <c r="Q1606" i="1"/>
  <c r="R1606" i="1"/>
  <c r="Q1607" i="1"/>
  <c r="R1607" i="1"/>
  <c r="Q1608" i="1"/>
  <c r="R1608" i="1"/>
  <c r="Q1609" i="1"/>
  <c r="R1609" i="1"/>
  <c r="Q1610" i="1"/>
  <c r="R1610" i="1"/>
  <c r="Q1611" i="1"/>
  <c r="R1611" i="1"/>
  <c r="Q1612" i="1"/>
  <c r="R1612" i="1"/>
  <c r="Q1613" i="1"/>
  <c r="R1613" i="1"/>
  <c r="Q1614" i="1"/>
  <c r="R1614" i="1"/>
  <c r="Q1615" i="1"/>
  <c r="R1615" i="1"/>
  <c r="Q1616" i="1"/>
  <c r="R1616" i="1"/>
  <c r="Q1617" i="1"/>
  <c r="R1617" i="1"/>
  <c r="Q1618" i="1"/>
  <c r="R1618" i="1"/>
  <c r="Q1619" i="1"/>
  <c r="R1619" i="1"/>
  <c r="Q1620" i="1"/>
  <c r="R1620" i="1"/>
  <c r="Q1621" i="1"/>
  <c r="R1621" i="1"/>
  <c r="Q1622" i="1"/>
  <c r="R1622" i="1"/>
  <c r="Q1623" i="1"/>
  <c r="R1623" i="1"/>
  <c r="Q1624" i="1"/>
  <c r="R1624" i="1"/>
  <c r="Q1625" i="1"/>
  <c r="R1625" i="1"/>
  <c r="Q1626" i="1"/>
  <c r="R1626" i="1"/>
  <c r="Q1627" i="1"/>
  <c r="R1627" i="1"/>
  <c r="Q1628" i="1"/>
  <c r="R1628" i="1"/>
  <c r="Q1629" i="1"/>
  <c r="R1629" i="1"/>
  <c r="Q1630" i="1"/>
  <c r="R1630" i="1"/>
  <c r="Q1631" i="1"/>
  <c r="R1631" i="1"/>
  <c r="Q1632" i="1"/>
  <c r="R1632" i="1"/>
  <c r="Q1633" i="1"/>
  <c r="R1633" i="1"/>
  <c r="Q1634" i="1"/>
  <c r="R1634" i="1"/>
  <c r="Q1635" i="1"/>
  <c r="R1635" i="1"/>
  <c r="Q1636" i="1"/>
  <c r="R1636" i="1"/>
  <c r="Q1637" i="1"/>
  <c r="R1637" i="1"/>
  <c r="Q1638" i="1"/>
  <c r="R1638" i="1"/>
  <c r="Q1639" i="1"/>
  <c r="R1639" i="1"/>
  <c r="Q1640" i="1"/>
  <c r="R1640" i="1"/>
  <c r="Q1641" i="1"/>
  <c r="R1641" i="1"/>
  <c r="Q1642" i="1"/>
  <c r="R1642" i="1"/>
  <c r="Q1643" i="1"/>
  <c r="R1643" i="1"/>
  <c r="Q1644" i="1"/>
  <c r="R1644" i="1"/>
  <c r="Q1645" i="1"/>
  <c r="R1645" i="1"/>
  <c r="Q1646" i="1"/>
  <c r="R1646" i="1"/>
  <c r="Q1647" i="1"/>
  <c r="R1647" i="1"/>
  <c r="Q1648" i="1"/>
  <c r="R1648" i="1"/>
  <c r="Q1649" i="1"/>
  <c r="R1649" i="1"/>
  <c r="Q1650" i="1"/>
  <c r="R1650" i="1"/>
  <c r="Q1651" i="1"/>
  <c r="R1651" i="1"/>
  <c r="Q1652" i="1"/>
  <c r="R1652" i="1"/>
  <c r="Q1653" i="1"/>
  <c r="R1653" i="1"/>
  <c r="Q1654" i="1"/>
  <c r="R1654" i="1"/>
  <c r="Q1655" i="1"/>
  <c r="R1655" i="1"/>
  <c r="Q1656" i="1"/>
  <c r="R1656" i="1"/>
  <c r="Q1657" i="1"/>
  <c r="R1657" i="1"/>
  <c r="Q1658" i="1"/>
  <c r="R1658" i="1"/>
  <c r="Q1659" i="1"/>
  <c r="R1659" i="1"/>
  <c r="Q1660" i="1"/>
  <c r="R1660" i="1"/>
  <c r="Q1661" i="1"/>
  <c r="R1661" i="1"/>
  <c r="Q1662" i="1"/>
  <c r="R1662" i="1"/>
  <c r="Q1663" i="1"/>
  <c r="R1663" i="1"/>
  <c r="Q1664" i="1"/>
  <c r="R1664" i="1"/>
  <c r="Q1665" i="1"/>
  <c r="R1665" i="1"/>
  <c r="Q1666" i="1"/>
  <c r="R1666" i="1"/>
  <c r="Q1667" i="1"/>
  <c r="R1667" i="1"/>
  <c r="Q1668" i="1"/>
  <c r="R1668" i="1"/>
  <c r="Q1669" i="1"/>
  <c r="R1669" i="1"/>
  <c r="Q1670" i="1"/>
  <c r="R1670" i="1"/>
  <c r="Q1671" i="1"/>
  <c r="R1671" i="1"/>
  <c r="Q1672" i="1"/>
  <c r="R1672" i="1"/>
  <c r="Q1673" i="1"/>
  <c r="R1673" i="1"/>
  <c r="Q1674" i="1"/>
  <c r="R1674" i="1"/>
  <c r="Q1675" i="1"/>
  <c r="R1675" i="1"/>
  <c r="Q1676" i="1"/>
  <c r="R1676" i="1"/>
  <c r="Q1677" i="1"/>
  <c r="R1677" i="1"/>
  <c r="Q1678" i="1"/>
  <c r="R1678" i="1"/>
  <c r="Q1679" i="1"/>
  <c r="R1679" i="1"/>
  <c r="Q1680" i="1"/>
  <c r="R1680" i="1"/>
  <c r="Q1681" i="1"/>
  <c r="R1681" i="1"/>
  <c r="Q1682" i="1"/>
  <c r="R1682" i="1"/>
  <c r="Q1683" i="1"/>
  <c r="R1683" i="1"/>
  <c r="Q1684" i="1"/>
  <c r="R1684" i="1"/>
  <c r="Q1685" i="1"/>
  <c r="R1685" i="1"/>
  <c r="Q1686" i="1"/>
  <c r="R1686" i="1"/>
  <c r="Q1687" i="1"/>
  <c r="R1687" i="1"/>
  <c r="Q1688" i="1"/>
  <c r="R1688" i="1"/>
  <c r="Q1689" i="1"/>
  <c r="R1689" i="1"/>
  <c r="Q1690" i="1"/>
  <c r="R1690" i="1"/>
  <c r="Q1691" i="1"/>
  <c r="R1691" i="1"/>
  <c r="Q1692" i="1"/>
  <c r="R1692" i="1"/>
  <c r="Q1693" i="1"/>
  <c r="R1693" i="1"/>
  <c r="Q1694" i="1"/>
  <c r="R1694" i="1"/>
  <c r="Q1695" i="1"/>
  <c r="R1695" i="1"/>
  <c r="Q1696" i="1"/>
  <c r="R1696" i="1"/>
  <c r="Q1697" i="1"/>
  <c r="R1697" i="1"/>
  <c r="Q1698" i="1"/>
  <c r="R1698" i="1"/>
  <c r="Q1699" i="1"/>
  <c r="R1699" i="1"/>
  <c r="Q1700" i="1"/>
  <c r="R1700" i="1"/>
  <c r="Q1701" i="1"/>
  <c r="R1701" i="1"/>
  <c r="Q1702" i="1"/>
  <c r="R1702" i="1"/>
  <c r="Q1703" i="1"/>
  <c r="R1703" i="1"/>
  <c r="Q1704" i="1"/>
  <c r="R1704" i="1"/>
  <c r="Q1705" i="1"/>
  <c r="R1705" i="1"/>
  <c r="Q1706" i="1"/>
  <c r="R1706" i="1"/>
  <c r="Q1707" i="1"/>
  <c r="R1707" i="1"/>
  <c r="Q1708" i="1"/>
  <c r="R1708" i="1"/>
  <c r="Q1709" i="1"/>
  <c r="R1709" i="1"/>
  <c r="Q1710" i="1"/>
  <c r="R1710" i="1"/>
  <c r="Q1711" i="1"/>
  <c r="R1711" i="1"/>
  <c r="Q1712" i="1"/>
  <c r="R1712" i="1"/>
  <c r="Q1713" i="1"/>
  <c r="R1713" i="1"/>
  <c r="Q1714" i="1"/>
  <c r="R1714" i="1"/>
  <c r="Q1715" i="1"/>
  <c r="R1715" i="1"/>
  <c r="Q1716" i="1"/>
  <c r="R1716" i="1"/>
  <c r="Q1717" i="1"/>
  <c r="R1717" i="1"/>
  <c r="Q1718" i="1"/>
  <c r="R1718" i="1"/>
  <c r="Q1719" i="1"/>
  <c r="R1719" i="1"/>
  <c r="Q1720" i="1"/>
  <c r="R1720" i="1"/>
  <c r="Q1721" i="1"/>
  <c r="R1721" i="1"/>
  <c r="Q1722" i="1"/>
  <c r="R1722" i="1"/>
  <c r="Q1723" i="1"/>
  <c r="R1723" i="1"/>
  <c r="Q1724" i="1"/>
  <c r="R1724" i="1"/>
  <c r="Q1725" i="1"/>
  <c r="R1725" i="1"/>
  <c r="Q1726" i="1"/>
  <c r="R1726" i="1"/>
  <c r="Q1727" i="1"/>
  <c r="R1727" i="1"/>
  <c r="Q1728" i="1"/>
  <c r="R1728" i="1"/>
  <c r="Q1729" i="1"/>
  <c r="R1729" i="1"/>
  <c r="Q1730" i="1"/>
  <c r="R1730" i="1"/>
  <c r="Q1731" i="1"/>
  <c r="R1731" i="1"/>
  <c r="Q1732" i="1"/>
  <c r="R1732" i="1"/>
  <c r="Q1733" i="1"/>
  <c r="R1733" i="1"/>
  <c r="Q1734" i="1"/>
  <c r="R1734" i="1"/>
  <c r="Q1735" i="1"/>
  <c r="R1735" i="1"/>
  <c r="Q1736" i="1"/>
  <c r="R1736" i="1"/>
  <c r="Q1737" i="1"/>
  <c r="R1737" i="1"/>
  <c r="Q1738" i="1"/>
  <c r="R1738" i="1"/>
  <c r="Q1739" i="1"/>
  <c r="R1739" i="1"/>
  <c r="Q1740" i="1"/>
  <c r="R1740" i="1"/>
  <c r="Q1741" i="1"/>
  <c r="R1741" i="1"/>
  <c r="Q1742" i="1"/>
  <c r="R1742" i="1"/>
  <c r="Q1743" i="1"/>
  <c r="R1743" i="1"/>
  <c r="Q1744" i="1"/>
  <c r="R1744" i="1"/>
  <c r="Q1745" i="1"/>
  <c r="R1745" i="1"/>
  <c r="Q1746" i="1"/>
  <c r="R1746" i="1"/>
  <c r="Q1747" i="1"/>
  <c r="R1747" i="1"/>
  <c r="Q1748" i="1"/>
  <c r="R1748" i="1"/>
  <c r="Q1749" i="1"/>
  <c r="R1749" i="1"/>
  <c r="Q1750" i="1"/>
  <c r="R1750" i="1"/>
  <c r="Q1751" i="1"/>
  <c r="R1751" i="1"/>
  <c r="Q1752" i="1"/>
  <c r="R1752" i="1"/>
  <c r="Q1753" i="1"/>
  <c r="R1753" i="1"/>
  <c r="Q1754" i="1"/>
  <c r="R1754" i="1"/>
  <c r="Q1755" i="1"/>
  <c r="R1755" i="1"/>
  <c r="Q1756" i="1"/>
  <c r="R1756" i="1"/>
  <c r="Q1757" i="1"/>
  <c r="R1757" i="1"/>
  <c r="Q1758" i="1"/>
  <c r="R1758" i="1"/>
  <c r="Q1759" i="1"/>
  <c r="R1759" i="1"/>
  <c r="Q1760" i="1"/>
  <c r="R1760" i="1"/>
  <c r="Q1761" i="1"/>
  <c r="R1761" i="1"/>
  <c r="Q1762" i="1"/>
  <c r="R1762" i="1"/>
  <c r="Q1763" i="1"/>
  <c r="R1763" i="1"/>
  <c r="Q1764" i="1"/>
  <c r="R1764" i="1"/>
  <c r="Q1765" i="1"/>
  <c r="R1765" i="1"/>
  <c r="Q1766" i="1"/>
  <c r="R1766" i="1"/>
  <c r="Q1767" i="1"/>
  <c r="R1767" i="1"/>
  <c r="Q1768" i="1"/>
  <c r="R1768" i="1"/>
  <c r="Q1769" i="1"/>
  <c r="R1769" i="1"/>
  <c r="Q1770" i="1"/>
  <c r="R1770" i="1"/>
  <c r="Q1771" i="1"/>
  <c r="R1771" i="1"/>
  <c r="Q1772" i="1"/>
  <c r="R1772" i="1"/>
  <c r="Q1773" i="1"/>
  <c r="R1773" i="1"/>
  <c r="Q1774" i="1"/>
  <c r="R1774" i="1"/>
  <c r="Q1775" i="1"/>
  <c r="R1775" i="1"/>
  <c r="Q1776" i="1"/>
  <c r="R1776" i="1"/>
  <c r="Q1777" i="1"/>
  <c r="R1777" i="1"/>
  <c r="Q1778" i="1"/>
  <c r="R1778" i="1"/>
  <c r="Q1779" i="1"/>
  <c r="R1779" i="1"/>
  <c r="Q1780" i="1"/>
  <c r="R1780" i="1"/>
  <c r="Q1781" i="1"/>
  <c r="R1781" i="1"/>
  <c r="Q1782" i="1"/>
  <c r="R1782" i="1"/>
  <c r="Q1783" i="1"/>
  <c r="R1783" i="1"/>
  <c r="Q1784" i="1"/>
  <c r="R1784" i="1"/>
  <c r="Q1785" i="1"/>
  <c r="R1785" i="1"/>
  <c r="Q1786" i="1"/>
  <c r="R1786" i="1"/>
  <c r="Q1787" i="1"/>
  <c r="R1787" i="1"/>
  <c r="Q1788" i="1"/>
  <c r="R1788" i="1"/>
  <c r="Q1789" i="1"/>
  <c r="R1789" i="1"/>
  <c r="Q1790" i="1"/>
  <c r="R1790" i="1"/>
  <c r="Q1791" i="1"/>
  <c r="R1791" i="1"/>
  <c r="Q1792" i="1"/>
  <c r="R1792" i="1"/>
  <c r="Q1793" i="1"/>
  <c r="R1793" i="1"/>
  <c r="Q1794" i="1"/>
  <c r="R1794" i="1"/>
  <c r="Q1795" i="1"/>
  <c r="R1795" i="1"/>
  <c r="Q1796" i="1"/>
  <c r="R1796" i="1"/>
  <c r="Q1797" i="1"/>
  <c r="R1797" i="1"/>
  <c r="Q1798" i="1"/>
  <c r="R1798" i="1"/>
  <c r="Q1799" i="1"/>
  <c r="R1799" i="1"/>
  <c r="Q1800" i="1"/>
  <c r="R1800" i="1"/>
  <c r="Q1801" i="1"/>
  <c r="R1801" i="1"/>
  <c r="Q1802" i="1"/>
  <c r="R1802" i="1"/>
  <c r="Q1803" i="1"/>
  <c r="R1803" i="1"/>
  <c r="Q1804" i="1"/>
  <c r="R1804" i="1"/>
  <c r="Q1805" i="1"/>
  <c r="R1805" i="1"/>
  <c r="Q1806" i="1"/>
  <c r="R1806" i="1"/>
  <c r="Q1807" i="1"/>
  <c r="R1807" i="1"/>
  <c r="Q1808" i="1"/>
  <c r="R1808" i="1"/>
  <c r="Q1809" i="1"/>
  <c r="R1809" i="1"/>
  <c r="Q1810" i="1"/>
  <c r="R1810" i="1"/>
  <c r="Q1811" i="1"/>
  <c r="R1811" i="1"/>
  <c r="Q1812" i="1"/>
  <c r="R1812" i="1"/>
  <c r="Q1813" i="1"/>
  <c r="R1813" i="1"/>
  <c r="Q1814" i="1"/>
  <c r="R1814" i="1"/>
  <c r="Q1815" i="1"/>
  <c r="R1815" i="1"/>
  <c r="Q1816" i="1"/>
  <c r="R1816" i="1"/>
  <c r="Q1817" i="1"/>
  <c r="R1817" i="1"/>
  <c r="Q1818" i="1"/>
  <c r="R1818" i="1"/>
  <c r="Q1819" i="1"/>
  <c r="R1819" i="1"/>
  <c r="Q1820" i="1"/>
  <c r="R1820" i="1"/>
  <c r="Q1821" i="1"/>
  <c r="R1821" i="1"/>
  <c r="Q1822" i="1"/>
  <c r="R1822" i="1"/>
  <c r="Q1823" i="1"/>
  <c r="R1823" i="1"/>
  <c r="Q1824" i="1"/>
  <c r="R1824" i="1"/>
  <c r="Q1825" i="1"/>
  <c r="R1825" i="1"/>
  <c r="Q1826" i="1"/>
  <c r="R1826" i="1"/>
  <c r="Q1827" i="1"/>
  <c r="R1827" i="1"/>
  <c r="Q1828" i="1"/>
  <c r="R1828" i="1"/>
  <c r="Q1829" i="1"/>
  <c r="R1829" i="1"/>
  <c r="Q1830" i="1"/>
  <c r="R1830" i="1"/>
  <c r="Q1831" i="1"/>
  <c r="R1831" i="1"/>
  <c r="Q1832" i="1"/>
  <c r="R1832" i="1"/>
  <c r="Q1833" i="1"/>
  <c r="R1833" i="1"/>
  <c r="Q1834" i="1"/>
  <c r="R1834" i="1"/>
  <c r="Q1835" i="1"/>
  <c r="R1835" i="1"/>
  <c r="Q1836" i="1"/>
  <c r="R1836" i="1"/>
  <c r="Q1837" i="1"/>
  <c r="R1837" i="1"/>
  <c r="Q1838" i="1"/>
  <c r="R1838" i="1"/>
  <c r="Q1839" i="1"/>
  <c r="R1839" i="1"/>
  <c r="Q1840" i="1"/>
  <c r="R1840" i="1"/>
  <c r="Q1841" i="1"/>
  <c r="R1841" i="1"/>
  <c r="Q1842" i="1"/>
  <c r="R1842" i="1"/>
  <c r="Q1843" i="1"/>
  <c r="R1843" i="1"/>
  <c r="Q1844" i="1"/>
  <c r="R1844" i="1"/>
  <c r="Q1845" i="1"/>
  <c r="R1845" i="1"/>
  <c r="Q1846" i="1"/>
  <c r="R1846" i="1"/>
  <c r="Q1847" i="1"/>
  <c r="R1847" i="1"/>
  <c r="Q1848" i="1"/>
  <c r="R1848" i="1"/>
  <c r="Q1849" i="1"/>
  <c r="R1849" i="1"/>
  <c r="Q1850" i="1"/>
  <c r="R1850" i="1"/>
  <c r="Q1851" i="1"/>
  <c r="R1851" i="1"/>
  <c r="Q1852" i="1"/>
  <c r="R1852" i="1"/>
  <c r="Q1853" i="1"/>
  <c r="R1853" i="1"/>
  <c r="Q1854" i="1"/>
  <c r="R1854" i="1"/>
  <c r="Q1855" i="1"/>
  <c r="R1855" i="1"/>
  <c r="Q1856" i="1"/>
  <c r="R1856" i="1"/>
  <c r="Q1857" i="1"/>
  <c r="R1857" i="1"/>
  <c r="Q1858" i="1"/>
  <c r="R1858" i="1"/>
  <c r="Q1859" i="1"/>
  <c r="R1859" i="1"/>
  <c r="Q1860" i="1"/>
  <c r="R1860" i="1"/>
  <c r="Q1861" i="1"/>
  <c r="R1861" i="1"/>
  <c r="Q1862" i="1"/>
  <c r="R1862" i="1"/>
  <c r="Q1863" i="1"/>
  <c r="R1863" i="1"/>
  <c r="Q1864" i="1"/>
  <c r="R1864" i="1"/>
  <c r="Q1865" i="1"/>
  <c r="R1865" i="1"/>
  <c r="Q1866" i="1"/>
  <c r="R1866" i="1"/>
  <c r="Q1867" i="1"/>
  <c r="R1867" i="1"/>
  <c r="Q1868" i="1"/>
  <c r="R1868" i="1"/>
  <c r="Q1869" i="1"/>
  <c r="R1869" i="1"/>
  <c r="Q1870" i="1"/>
  <c r="R1870" i="1"/>
  <c r="Q1871" i="1"/>
  <c r="R1871" i="1"/>
  <c r="Q1872" i="1"/>
  <c r="R1872" i="1"/>
  <c r="Q1873" i="1"/>
  <c r="R1873" i="1"/>
  <c r="Q1874" i="1"/>
  <c r="R1874" i="1"/>
  <c r="Q1875" i="1"/>
  <c r="R1875" i="1"/>
  <c r="Q1876" i="1"/>
  <c r="R1876" i="1"/>
  <c r="Q1877" i="1"/>
  <c r="R1877" i="1"/>
  <c r="Q1878" i="1"/>
  <c r="R1878" i="1"/>
  <c r="Q1879" i="1"/>
  <c r="R1879" i="1"/>
  <c r="Q1880" i="1"/>
  <c r="R1880" i="1"/>
  <c r="Q1881" i="1"/>
  <c r="R1881" i="1"/>
  <c r="Q1882" i="1"/>
  <c r="R1882" i="1"/>
  <c r="Q1883" i="1"/>
  <c r="R1883" i="1"/>
  <c r="Q1884" i="1"/>
  <c r="R1884" i="1"/>
  <c r="Q1885" i="1"/>
  <c r="R1885" i="1"/>
  <c r="Q1886" i="1"/>
  <c r="R1886" i="1"/>
  <c r="Q1887" i="1"/>
  <c r="R1887" i="1"/>
  <c r="Q1888" i="1"/>
  <c r="R1888" i="1"/>
  <c r="Q1889" i="1"/>
  <c r="R1889" i="1"/>
  <c r="Q1890" i="1"/>
  <c r="R1890" i="1"/>
  <c r="Q1891" i="1"/>
  <c r="R1891" i="1"/>
  <c r="Q1892" i="1"/>
  <c r="R1892" i="1"/>
  <c r="Q1893" i="1"/>
  <c r="R1893" i="1"/>
  <c r="Q1894" i="1"/>
  <c r="R1894" i="1"/>
  <c r="Q1895" i="1"/>
  <c r="R1895" i="1"/>
  <c r="Q1896" i="1"/>
  <c r="R1896" i="1"/>
  <c r="Q1897" i="1"/>
  <c r="R1897" i="1"/>
  <c r="Q1898" i="1"/>
  <c r="R1898" i="1"/>
  <c r="Q1899" i="1"/>
  <c r="R1899" i="1"/>
  <c r="Q1900" i="1"/>
  <c r="R1900" i="1"/>
  <c r="Q1901" i="1"/>
  <c r="R1901" i="1"/>
  <c r="Q1902" i="1"/>
  <c r="R1902" i="1"/>
  <c r="Q1903" i="1"/>
  <c r="R1903" i="1"/>
  <c r="Q1904" i="1"/>
  <c r="R1904" i="1"/>
  <c r="Q1905" i="1"/>
  <c r="R1905" i="1"/>
  <c r="Q1906" i="1"/>
  <c r="R1906" i="1"/>
  <c r="Q1907" i="1"/>
  <c r="R1907" i="1"/>
  <c r="Q1908" i="1"/>
  <c r="R1908" i="1"/>
  <c r="Q1909" i="1"/>
  <c r="R1909" i="1"/>
  <c r="Q1910" i="1"/>
  <c r="R1910" i="1"/>
  <c r="Q1911" i="1"/>
  <c r="R1911" i="1"/>
  <c r="Q1912" i="1"/>
  <c r="R1912" i="1"/>
  <c r="Q1913" i="1"/>
  <c r="R1913" i="1"/>
  <c r="Q1914" i="1"/>
  <c r="R1914" i="1"/>
  <c r="Q1915" i="1"/>
  <c r="R1915" i="1"/>
  <c r="Q1916" i="1"/>
  <c r="R1916" i="1"/>
  <c r="Q1917" i="1"/>
  <c r="R1917" i="1"/>
  <c r="Q1918" i="1"/>
  <c r="R1918" i="1"/>
  <c r="Q1919" i="1"/>
  <c r="R1919" i="1"/>
  <c r="Q1920" i="1"/>
  <c r="R1920" i="1"/>
  <c r="Q1921" i="1"/>
  <c r="R1921" i="1"/>
  <c r="Q1922" i="1"/>
  <c r="R1922" i="1"/>
  <c r="Q1923" i="1"/>
  <c r="R1923" i="1"/>
  <c r="Q1924" i="1"/>
  <c r="R1924" i="1"/>
  <c r="Q1925" i="1"/>
  <c r="R1925" i="1"/>
  <c r="Q1926" i="1"/>
  <c r="R1926" i="1"/>
  <c r="Q1927" i="1"/>
  <c r="R1927" i="1"/>
  <c r="Q1928" i="1"/>
  <c r="R1928" i="1"/>
  <c r="Q1929" i="1"/>
  <c r="R1929" i="1"/>
  <c r="Q1930" i="1"/>
  <c r="R1930" i="1"/>
  <c r="Q1931" i="1"/>
  <c r="R1931" i="1"/>
  <c r="Q1932" i="1"/>
  <c r="R1932" i="1"/>
  <c r="Q1933" i="1"/>
  <c r="R1933" i="1"/>
  <c r="Q1934" i="1"/>
  <c r="R1934" i="1"/>
  <c r="Q1935" i="1"/>
  <c r="R1935" i="1"/>
  <c r="Q1936" i="1"/>
  <c r="R1936" i="1"/>
  <c r="Q1937" i="1"/>
  <c r="R1937" i="1"/>
  <c r="Q1938" i="1"/>
  <c r="R1938" i="1"/>
  <c r="Q1939" i="1"/>
  <c r="R1939" i="1"/>
  <c r="Q1940" i="1"/>
  <c r="R1940" i="1"/>
  <c r="Q1941" i="1"/>
  <c r="R1941" i="1"/>
  <c r="Q1942" i="1"/>
  <c r="R1942" i="1"/>
  <c r="Q1943" i="1"/>
  <c r="R1943" i="1"/>
  <c r="Q1944" i="1"/>
  <c r="R1944" i="1"/>
  <c r="Q1945" i="1"/>
  <c r="R1945" i="1"/>
  <c r="Q1946" i="1"/>
  <c r="R1946" i="1"/>
  <c r="Q1947" i="1"/>
  <c r="R1947" i="1"/>
  <c r="Q1948" i="1"/>
  <c r="R1948" i="1"/>
  <c r="Q1949" i="1"/>
  <c r="R1949" i="1"/>
  <c r="Q1950" i="1"/>
  <c r="R1950" i="1"/>
  <c r="Q1951" i="1"/>
  <c r="R1951" i="1"/>
  <c r="Q1952" i="1"/>
  <c r="R1952" i="1"/>
  <c r="Q1953" i="1"/>
  <c r="R1953" i="1"/>
  <c r="Q1954" i="1"/>
  <c r="R1954" i="1"/>
  <c r="Q1955" i="1"/>
  <c r="R1955" i="1"/>
  <c r="Q1956" i="1"/>
  <c r="R1956" i="1"/>
  <c r="Q1957" i="1"/>
  <c r="R1957" i="1"/>
  <c r="Q1958" i="1"/>
  <c r="R1958" i="1"/>
  <c r="Q1959" i="1"/>
  <c r="R1959" i="1"/>
  <c r="Q1960" i="1"/>
  <c r="R1960" i="1"/>
  <c r="Q1961" i="1"/>
  <c r="R1961" i="1"/>
  <c r="Q1962" i="1"/>
  <c r="R1962" i="1"/>
  <c r="Q1963" i="1"/>
  <c r="R1963" i="1"/>
  <c r="Q1964" i="1"/>
  <c r="R1964" i="1"/>
  <c r="Q1965" i="1"/>
  <c r="R1965" i="1"/>
  <c r="Q1966" i="1"/>
  <c r="R1966" i="1"/>
  <c r="Q1967" i="1"/>
  <c r="R1967" i="1"/>
  <c r="Q1968" i="1"/>
  <c r="R1968" i="1"/>
  <c r="Q1969" i="1"/>
  <c r="R1969" i="1"/>
  <c r="Q1970" i="1"/>
  <c r="R1970" i="1"/>
  <c r="Q1971" i="1"/>
  <c r="R1971" i="1"/>
  <c r="Q1972" i="1"/>
  <c r="R1972" i="1"/>
  <c r="Q1973" i="1"/>
  <c r="R1973" i="1"/>
  <c r="Q1974" i="1"/>
  <c r="R1974" i="1"/>
  <c r="Q1975" i="1"/>
  <c r="R1975" i="1"/>
  <c r="Q1976" i="1"/>
  <c r="R1976" i="1"/>
  <c r="Q1977" i="1"/>
  <c r="R1977" i="1"/>
  <c r="Q1978" i="1"/>
  <c r="R1978" i="1"/>
  <c r="Q1979" i="1"/>
  <c r="R1979" i="1"/>
  <c r="Q1980" i="1"/>
  <c r="R1980" i="1"/>
  <c r="Q1981" i="1"/>
  <c r="R1981" i="1"/>
  <c r="Q1982" i="1"/>
  <c r="R1982" i="1"/>
  <c r="Q1983" i="1"/>
  <c r="R1983" i="1"/>
  <c r="Q1984" i="1"/>
  <c r="R1984" i="1"/>
  <c r="Q1985" i="1"/>
  <c r="R1985" i="1"/>
  <c r="Q1986" i="1"/>
  <c r="R1986" i="1"/>
  <c r="Q1987" i="1"/>
  <c r="R1987" i="1"/>
  <c r="Q1988" i="1"/>
  <c r="R1988" i="1"/>
  <c r="Q1989" i="1"/>
  <c r="R1989" i="1"/>
  <c r="Q1990" i="1"/>
  <c r="R1990" i="1"/>
  <c r="Q1991" i="1"/>
  <c r="R1991" i="1"/>
  <c r="Q1992" i="1"/>
  <c r="R1992" i="1"/>
  <c r="Q1993" i="1"/>
  <c r="R1993" i="1"/>
  <c r="Q1994" i="1"/>
  <c r="R1994" i="1"/>
  <c r="Q1995" i="1"/>
  <c r="R1995" i="1"/>
  <c r="Q1996" i="1"/>
  <c r="R1996" i="1"/>
  <c r="Q1997" i="1"/>
  <c r="R1997" i="1"/>
  <c r="Q1998" i="1"/>
  <c r="R1998" i="1"/>
  <c r="Q1999" i="1"/>
  <c r="R1999" i="1"/>
  <c r="Q2000" i="1"/>
  <c r="R2000" i="1"/>
  <c r="Q2001" i="1"/>
  <c r="R2001" i="1"/>
  <c r="Q2002" i="1"/>
  <c r="R2002" i="1"/>
  <c r="Q2003" i="1"/>
  <c r="R2003" i="1"/>
  <c r="Q2004" i="1"/>
  <c r="R2004" i="1"/>
  <c r="Q2005" i="1"/>
  <c r="R2005" i="1"/>
  <c r="Q2006" i="1"/>
  <c r="R2006" i="1"/>
  <c r="Q2007" i="1"/>
  <c r="R2007" i="1"/>
  <c r="Q2008" i="1"/>
  <c r="R2008" i="1"/>
  <c r="Q2009" i="1"/>
  <c r="R2009" i="1"/>
  <c r="Q2010" i="1"/>
  <c r="R2010" i="1"/>
  <c r="Q2011" i="1"/>
  <c r="R2011" i="1"/>
  <c r="Q2012" i="1"/>
  <c r="R2012" i="1"/>
  <c r="Q2013" i="1"/>
  <c r="R2013" i="1"/>
  <c r="Q2014" i="1"/>
  <c r="R2014" i="1"/>
  <c r="Q2015" i="1"/>
  <c r="R2015" i="1"/>
  <c r="Q2016" i="1"/>
  <c r="R2016" i="1"/>
  <c r="Q2017" i="1"/>
  <c r="R2017" i="1"/>
  <c r="Q2018" i="1"/>
  <c r="R2018" i="1"/>
  <c r="Q2019" i="1"/>
  <c r="R2019" i="1"/>
  <c r="Q2020" i="1"/>
  <c r="R2020" i="1"/>
  <c r="Q2021" i="1"/>
  <c r="R2021" i="1"/>
  <c r="Q2022" i="1"/>
  <c r="R2022" i="1"/>
  <c r="Q2023" i="1"/>
  <c r="R2023" i="1"/>
  <c r="Q2024" i="1"/>
  <c r="R2024" i="1"/>
  <c r="Q2025" i="1"/>
  <c r="R2025" i="1"/>
  <c r="Q2026" i="1"/>
  <c r="R2026" i="1"/>
  <c r="Q2027" i="1"/>
  <c r="R2027" i="1"/>
  <c r="Q2028" i="1"/>
  <c r="R2028" i="1"/>
  <c r="Q2029" i="1"/>
  <c r="R2029" i="1"/>
  <c r="Q2030" i="1"/>
  <c r="R2030" i="1"/>
  <c r="Q2031" i="1"/>
  <c r="R2031" i="1"/>
  <c r="Q2032" i="1"/>
  <c r="R2032" i="1"/>
  <c r="Q2033" i="1"/>
  <c r="R2033" i="1"/>
  <c r="Q2034" i="1"/>
  <c r="R2034" i="1"/>
  <c r="Q2035" i="1"/>
  <c r="R2035" i="1"/>
  <c r="Q2036" i="1"/>
  <c r="R2036" i="1"/>
  <c r="Q2037" i="1"/>
  <c r="R2037" i="1"/>
  <c r="Q2038" i="1"/>
  <c r="R2038" i="1"/>
  <c r="Q2039" i="1"/>
  <c r="R2039" i="1"/>
  <c r="Q2040" i="1"/>
  <c r="R2040" i="1"/>
  <c r="Q2041" i="1"/>
  <c r="R2041" i="1"/>
  <c r="Q2042" i="1"/>
  <c r="R2042" i="1"/>
  <c r="Q2043" i="1"/>
  <c r="R2043" i="1"/>
  <c r="Q2044" i="1"/>
  <c r="R2044" i="1"/>
  <c r="Q2045" i="1"/>
  <c r="R2045" i="1"/>
  <c r="Q2046" i="1"/>
  <c r="R2046" i="1"/>
  <c r="Q2047" i="1"/>
  <c r="R2047" i="1"/>
  <c r="Q2048" i="1"/>
  <c r="R2048" i="1"/>
  <c r="Q2049" i="1"/>
  <c r="R2049" i="1"/>
  <c r="Q2050" i="1"/>
  <c r="R2050" i="1"/>
  <c r="Q2051" i="1"/>
  <c r="R2051" i="1"/>
  <c r="Q2052" i="1"/>
  <c r="R2052" i="1"/>
  <c r="Q2053" i="1"/>
  <c r="R2053" i="1"/>
  <c r="Q2054" i="1"/>
  <c r="R2054" i="1"/>
  <c r="Q2055" i="1"/>
  <c r="R2055" i="1"/>
  <c r="Q2056" i="1"/>
  <c r="R2056" i="1"/>
  <c r="Q2057" i="1"/>
  <c r="R2057" i="1"/>
  <c r="Q2058" i="1"/>
  <c r="R2058" i="1"/>
  <c r="Q2059" i="1"/>
  <c r="R2059" i="1"/>
  <c r="Q2060" i="1"/>
  <c r="R2060" i="1"/>
  <c r="Q2061" i="1"/>
  <c r="R2061" i="1"/>
  <c r="Q2062" i="1"/>
  <c r="R2062" i="1"/>
  <c r="Q2063" i="1"/>
  <c r="R2063" i="1"/>
  <c r="Q2064" i="1"/>
  <c r="R2064" i="1"/>
  <c r="Q2065" i="1"/>
  <c r="R2065" i="1"/>
  <c r="Q2066" i="1"/>
  <c r="R2066" i="1"/>
  <c r="Q2067" i="1"/>
  <c r="R2067" i="1"/>
  <c r="Q2068" i="1"/>
  <c r="R2068" i="1"/>
  <c r="Q2069" i="1"/>
  <c r="R2069" i="1"/>
  <c r="Q2070" i="1"/>
  <c r="R2070" i="1"/>
  <c r="Q2071" i="1"/>
  <c r="R2071" i="1"/>
  <c r="Q2072" i="1"/>
  <c r="R2072" i="1"/>
  <c r="Q2073" i="1"/>
  <c r="R2073" i="1"/>
  <c r="Q2074" i="1"/>
  <c r="R2074" i="1"/>
  <c r="Q2075" i="1"/>
  <c r="R2075" i="1"/>
  <c r="Q2076" i="1"/>
  <c r="R2076" i="1"/>
  <c r="Q2077" i="1"/>
  <c r="R2077" i="1"/>
  <c r="Q2078" i="1"/>
  <c r="R2078" i="1"/>
  <c r="Q2079" i="1"/>
  <c r="R2079" i="1"/>
  <c r="Q2080" i="1"/>
  <c r="R2080" i="1"/>
  <c r="Q2081" i="1"/>
  <c r="R2081" i="1"/>
  <c r="Q2082" i="1"/>
  <c r="R2082" i="1"/>
  <c r="Q2083" i="1"/>
  <c r="R2083" i="1"/>
  <c r="Q2084" i="1"/>
  <c r="R2084" i="1"/>
  <c r="Q2085" i="1"/>
  <c r="R2085" i="1"/>
  <c r="Q2086" i="1"/>
  <c r="R2086" i="1"/>
  <c r="Q2087" i="1"/>
  <c r="R2087" i="1"/>
  <c r="Q2088" i="1"/>
  <c r="R2088" i="1"/>
  <c r="Q2089" i="1"/>
  <c r="R2089" i="1"/>
  <c r="Q2090" i="1"/>
  <c r="R2090" i="1"/>
  <c r="Q2091" i="1"/>
  <c r="R2091" i="1"/>
  <c r="Q2092" i="1"/>
  <c r="R2092" i="1"/>
  <c r="Q2093" i="1"/>
  <c r="R2093" i="1"/>
  <c r="Q2094" i="1"/>
  <c r="R2094" i="1"/>
  <c r="Q2095" i="1"/>
  <c r="R2095" i="1"/>
  <c r="Q2096" i="1"/>
  <c r="R2096" i="1"/>
  <c r="Q2097" i="1"/>
  <c r="R2097" i="1"/>
  <c r="Q2098" i="1"/>
  <c r="R2098" i="1"/>
  <c r="Q2099" i="1"/>
  <c r="R2099" i="1"/>
  <c r="Q2100" i="1"/>
  <c r="R2100" i="1"/>
  <c r="Q2101" i="1"/>
  <c r="R2101" i="1"/>
  <c r="Q2102" i="1"/>
  <c r="R2102" i="1"/>
  <c r="Q2103" i="1"/>
  <c r="R2103" i="1"/>
  <c r="Q2104" i="1"/>
  <c r="R2104" i="1"/>
  <c r="Q2105" i="1"/>
  <c r="R2105" i="1"/>
  <c r="Q2106" i="1"/>
  <c r="R2106" i="1"/>
  <c r="Q2107" i="1"/>
  <c r="R2107" i="1"/>
  <c r="Q2108" i="1"/>
  <c r="R2108" i="1"/>
  <c r="Q2109" i="1"/>
  <c r="R2109" i="1"/>
  <c r="Q2110" i="1"/>
  <c r="R2110" i="1"/>
  <c r="Q2111" i="1"/>
  <c r="R2111" i="1"/>
  <c r="Q2112" i="1"/>
  <c r="R2112" i="1"/>
  <c r="Q2113" i="1"/>
  <c r="R2113" i="1"/>
  <c r="Q2114" i="1"/>
  <c r="R2114" i="1"/>
  <c r="Q2115" i="1"/>
  <c r="R2115" i="1"/>
  <c r="Q2116" i="1"/>
  <c r="R2116" i="1"/>
  <c r="Q2117" i="1"/>
  <c r="R2117" i="1"/>
  <c r="Q2118" i="1"/>
  <c r="R2118" i="1"/>
  <c r="Q2119" i="1"/>
  <c r="R2119" i="1"/>
  <c r="Q2120" i="1"/>
  <c r="R2120" i="1"/>
  <c r="Q2121" i="1"/>
  <c r="R2121" i="1"/>
  <c r="Q2122" i="1"/>
  <c r="R2122" i="1"/>
  <c r="Q2123" i="1"/>
  <c r="R2123" i="1"/>
  <c r="Q2124" i="1"/>
  <c r="R2124" i="1"/>
  <c r="Q2125" i="1"/>
  <c r="R2125" i="1"/>
  <c r="Q2126" i="1"/>
  <c r="R2126" i="1"/>
  <c r="Q2127" i="1"/>
  <c r="R2127" i="1"/>
  <c r="Q2128" i="1"/>
  <c r="R2128" i="1"/>
  <c r="Q2129" i="1"/>
  <c r="R2129" i="1"/>
  <c r="Q2130" i="1"/>
  <c r="R2130" i="1"/>
  <c r="Q2131" i="1"/>
  <c r="R2131" i="1"/>
  <c r="Q2132" i="1"/>
  <c r="R2132" i="1"/>
  <c r="Q2133" i="1"/>
  <c r="R2133" i="1"/>
  <c r="Q2134" i="1"/>
  <c r="R2134" i="1"/>
  <c r="Q2135" i="1"/>
  <c r="R2135" i="1"/>
  <c r="Q2136" i="1"/>
  <c r="R2136" i="1"/>
  <c r="Q2137" i="1"/>
  <c r="R2137" i="1"/>
  <c r="Q2138" i="1"/>
  <c r="R2138" i="1"/>
  <c r="Q2139" i="1"/>
  <c r="R2139" i="1"/>
  <c r="Q2140" i="1"/>
  <c r="R2140" i="1"/>
  <c r="Q2141" i="1"/>
  <c r="R2141" i="1"/>
  <c r="Q2142" i="1"/>
  <c r="R2142" i="1"/>
  <c r="Q2143" i="1"/>
  <c r="R2143" i="1"/>
  <c r="Q2144" i="1"/>
  <c r="R2144" i="1"/>
  <c r="Q2145" i="1"/>
  <c r="R2145" i="1"/>
  <c r="Q2146" i="1"/>
  <c r="R2146" i="1"/>
  <c r="Q2147" i="1"/>
  <c r="R2147" i="1"/>
  <c r="Q2148" i="1"/>
  <c r="R2148" i="1"/>
  <c r="Q2149" i="1"/>
  <c r="R2149" i="1"/>
  <c r="Q2150" i="1"/>
  <c r="R2150" i="1"/>
  <c r="Q2151" i="1"/>
  <c r="R2151" i="1"/>
  <c r="Q2152" i="1"/>
  <c r="R2152" i="1"/>
  <c r="Q2153" i="1"/>
  <c r="R2153" i="1"/>
  <c r="Q2154" i="1"/>
  <c r="R2154" i="1"/>
  <c r="Q2155" i="1"/>
  <c r="R2155" i="1"/>
  <c r="Q2156" i="1"/>
  <c r="R2156" i="1"/>
  <c r="Q2157" i="1"/>
  <c r="R2157" i="1"/>
  <c r="Q2158" i="1"/>
  <c r="R2158" i="1"/>
  <c r="Q2159" i="1"/>
  <c r="R2159" i="1"/>
  <c r="Q2160" i="1"/>
  <c r="R2160" i="1"/>
  <c r="Q2161" i="1"/>
  <c r="R2161" i="1"/>
  <c r="Q2162" i="1"/>
  <c r="R2162" i="1"/>
  <c r="Q2163" i="1"/>
  <c r="R2163" i="1"/>
  <c r="Q2164" i="1"/>
  <c r="R2164" i="1"/>
  <c r="Q2165" i="1"/>
  <c r="R2165" i="1"/>
  <c r="Q2166" i="1"/>
  <c r="R2166" i="1"/>
  <c r="Q2167" i="1"/>
  <c r="R2167" i="1"/>
  <c r="Q2168" i="1"/>
  <c r="R2168" i="1"/>
  <c r="Q2169" i="1"/>
  <c r="R2169" i="1"/>
  <c r="Q2170" i="1"/>
  <c r="R2170" i="1"/>
  <c r="Q2171" i="1"/>
  <c r="R2171" i="1"/>
  <c r="Q2172" i="1"/>
  <c r="R2172" i="1"/>
  <c r="Q2173" i="1"/>
  <c r="R2173" i="1"/>
  <c r="Q2174" i="1"/>
  <c r="R2174" i="1"/>
  <c r="Q2175" i="1"/>
  <c r="R2175" i="1"/>
  <c r="Q2176" i="1"/>
  <c r="R2176" i="1"/>
  <c r="Q2177" i="1"/>
  <c r="R2177" i="1"/>
  <c r="Q2178" i="1"/>
  <c r="R2178" i="1"/>
  <c r="Q2179" i="1"/>
  <c r="R2179" i="1"/>
  <c r="Q2180" i="1"/>
  <c r="R2180" i="1"/>
  <c r="Q2181" i="1"/>
  <c r="R2181" i="1"/>
  <c r="Q2182" i="1"/>
  <c r="R2182" i="1"/>
  <c r="Q2183" i="1"/>
  <c r="R2183" i="1"/>
  <c r="Q2184" i="1"/>
  <c r="R2184" i="1"/>
  <c r="Q2185" i="1"/>
  <c r="R2185" i="1"/>
  <c r="Q2186" i="1"/>
  <c r="R2186" i="1"/>
  <c r="Q2187" i="1"/>
  <c r="R2187" i="1"/>
  <c r="Q2188" i="1"/>
  <c r="R2188" i="1"/>
  <c r="Q2189" i="1"/>
  <c r="R2189" i="1"/>
  <c r="Q2190" i="1"/>
  <c r="R2190" i="1"/>
  <c r="Q2191" i="1"/>
  <c r="R2191" i="1"/>
  <c r="Q2192" i="1"/>
  <c r="R2192" i="1"/>
  <c r="Q2193" i="1"/>
  <c r="R2193" i="1"/>
  <c r="Q2194" i="1"/>
  <c r="R2194" i="1"/>
  <c r="Q2195" i="1"/>
  <c r="R2195" i="1"/>
  <c r="Q2196" i="1"/>
  <c r="R2196" i="1"/>
  <c r="Q2197" i="1"/>
  <c r="R2197" i="1"/>
  <c r="Q2198" i="1"/>
  <c r="R2198" i="1"/>
  <c r="Q2199" i="1"/>
  <c r="R2199" i="1"/>
  <c r="Q2200" i="1"/>
  <c r="R2200" i="1"/>
  <c r="Q2201" i="1"/>
  <c r="R2201" i="1"/>
  <c r="Q2202" i="1"/>
  <c r="R2202" i="1"/>
  <c r="Q2203" i="1"/>
  <c r="R2203" i="1"/>
  <c r="Q2204" i="1"/>
  <c r="R2204" i="1"/>
  <c r="Q2205" i="1"/>
  <c r="R2205" i="1"/>
  <c r="Q2206" i="1"/>
  <c r="R2206" i="1"/>
  <c r="Q2207" i="1"/>
  <c r="R2207" i="1"/>
  <c r="Q2208" i="1"/>
  <c r="R2208" i="1"/>
  <c r="Q2209" i="1"/>
  <c r="R2209" i="1"/>
  <c r="Q2210" i="1"/>
  <c r="R2210" i="1"/>
  <c r="Q2211" i="1"/>
  <c r="R2211" i="1"/>
  <c r="Q2212" i="1"/>
  <c r="R2212" i="1"/>
  <c r="Q2213" i="1"/>
  <c r="R2213" i="1"/>
  <c r="Q2214" i="1"/>
  <c r="R2214" i="1"/>
  <c r="Q2215" i="1"/>
  <c r="R2215" i="1"/>
  <c r="Q2216" i="1"/>
  <c r="R2216" i="1"/>
  <c r="Q2217" i="1"/>
  <c r="R2217" i="1"/>
  <c r="Q2218" i="1"/>
  <c r="R2218" i="1"/>
  <c r="Q2219" i="1"/>
  <c r="R2219" i="1"/>
  <c r="Q2220" i="1"/>
  <c r="R2220" i="1"/>
  <c r="Q2221" i="1"/>
  <c r="R2221" i="1"/>
  <c r="Q2222" i="1"/>
  <c r="R2222" i="1"/>
  <c r="Q2223" i="1"/>
  <c r="R2223" i="1"/>
  <c r="Q2224" i="1"/>
  <c r="R2224" i="1"/>
  <c r="Q2225" i="1"/>
  <c r="R2225" i="1"/>
  <c r="Q2226" i="1"/>
  <c r="R2226" i="1"/>
  <c r="Q2227" i="1"/>
  <c r="R2227" i="1"/>
  <c r="Q2228" i="1"/>
  <c r="R2228" i="1"/>
  <c r="Q2229" i="1"/>
  <c r="R2229" i="1"/>
  <c r="Q2230" i="1"/>
  <c r="R2230" i="1"/>
  <c r="Q2231" i="1"/>
  <c r="R2231" i="1"/>
  <c r="Q2232" i="1"/>
  <c r="R2232" i="1"/>
  <c r="Q2233" i="1"/>
  <c r="R2233" i="1"/>
  <c r="Q2234" i="1"/>
  <c r="R2234" i="1"/>
  <c r="Q2235" i="1"/>
  <c r="R2235" i="1"/>
  <c r="Q2236" i="1"/>
  <c r="R2236" i="1"/>
  <c r="Q2237" i="1"/>
  <c r="R2237" i="1"/>
  <c r="Q2238" i="1"/>
  <c r="R2238" i="1"/>
  <c r="Q2239" i="1"/>
  <c r="R2239" i="1"/>
  <c r="Q2240" i="1"/>
  <c r="R2240" i="1"/>
  <c r="Q2241" i="1"/>
  <c r="R2241" i="1"/>
  <c r="Q2242" i="1"/>
  <c r="R2242" i="1"/>
  <c r="Q2243" i="1"/>
  <c r="R2243" i="1"/>
  <c r="Q2244" i="1"/>
  <c r="R2244" i="1"/>
  <c r="Q2245" i="1"/>
  <c r="R2245" i="1"/>
  <c r="Q2246" i="1"/>
  <c r="R2246" i="1"/>
  <c r="Q2247" i="1"/>
  <c r="R2247" i="1"/>
  <c r="Q2248" i="1"/>
  <c r="R2248" i="1"/>
  <c r="Q2249" i="1"/>
  <c r="R2249" i="1"/>
  <c r="Q2250" i="1"/>
  <c r="R2250" i="1"/>
  <c r="Q2251" i="1"/>
  <c r="R2251" i="1"/>
  <c r="Q2252" i="1"/>
  <c r="R2252" i="1"/>
  <c r="Q2253" i="1"/>
  <c r="R2253" i="1"/>
  <c r="Q2254" i="1"/>
  <c r="R2254" i="1"/>
  <c r="Q2255" i="1"/>
  <c r="R2255" i="1"/>
  <c r="Q2256" i="1"/>
  <c r="R2256" i="1"/>
  <c r="Q2257" i="1"/>
  <c r="R2257" i="1"/>
  <c r="Q2258" i="1"/>
  <c r="R2258" i="1"/>
  <c r="Q2259" i="1"/>
  <c r="R2259" i="1"/>
  <c r="Q2260" i="1"/>
  <c r="R2260" i="1"/>
  <c r="Q2261" i="1"/>
  <c r="R2261" i="1"/>
  <c r="Q2262" i="1"/>
  <c r="R2262" i="1"/>
  <c r="Q2263" i="1"/>
  <c r="R2263" i="1"/>
  <c r="Q2264" i="1"/>
  <c r="R2264" i="1"/>
  <c r="Q2265" i="1"/>
  <c r="R2265" i="1"/>
  <c r="Q2266" i="1"/>
  <c r="R2266" i="1"/>
  <c r="Q2267" i="1"/>
  <c r="R2267" i="1"/>
  <c r="Q2268" i="1"/>
  <c r="R2268" i="1"/>
  <c r="Q2269" i="1"/>
  <c r="R2269" i="1"/>
  <c r="Q2270" i="1"/>
  <c r="R2270" i="1"/>
  <c r="Q2271" i="1"/>
  <c r="R2271" i="1"/>
  <c r="Q2272" i="1"/>
  <c r="R2272" i="1"/>
  <c r="Q2273" i="1"/>
  <c r="R2273" i="1"/>
  <c r="Q2274" i="1"/>
  <c r="R2274" i="1"/>
  <c r="Q2275" i="1"/>
  <c r="R2275" i="1"/>
  <c r="Q2276" i="1"/>
  <c r="R2276" i="1"/>
  <c r="Q2277" i="1"/>
  <c r="R2277" i="1"/>
  <c r="Q2278" i="1"/>
  <c r="R2278" i="1"/>
  <c r="Q2279" i="1"/>
  <c r="R2279" i="1"/>
  <c r="Q2280" i="1"/>
  <c r="R2280" i="1"/>
  <c r="Q2281" i="1"/>
  <c r="R2281" i="1"/>
  <c r="Q2282" i="1"/>
  <c r="R2282" i="1"/>
  <c r="Q2283" i="1"/>
  <c r="R2283" i="1"/>
  <c r="Q2284" i="1"/>
  <c r="R2284" i="1"/>
  <c r="Q2285" i="1"/>
  <c r="R2285" i="1"/>
  <c r="Q2286" i="1"/>
  <c r="R2286" i="1"/>
  <c r="Q2287" i="1"/>
  <c r="R2287" i="1"/>
  <c r="Q2288" i="1"/>
  <c r="R2288" i="1"/>
  <c r="Q2289" i="1"/>
  <c r="R2289" i="1"/>
  <c r="Q2290" i="1"/>
  <c r="R2290" i="1"/>
  <c r="Q2291" i="1"/>
  <c r="R2291" i="1"/>
  <c r="Q2292" i="1"/>
  <c r="R2292" i="1"/>
  <c r="Q2293" i="1"/>
  <c r="R2293" i="1"/>
  <c r="Q2294" i="1"/>
  <c r="R2294" i="1"/>
  <c r="Q2295" i="1"/>
  <c r="R2295" i="1"/>
  <c r="Q2296" i="1"/>
  <c r="R2296" i="1"/>
  <c r="Q2297" i="1"/>
  <c r="R2297" i="1"/>
  <c r="Q2298" i="1"/>
  <c r="R2298" i="1"/>
  <c r="Q2299" i="1"/>
  <c r="R2299" i="1"/>
  <c r="Q2300" i="1"/>
  <c r="R2300" i="1"/>
  <c r="Q2301" i="1"/>
  <c r="R2301" i="1"/>
  <c r="Q2302" i="1"/>
  <c r="R2302" i="1"/>
  <c r="Q2303" i="1"/>
  <c r="R2303" i="1"/>
  <c r="Q2304" i="1"/>
  <c r="R2304" i="1"/>
  <c r="Q2305" i="1"/>
  <c r="R2305" i="1"/>
  <c r="Q2306" i="1"/>
  <c r="R2306" i="1"/>
  <c r="Q2307" i="1"/>
  <c r="R2307" i="1"/>
  <c r="Q2308" i="1"/>
  <c r="R2308" i="1"/>
  <c r="Q2309" i="1"/>
  <c r="R2309" i="1"/>
  <c r="Q2310" i="1"/>
  <c r="R2310" i="1"/>
  <c r="Q2311" i="1"/>
  <c r="R2311" i="1"/>
  <c r="Q2312" i="1"/>
  <c r="R2312" i="1"/>
  <c r="Q2313" i="1"/>
  <c r="R2313" i="1"/>
  <c r="Q2314" i="1"/>
  <c r="R2314" i="1"/>
  <c r="Q2315" i="1"/>
  <c r="R2315" i="1"/>
  <c r="Q2316" i="1"/>
  <c r="R2316" i="1"/>
  <c r="Q2317" i="1"/>
  <c r="R2317" i="1"/>
  <c r="Q2318" i="1"/>
  <c r="R2318" i="1"/>
  <c r="Q2319" i="1"/>
  <c r="R2319" i="1"/>
  <c r="Q2320" i="1"/>
  <c r="R2320" i="1"/>
  <c r="Q2321" i="1"/>
  <c r="R2321" i="1"/>
  <c r="Q2322" i="1"/>
  <c r="R2322" i="1"/>
  <c r="Q2323" i="1"/>
  <c r="R2323" i="1"/>
  <c r="Q2324" i="1"/>
  <c r="R2324" i="1"/>
  <c r="Q2325" i="1"/>
  <c r="R2325" i="1"/>
  <c r="Q2326" i="1"/>
  <c r="R2326" i="1"/>
  <c r="Q2327" i="1"/>
  <c r="R2327" i="1"/>
  <c r="Q2328" i="1"/>
  <c r="R2328" i="1"/>
  <c r="Q2329" i="1"/>
  <c r="R2329" i="1"/>
  <c r="Q2330" i="1"/>
  <c r="R2330" i="1"/>
  <c r="Q2331" i="1"/>
  <c r="R2331" i="1"/>
  <c r="Q2332" i="1"/>
  <c r="R2332" i="1"/>
  <c r="Q2333" i="1"/>
  <c r="R2333" i="1"/>
  <c r="Q2334" i="1"/>
  <c r="R2334" i="1"/>
  <c r="Q2335" i="1"/>
  <c r="R2335" i="1"/>
  <c r="Q2336" i="1"/>
  <c r="R2336" i="1"/>
  <c r="Q2337" i="1"/>
  <c r="R2337" i="1"/>
  <c r="Q2338" i="1"/>
  <c r="R2338" i="1"/>
  <c r="Q2339" i="1"/>
  <c r="R2339" i="1"/>
  <c r="Q2340" i="1"/>
  <c r="R2340" i="1"/>
  <c r="Q2341" i="1"/>
  <c r="R2341" i="1"/>
  <c r="Q2342" i="1"/>
  <c r="R2342" i="1"/>
  <c r="Q2343" i="1"/>
  <c r="R2343" i="1"/>
  <c r="Q2344" i="1"/>
  <c r="R2344" i="1"/>
  <c r="Q2345" i="1"/>
  <c r="R2345" i="1"/>
  <c r="Q2346" i="1"/>
  <c r="R2346" i="1"/>
  <c r="Q2347" i="1"/>
  <c r="R2347" i="1"/>
  <c r="Q2348" i="1"/>
  <c r="R2348" i="1"/>
  <c r="Q2349" i="1"/>
  <c r="R2349" i="1"/>
  <c r="Q2350" i="1"/>
  <c r="R2350" i="1"/>
  <c r="Q2351" i="1"/>
  <c r="R2351" i="1"/>
  <c r="Q2352" i="1"/>
  <c r="R2352" i="1"/>
  <c r="Q2353" i="1"/>
  <c r="R2353" i="1"/>
  <c r="Q2354" i="1"/>
  <c r="R2354" i="1"/>
  <c r="Q2355" i="1"/>
  <c r="R2355" i="1"/>
  <c r="Q2356" i="1"/>
  <c r="R2356" i="1"/>
  <c r="Q2357" i="1"/>
  <c r="R2357" i="1"/>
  <c r="Q2358" i="1"/>
  <c r="R2358" i="1"/>
  <c r="Q2359" i="1"/>
  <c r="R2359" i="1"/>
  <c r="Q2360" i="1"/>
  <c r="R2360" i="1"/>
  <c r="Q2361" i="1"/>
  <c r="R2361" i="1"/>
  <c r="Q2362" i="1"/>
  <c r="R2362" i="1"/>
  <c r="Q2363" i="1"/>
  <c r="R2363" i="1"/>
  <c r="Q2364" i="1"/>
  <c r="R2364" i="1"/>
  <c r="Q2365" i="1"/>
  <c r="R2365" i="1"/>
  <c r="Q2366" i="1"/>
  <c r="R2366" i="1"/>
  <c r="Q2367" i="1"/>
  <c r="R2367" i="1"/>
  <c r="Q2368" i="1"/>
  <c r="R2368" i="1"/>
  <c r="Q2369" i="1"/>
  <c r="R2369" i="1"/>
  <c r="Q2370" i="1"/>
  <c r="R2370" i="1"/>
  <c r="Q2371" i="1"/>
  <c r="R2371" i="1"/>
  <c r="Q2372" i="1"/>
  <c r="R2372" i="1"/>
  <c r="Q2373" i="1"/>
  <c r="R2373" i="1"/>
  <c r="Q2374" i="1"/>
  <c r="R2374" i="1"/>
  <c r="Q2375" i="1"/>
  <c r="R2375" i="1"/>
  <c r="Q2376" i="1"/>
  <c r="R2376" i="1"/>
  <c r="Q2377" i="1"/>
  <c r="R2377" i="1"/>
  <c r="Q2378" i="1"/>
  <c r="R2378" i="1"/>
  <c r="Q2379" i="1"/>
  <c r="R2379" i="1"/>
  <c r="Q2380" i="1"/>
  <c r="R2380" i="1"/>
  <c r="Q2381" i="1"/>
  <c r="R2381" i="1"/>
  <c r="Q2382" i="1"/>
  <c r="R2382" i="1"/>
  <c r="Q2383" i="1"/>
  <c r="R2383" i="1"/>
  <c r="Q2384" i="1"/>
  <c r="R2384" i="1"/>
  <c r="Q2385" i="1"/>
  <c r="R2385" i="1"/>
  <c r="Q2386" i="1"/>
  <c r="R2386" i="1"/>
  <c r="Q2387" i="1"/>
  <c r="R2387" i="1"/>
  <c r="Q2388" i="1"/>
  <c r="R2388" i="1"/>
  <c r="Q2389" i="1"/>
  <c r="R2389" i="1"/>
  <c r="Q2390" i="1"/>
  <c r="R2390" i="1"/>
  <c r="Q2391" i="1"/>
  <c r="R2391" i="1"/>
  <c r="Q2392" i="1"/>
  <c r="R2392" i="1"/>
  <c r="Q2393" i="1"/>
  <c r="R2393" i="1"/>
  <c r="Q2394" i="1"/>
  <c r="R2394" i="1"/>
  <c r="Q2395" i="1"/>
  <c r="R2395" i="1"/>
  <c r="Q2396" i="1"/>
  <c r="R2396" i="1"/>
  <c r="Q2397" i="1"/>
  <c r="R2397" i="1"/>
  <c r="Q2398" i="1"/>
  <c r="R2398" i="1"/>
  <c r="Q2399" i="1"/>
  <c r="R2399" i="1"/>
  <c r="Q2400" i="1"/>
  <c r="R2400" i="1"/>
  <c r="Q2401" i="1"/>
  <c r="R2401" i="1"/>
  <c r="Q2402" i="1"/>
  <c r="R2402" i="1"/>
  <c r="Q2403" i="1"/>
  <c r="R2403" i="1"/>
  <c r="Q2404" i="1"/>
  <c r="R2404" i="1"/>
  <c r="Q2405" i="1"/>
  <c r="R2405" i="1"/>
  <c r="Q2406" i="1"/>
  <c r="R2406" i="1"/>
  <c r="Q2407" i="1"/>
  <c r="R2407" i="1"/>
  <c r="Q2408" i="1"/>
  <c r="R2408" i="1"/>
  <c r="Q2409" i="1"/>
  <c r="R2409" i="1"/>
  <c r="Q2410" i="1"/>
  <c r="R2410" i="1"/>
  <c r="Q2411" i="1"/>
  <c r="R2411" i="1"/>
  <c r="Q2412" i="1"/>
  <c r="R2412" i="1"/>
  <c r="Q2413" i="1"/>
  <c r="R2413" i="1"/>
  <c r="Q2414" i="1"/>
  <c r="R2414" i="1"/>
  <c r="Q2415" i="1"/>
  <c r="R2415" i="1"/>
  <c r="Q2416" i="1"/>
  <c r="R2416" i="1"/>
  <c r="Q2417" i="1"/>
  <c r="R2417" i="1"/>
  <c r="Q2418" i="1"/>
  <c r="R2418" i="1"/>
  <c r="Q2419" i="1"/>
  <c r="R2419" i="1"/>
  <c r="Q2420" i="1"/>
  <c r="R2420" i="1"/>
  <c r="Q2421" i="1"/>
  <c r="R2421" i="1"/>
  <c r="Q2422" i="1"/>
  <c r="R2422" i="1"/>
  <c r="Q2423" i="1"/>
  <c r="R2423" i="1"/>
  <c r="Q2424" i="1"/>
  <c r="R2424" i="1"/>
  <c r="Q2425" i="1"/>
  <c r="R2425" i="1"/>
  <c r="Q2426" i="1"/>
  <c r="R2426" i="1"/>
  <c r="Q2427" i="1"/>
  <c r="R2427" i="1"/>
  <c r="Q2428" i="1"/>
  <c r="R2428" i="1"/>
  <c r="Q2429" i="1"/>
  <c r="R2429" i="1"/>
  <c r="Q2430" i="1"/>
  <c r="R2430" i="1"/>
  <c r="Q2431" i="1"/>
  <c r="R2431" i="1"/>
  <c r="Q2432" i="1"/>
  <c r="R2432" i="1"/>
  <c r="Q2433" i="1"/>
  <c r="R2433" i="1"/>
  <c r="Q2434" i="1"/>
  <c r="R2434" i="1"/>
  <c r="Q2435" i="1"/>
  <c r="R2435" i="1"/>
  <c r="Q2436" i="1"/>
  <c r="R2436" i="1"/>
  <c r="Q2437" i="1"/>
  <c r="R2437" i="1"/>
  <c r="Q2438" i="1"/>
  <c r="R2438" i="1"/>
  <c r="Q2439" i="1"/>
  <c r="R2439" i="1"/>
  <c r="Q2440" i="1"/>
  <c r="R2440" i="1"/>
  <c r="Q2441" i="1"/>
  <c r="R2441" i="1"/>
  <c r="Q2442" i="1"/>
  <c r="R2442" i="1"/>
  <c r="Q2443" i="1"/>
  <c r="R2443" i="1"/>
  <c r="Q2444" i="1"/>
  <c r="R2444" i="1"/>
  <c r="Q2445" i="1"/>
  <c r="R2445" i="1"/>
  <c r="Q2446" i="1"/>
  <c r="R2446" i="1"/>
  <c r="Q2447" i="1"/>
  <c r="R2447" i="1"/>
  <c r="Q2448" i="1"/>
  <c r="R2448" i="1"/>
  <c r="Q2449" i="1"/>
  <c r="R2449" i="1"/>
  <c r="Q2450" i="1"/>
  <c r="R2450" i="1"/>
  <c r="Q2451" i="1"/>
  <c r="R2451" i="1"/>
  <c r="Q2452" i="1"/>
  <c r="R2452" i="1"/>
  <c r="Q2453" i="1"/>
  <c r="R2453" i="1"/>
  <c r="Q2454" i="1"/>
  <c r="R2454" i="1"/>
  <c r="Q2455" i="1"/>
  <c r="R2455" i="1"/>
  <c r="Q2456" i="1"/>
  <c r="R2456" i="1"/>
  <c r="Q2457" i="1"/>
  <c r="R2457" i="1"/>
  <c r="Q2458" i="1"/>
  <c r="R2458" i="1"/>
  <c r="Q2459" i="1"/>
  <c r="R2459" i="1"/>
  <c r="Q2460" i="1"/>
  <c r="R2460" i="1"/>
  <c r="Q2461" i="1"/>
  <c r="R2461" i="1"/>
  <c r="Q2462" i="1"/>
  <c r="R2462" i="1"/>
  <c r="Q2463" i="1"/>
  <c r="R2463" i="1"/>
  <c r="Q2464" i="1"/>
  <c r="R2464" i="1"/>
  <c r="Q2465" i="1"/>
  <c r="R2465" i="1"/>
  <c r="Q2466" i="1"/>
  <c r="R2466" i="1"/>
  <c r="Q2467" i="1"/>
  <c r="R2467" i="1"/>
  <c r="Q2468" i="1"/>
  <c r="R2468" i="1"/>
  <c r="Q2469" i="1"/>
  <c r="R2469" i="1"/>
  <c r="Q2470" i="1"/>
  <c r="R2470" i="1"/>
  <c r="Q2471" i="1"/>
  <c r="R2471" i="1"/>
  <c r="Q2472" i="1"/>
  <c r="R2472" i="1"/>
  <c r="Q2473" i="1"/>
  <c r="R2473" i="1"/>
  <c r="Q2474" i="1"/>
  <c r="R2474" i="1"/>
  <c r="Q2475" i="1"/>
  <c r="R2475" i="1"/>
  <c r="Q2476" i="1"/>
  <c r="R2476" i="1"/>
  <c r="Q2477" i="1"/>
  <c r="R2477" i="1"/>
  <c r="Q2478" i="1"/>
  <c r="R2478" i="1"/>
  <c r="Q2479" i="1"/>
  <c r="R2479" i="1"/>
  <c r="Q2480" i="1"/>
  <c r="R2480" i="1"/>
  <c r="Q2481" i="1"/>
  <c r="R2481" i="1"/>
  <c r="Q2482" i="1"/>
  <c r="R2482" i="1"/>
  <c r="Q2483" i="1"/>
  <c r="R2483" i="1"/>
  <c r="Q2484" i="1"/>
  <c r="R2484" i="1"/>
  <c r="Q2485" i="1"/>
  <c r="R2485" i="1"/>
  <c r="Q2486" i="1"/>
  <c r="R2486" i="1"/>
  <c r="Q2487" i="1"/>
  <c r="R2487" i="1"/>
  <c r="Q2488" i="1"/>
  <c r="R2488" i="1"/>
  <c r="Q2489" i="1"/>
  <c r="R2489" i="1"/>
  <c r="Q2490" i="1"/>
  <c r="R2490" i="1"/>
  <c r="Q2491" i="1"/>
  <c r="R2491" i="1"/>
  <c r="Q2492" i="1"/>
  <c r="R2492" i="1"/>
  <c r="Q2493" i="1"/>
  <c r="R2493" i="1"/>
  <c r="Q2494" i="1"/>
  <c r="R2494" i="1"/>
  <c r="Q2495" i="1"/>
  <c r="R2495" i="1"/>
  <c r="Q2496" i="1"/>
  <c r="R2496" i="1"/>
  <c r="Q2497" i="1"/>
  <c r="R2497" i="1"/>
  <c r="Q2498" i="1"/>
  <c r="R2498" i="1"/>
  <c r="Q2499" i="1"/>
  <c r="R2499" i="1"/>
  <c r="Q2500" i="1"/>
  <c r="R2500" i="1"/>
  <c r="Q2501" i="1"/>
  <c r="R2501" i="1"/>
  <c r="Q2502" i="1"/>
  <c r="R2502" i="1"/>
  <c r="Q2503" i="1"/>
  <c r="R2503" i="1"/>
  <c r="Q2504" i="1"/>
  <c r="R2504" i="1"/>
  <c r="Q2505" i="1"/>
  <c r="R2505" i="1"/>
  <c r="Q2506" i="1"/>
  <c r="R2506" i="1"/>
  <c r="Q2507" i="1"/>
  <c r="R2507" i="1"/>
  <c r="Q2508" i="1"/>
  <c r="R2508" i="1"/>
  <c r="Q2509" i="1"/>
  <c r="R2509" i="1"/>
  <c r="Q2510" i="1"/>
  <c r="R2510" i="1"/>
  <c r="Q2511" i="1"/>
  <c r="R2511" i="1"/>
  <c r="Q2512" i="1"/>
  <c r="R2512" i="1"/>
  <c r="Q2513" i="1"/>
  <c r="R2513" i="1"/>
  <c r="Q2514" i="1"/>
  <c r="R2514" i="1"/>
  <c r="Q2515" i="1"/>
  <c r="R2515" i="1"/>
  <c r="Q2516" i="1"/>
  <c r="R2516" i="1"/>
  <c r="Q2517" i="1"/>
  <c r="R2517" i="1"/>
  <c r="Q2518" i="1"/>
  <c r="R2518" i="1"/>
  <c r="Q2519" i="1"/>
  <c r="R2519" i="1"/>
  <c r="Q2520" i="1"/>
  <c r="R2520" i="1"/>
  <c r="Q2521" i="1"/>
  <c r="R2521" i="1"/>
  <c r="Q2522" i="1"/>
  <c r="R2522" i="1"/>
  <c r="Q2523" i="1"/>
  <c r="R2523" i="1"/>
  <c r="Q2524" i="1"/>
  <c r="R2524" i="1"/>
  <c r="Q2525" i="1"/>
  <c r="R2525" i="1"/>
  <c r="Q2526" i="1"/>
  <c r="R2526" i="1"/>
  <c r="Q2527" i="1"/>
  <c r="R2527" i="1"/>
  <c r="Q2528" i="1"/>
  <c r="R2528" i="1"/>
  <c r="Q2529" i="1"/>
  <c r="R2529" i="1"/>
  <c r="Q2530" i="1"/>
  <c r="R2530" i="1"/>
  <c r="Q2531" i="1"/>
  <c r="R2531" i="1"/>
  <c r="Q2532" i="1"/>
  <c r="R2532" i="1"/>
  <c r="Q2533" i="1"/>
  <c r="R2533" i="1"/>
  <c r="Q2534" i="1"/>
  <c r="R2534" i="1"/>
  <c r="Q2535" i="1"/>
  <c r="R2535" i="1"/>
  <c r="Q2536" i="1"/>
  <c r="R2536" i="1"/>
  <c r="Q2537" i="1"/>
  <c r="R2537" i="1"/>
  <c r="Q2538" i="1"/>
  <c r="R2538" i="1"/>
  <c r="Q2539" i="1"/>
  <c r="R2539" i="1"/>
  <c r="Q2540" i="1"/>
  <c r="R2540" i="1"/>
  <c r="Q2541" i="1"/>
  <c r="R2541" i="1"/>
  <c r="Q2542" i="1"/>
  <c r="R2542" i="1"/>
  <c r="Q2543" i="1"/>
  <c r="R2543" i="1"/>
  <c r="Q2544" i="1"/>
  <c r="R2544" i="1"/>
  <c r="Q2545" i="1"/>
  <c r="R2545" i="1"/>
  <c r="Q2546" i="1"/>
  <c r="R2546" i="1"/>
  <c r="Q2547" i="1"/>
  <c r="R2547" i="1"/>
  <c r="Q2548" i="1"/>
  <c r="R2548" i="1"/>
  <c r="Q2549" i="1"/>
  <c r="R2549" i="1"/>
  <c r="Q2550" i="1"/>
  <c r="R2550" i="1"/>
  <c r="Q2551" i="1"/>
  <c r="R2551" i="1"/>
  <c r="Q2552" i="1"/>
  <c r="R2552" i="1"/>
  <c r="Q2553" i="1"/>
  <c r="R2553" i="1"/>
  <c r="Q2554" i="1"/>
  <c r="R2554" i="1"/>
  <c r="Q2555" i="1"/>
  <c r="R2555" i="1"/>
  <c r="Q2556" i="1"/>
  <c r="R2556" i="1"/>
  <c r="Q2557" i="1"/>
  <c r="R2557" i="1"/>
  <c r="Q2558" i="1"/>
  <c r="R2558" i="1"/>
  <c r="Q2559" i="1"/>
  <c r="R2559" i="1"/>
  <c r="Q2560" i="1"/>
  <c r="R2560" i="1"/>
  <c r="Q2561" i="1"/>
  <c r="R2561" i="1"/>
  <c r="Q2562" i="1"/>
  <c r="R2562" i="1"/>
  <c r="Q2563" i="1"/>
  <c r="R2563" i="1"/>
  <c r="Q2564" i="1"/>
  <c r="R2564" i="1"/>
  <c r="Q2565" i="1"/>
  <c r="R2565" i="1"/>
  <c r="Q2566" i="1"/>
  <c r="R2566" i="1"/>
  <c r="Q2567" i="1"/>
  <c r="R2567" i="1"/>
  <c r="Q2568" i="1"/>
  <c r="R2568" i="1"/>
  <c r="Q2569" i="1"/>
  <c r="R2569" i="1"/>
  <c r="Q2570" i="1"/>
  <c r="R2570" i="1"/>
  <c r="Q2571" i="1"/>
  <c r="R2571" i="1"/>
  <c r="Q2572" i="1"/>
  <c r="R2572" i="1"/>
  <c r="Q2573" i="1"/>
  <c r="R2573" i="1"/>
  <c r="Q2574" i="1"/>
  <c r="R2574" i="1"/>
  <c r="Q2575" i="1"/>
  <c r="R2575" i="1"/>
  <c r="Q2576" i="1"/>
  <c r="R2576" i="1"/>
  <c r="Q2577" i="1"/>
  <c r="R2577" i="1"/>
  <c r="Q2578" i="1"/>
  <c r="R2578" i="1"/>
  <c r="Q2579" i="1"/>
  <c r="R2579" i="1"/>
  <c r="Q2580" i="1"/>
  <c r="R2580" i="1"/>
  <c r="Q2581" i="1"/>
  <c r="R2581" i="1"/>
  <c r="Q2582" i="1"/>
  <c r="R2582" i="1"/>
  <c r="Q2583" i="1"/>
  <c r="R2583" i="1"/>
  <c r="Q2584" i="1"/>
  <c r="R2584" i="1"/>
  <c r="Q2585" i="1"/>
  <c r="R2585" i="1"/>
  <c r="Q2586" i="1"/>
  <c r="R2586" i="1"/>
  <c r="Q2587" i="1"/>
  <c r="R2587" i="1"/>
  <c r="Q2588" i="1"/>
  <c r="R2588" i="1"/>
  <c r="Q2589" i="1"/>
  <c r="R2589" i="1"/>
  <c r="Q2590" i="1"/>
  <c r="R2590" i="1"/>
  <c r="Q2591" i="1"/>
  <c r="R2591" i="1"/>
  <c r="Q2592" i="1"/>
  <c r="R2592" i="1"/>
  <c r="Q2593" i="1"/>
  <c r="R2593" i="1"/>
  <c r="Q2594" i="1"/>
  <c r="R2594" i="1"/>
  <c r="Q2595" i="1"/>
  <c r="R2595" i="1"/>
  <c r="Q2596" i="1"/>
  <c r="R2596" i="1"/>
  <c r="Q2597" i="1"/>
  <c r="R2597" i="1"/>
  <c r="Q2598" i="1"/>
  <c r="R2598" i="1"/>
  <c r="Q2599" i="1"/>
  <c r="R2599" i="1"/>
  <c r="Q2600" i="1"/>
  <c r="R2600" i="1"/>
  <c r="Q2601" i="1"/>
  <c r="R2601" i="1"/>
  <c r="Q2602" i="1"/>
  <c r="R2602" i="1"/>
  <c r="Q2603" i="1"/>
  <c r="R2603" i="1"/>
  <c r="Q2604" i="1"/>
  <c r="R2604" i="1"/>
  <c r="Q2605" i="1"/>
  <c r="R2605" i="1"/>
  <c r="Q2606" i="1"/>
  <c r="R2606" i="1"/>
  <c r="Q2607" i="1"/>
  <c r="R2607" i="1"/>
  <c r="Q2608" i="1"/>
  <c r="R2608" i="1"/>
  <c r="Q2609" i="1"/>
  <c r="R2609" i="1"/>
  <c r="Q2610" i="1"/>
  <c r="R2610" i="1"/>
  <c r="Q2611" i="1"/>
  <c r="R2611" i="1"/>
  <c r="Q2612" i="1"/>
  <c r="R2612" i="1"/>
  <c r="Q2613" i="1"/>
  <c r="R2613" i="1"/>
  <c r="Q2614" i="1"/>
  <c r="R2614" i="1"/>
  <c r="Q2615" i="1"/>
  <c r="R2615" i="1"/>
  <c r="Q2616" i="1"/>
  <c r="R2616" i="1"/>
  <c r="Q2617" i="1"/>
  <c r="R2617" i="1"/>
  <c r="Q2618" i="1"/>
  <c r="R2618" i="1"/>
  <c r="Q2619" i="1"/>
  <c r="R2619" i="1"/>
  <c r="Q2620" i="1"/>
  <c r="R2620" i="1"/>
  <c r="Q2621" i="1"/>
  <c r="R2621" i="1"/>
  <c r="Q2622" i="1"/>
  <c r="R2622" i="1"/>
  <c r="Q2623" i="1"/>
  <c r="R2623" i="1"/>
  <c r="Q2624" i="1"/>
  <c r="R2624" i="1"/>
  <c r="Q2625" i="1"/>
  <c r="R2625" i="1"/>
  <c r="Q2626" i="1"/>
  <c r="R2626" i="1"/>
  <c r="Q2627" i="1"/>
  <c r="R2627" i="1"/>
  <c r="Q2628" i="1"/>
  <c r="R2628" i="1"/>
  <c r="Q2629" i="1"/>
  <c r="R2629" i="1"/>
  <c r="Q2630" i="1"/>
  <c r="R2630" i="1"/>
  <c r="Q2631" i="1"/>
  <c r="R2631" i="1"/>
  <c r="Q2632" i="1"/>
  <c r="R2632" i="1"/>
  <c r="Q2633" i="1"/>
  <c r="R2633" i="1"/>
  <c r="Q2634" i="1"/>
  <c r="R2634" i="1"/>
  <c r="Q2635" i="1"/>
  <c r="R2635" i="1"/>
  <c r="Q2636" i="1"/>
  <c r="R2636" i="1"/>
  <c r="Q2637" i="1"/>
  <c r="R2637" i="1"/>
  <c r="Q2638" i="1"/>
  <c r="R2638" i="1"/>
  <c r="Q2639" i="1"/>
  <c r="R2639" i="1"/>
  <c r="Q2640" i="1"/>
  <c r="R2640" i="1"/>
  <c r="Q2641" i="1"/>
  <c r="R2641" i="1"/>
  <c r="Q2642" i="1"/>
  <c r="R2642" i="1"/>
  <c r="Q2643" i="1"/>
  <c r="R2643" i="1"/>
  <c r="Q2644" i="1"/>
  <c r="R2644" i="1"/>
  <c r="Q2645" i="1"/>
  <c r="R2645" i="1"/>
  <c r="Q2646" i="1"/>
  <c r="R2646" i="1"/>
  <c r="Q2647" i="1"/>
  <c r="R2647" i="1"/>
  <c r="Q2648" i="1"/>
  <c r="R2648" i="1"/>
  <c r="Q2649" i="1"/>
  <c r="R2649" i="1"/>
  <c r="Q2650" i="1"/>
  <c r="R2650" i="1"/>
  <c r="Q2651" i="1"/>
  <c r="R2651" i="1"/>
  <c r="Q2652" i="1"/>
  <c r="R2652" i="1"/>
  <c r="Q2653" i="1"/>
  <c r="R2653" i="1"/>
  <c r="Q2654" i="1"/>
  <c r="R2654" i="1"/>
  <c r="Q2655" i="1"/>
  <c r="R2655" i="1"/>
  <c r="Q2656" i="1"/>
  <c r="R2656" i="1"/>
  <c r="Q2657" i="1"/>
  <c r="R2657" i="1"/>
  <c r="Q2658" i="1"/>
  <c r="R2658" i="1"/>
  <c r="Q2659" i="1"/>
  <c r="R2659" i="1"/>
  <c r="Q2660" i="1"/>
  <c r="R2660" i="1"/>
  <c r="Q2661" i="1"/>
  <c r="R2661" i="1"/>
  <c r="Q2662" i="1"/>
  <c r="R2662" i="1"/>
  <c r="Q2663" i="1"/>
  <c r="R2663" i="1"/>
  <c r="Q2664" i="1"/>
  <c r="R2664" i="1"/>
  <c r="Q2665" i="1"/>
  <c r="R2665" i="1"/>
  <c r="Q2666" i="1"/>
  <c r="R2666" i="1"/>
  <c r="Q2667" i="1"/>
  <c r="R2667" i="1"/>
  <c r="Q2668" i="1"/>
  <c r="R2668" i="1"/>
  <c r="Q2669" i="1"/>
  <c r="R2669" i="1"/>
  <c r="Q2670" i="1"/>
  <c r="R2670" i="1"/>
  <c r="Q2671" i="1"/>
  <c r="R2671" i="1"/>
  <c r="Q2672" i="1"/>
  <c r="R2672" i="1"/>
  <c r="Q2673" i="1"/>
  <c r="R2673" i="1"/>
  <c r="Q2674" i="1"/>
  <c r="R2674" i="1"/>
  <c r="Q2675" i="1"/>
  <c r="R2675" i="1"/>
  <c r="Q2676" i="1"/>
  <c r="R2676" i="1"/>
  <c r="Q2677" i="1"/>
  <c r="R2677" i="1"/>
  <c r="Q2678" i="1"/>
  <c r="R2678" i="1"/>
  <c r="Q2679" i="1"/>
  <c r="R2679" i="1"/>
  <c r="Q2680" i="1"/>
  <c r="R2680" i="1"/>
  <c r="Q2681" i="1"/>
  <c r="R2681" i="1"/>
  <c r="Q2682" i="1"/>
  <c r="R2682" i="1"/>
  <c r="Q2683" i="1"/>
  <c r="R2683" i="1"/>
  <c r="Q2684" i="1"/>
  <c r="R2684" i="1"/>
  <c r="Q2685" i="1"/>
  <c r="R2685" i="1"/>
  <c r="Q2686" i="1"/>
  <c r="R2686" i="1"/>
  <c r="Q2687" i="1"/>
  <c r="R2687" i="1"/>
  <c r="Q2688" i="1"/>
  <c r="R2688" i="1"/>
  <c r="Q2689" i="1"/>
  <c r="R2689" i="1"/>
  <c r="Q2690" i="1"/>
  <c r="R2690" i="1"/>
  <c r="Q2691" i="1"/>
  <c r="R2691" i="1"/>
  <c r="Q2692" i="1"/>
  <c r="R2692" i="1"/>
  <c r="Q2693" i="1"/>
  <c r="R2693" i="1"/>
  <c r="Q2694" i="1"/>
  <c r="R2694" i="1"/>
  <c r="Q2695" i="1"/>
  <c r="R2695" i="1"/>
  <c r="Q2696" i="1"/>
  <c r="R2696" i="1"/>
  <c r="Q2697" i="1"/>
  <c r="R2697" i="1"/>
  <c r="Q2698" i="1"/>
  <c r="R2698" i="1"/>
  <c r="Q2699" i="1"/>
  <c r="R2699" i="1"/>
  <c r="Q2700" i="1"/>
  <c r="R2700" i="1"/>
  <c r="Q2701" i="1"/>
  <c r="R2701" i="1"/>
  <c r="Q2702" i="1"/>
  <c r="R2702" i="1"/>
  <c r="Q2703" i="1"/>
  <c r="R2703" i="1"/>
  <c r="Q2704" i="1"/>
  <c r="R2704" i="1"/>
  <c r="Q2705" i="1"/>
  <c r="R2705" i="1"/>
  <c r="Q2706" i="1"/>
  <c r="R2706" i="1"/>
  <c r="Q2707" i="1"/>
  <c r="R2707" i="1"/>
  <c r="Q2708" i="1"/>
  <c r="R2708" i="1"/>
  <c r="Q2709" i="1"/>
  <c r="R2709" i="1"/>
  <c r="Q2710" i="1"/>
  <c r="R2710" i="1"/>
  <c r="Q2711" i="1"/>
  <c r="R2711" i="1"/>
  <c r="Q2712" i="1"/>
  <c r="R2712" i="1"/>
  <c r="Q2713" i="1"/>
  <c r="R2713" i="1"/>
  <c r="Q2714" i="1"/>
  <c r="R2714" i="1"/>
  <c r="Q2715" i="1"/>
  <c r="R2715" i="1"/>
  <c r="Q2716" i="1"/>
  <c r="R2716" i="1"/>
  <c r="Q2717" i="1"/>
  <c r="R2717" i="1"/>
  <c r="Q2718" i="1"/>
  <c r="R2718" i="1"/>
  <c r="Q2719" i="1"/>
  <c r="R2719" i="1"/>
  <c r="Q2720" i="1"/>
  <c r="R2720" i="1"/>
  <c r="Q2721" i="1"/>
  <c r="R2721" i="1"/>
  <c r="Q2722" i="1"/>
  <c r="R2722" i="1"/>
  <c r="Q2723" i="1"/>
  <c r="R2723" i="1"/>
  <c r="Q2724" i="1"/>
  <c r="R2724" i="1"/>
  <c r="Q2725" i="1"/>
  <c r="R2725" i="1"/>
  <c r="Q2726" i="1"/>
  <c r="R2726" i="1"/>
  <c r="Q2727" i="1"/>
  <c r="R2727" i="1"/>
  <c r="Q2728" i="1"/>
  <c r="R2728" i="1"/>
  <c r="Q2729" i="1"/>
  <c r="R2729" i="1"/>
  <c r="Q2730" i="1"/>
  <c r="R2730" i="1"/>
  <c r="Q2731" i="1"/>
  <c r="R2731" i="1"/>
  <c r="Q2732" i="1"/>
  <c r="R2732" i="1"/>
  <c r="Q2733" i="1"/>
  <c r="R2733" i="1"/>
  <c r="Q2734" i="1"/>
  <c r="R2734" i="1"/>
  <c r="Q2735" i="1"/>
  <c r="R2735" i="1"/>
  <c r="Q2736" i="1"/>
  <c r="R2736" i="1"/>
  <c r="Q2737" i="1"/>
  <c r="R2737" i="1"/>
  <c r="Q2738" i="1"/>
  <c r="R2738" i="1"/>
  <c r="Q2739" i="1"/>
  <c r="R2739" i="1"/>
  <c r="Q2740" i="1"/>
  <c r="R2740" i="1"/>
  <c r="Q2741" i="1"/>
  <c r="R2741" i="1"/>
  <c r="Q2742" i="1"/>
  <c r="R2742" i="1"/>
  <c r="Q2743" i="1"/>
  <c r="R2743" i="1"/>
  <c r="Q2744" i="1"/>
  <c r="R2744" i="1"/>
  <c r="Q2745" i="1"/>
  <c r="R2745" i="1"/>
  <c r="Q2746" i="1"/>
  <c r="R2746" i="1"/>
  <c r="Q2747" i="1"/>
  <c r="R2747" i="1"/>
  <c r="Q2748" i="1"/>
  <c r="R2748" i="1"/>
  <c r="Q2749" i="1"/>
  <c r="R2749" i="1"/>
  <c r="Q2750" i="1"/>
  <c r="R2750" i="1"/>
  <c r="Q2751" i="1"/>
  <c r="R2751" i="1"/>
  <c r="Q2752" i="1"/>
  <c r="R2752" i="1"/>
  <c r="Q2753" i="1"/>
  <c r="R2753" i="1"/>
  <c r="Q2754" i="1"/>
  <c r="R2754" i="1"/>
  <c r="Q2755" i="1"/>
  <c r="R2755" i="1"/>
  <c r="Q2756" i="1"/>
  <c r="R2756" i="1"/>
  <c r="Q2757" i="1"/>
  <c r="R2757" i="1"/>
  <c r="Q2758" i="1"/>
  <c r="R2758" i="1"/>
  <c r="Q2759" i="1"/>
  <c r="R2759" i="1"/>
  <c r="Q2760" i="1"/>
  <c r="R2760" i="1"/>
  <c r="Q2761" i="1"/>
  <c r="R2761" i="1"/>
  <c r="Q2762" i="1"/>
  <c r="R2762" i="1"/>
  <c r="Q2763" i="1"/>
  <c r="R2763" i="1"/>
  <c r="Q2764" i="1"/>
  <c r="R2764" i="1"/>
  <c r="Q2765" i="1"/>
  <c r="R2765" i="1"/>
  <c r="Q2766" i="1"/>
  <c r="R2766" i="1"/>
  <c r="Q2767" i="1"/>
  <c r="R2767" i="1"/>
  <c r="Q2768" i="1"/>
  <c r="R2768" i="1"/>
  <c r="Q2769" i="1"/>
  <c r="R2769" i="1"/>
  <c r="Q2770" i="1"/>
  <c r="R2770" i="1"/>
  <c r="Q2771" i="1"/>
  <c r="R2771" i="1"/>
  <c r="Q2772" i="1"/>
  <c r="R2772" i="1"/>
  <c r="Q2773" i="1"/>
  <c r="R2773" i="1"/>
  <c r="Q2774" i="1"/>
  <c r="R2774" i="1"/>
  <c r="Q2775" i="1"/>
  <c r="R2775" i="1"/>
  <c r="Q2776" i="1"/>
  <c r="R2776" i="1"/>
  <c r="Q2777" i="1"/>
  <c r="R2777" i="1"/>
  <c r="Q2778" i="1"/>
  <c r="R2778" i="1"/>
  <c r="Q2779" i="1"/>
  <c r="R2779" i="1"/>
  <c r="Q2780" i="1"/>
  <c r="R2780" i="1"/>
  <c r="Q2781" i="1"/>
  <c r="R2781" i="1"/>
  <c r="Q2782" i="1"/>
  <c r="R2782" i="1"/>
  <c r="Q2783" i="1"/>
  <c r="R2783" i="1"/>
  <c r="Q2784" i="1"/>
  <c r="R2784" i="1"/>
  <c r="Q2785" i="1"/>
  <c r="R2785" i="1"/>
  <c r="Q2786" i="1"/>
  <c r="R2786" i="1"/>
  <c r="Q2787" i="1"/>
  <c r="R2787" i="1"/>
  <c r="Q2788" i="1"/>
  <c r="R2788" i="1"/>
  <c r="Q2789" i="1"/>
  <c r="R2789" i="1"/>
  <c r="Q2790" i="1"/>
  <c r="R2790" i="1"/>
  <c r="Q2791" i="1"/>
  <c r="R2791" i="1"/>
  <c r="Q2792" i="1"/>
  <c r="R2792" i="1"/>
  <c r="Q2793" i="1"/>
  <c r="R2793" i="1"/>
  <c r="Q2794" i="1"/>
  <c r="R2794" i="1"/>
  <c r="Q2795" i="1"/>
  <c r="R2795" i="1"/>
  <c r="Q2796" i="1"/>
  <c r="R2796" i="1"/>
  <c r="Q2797" i="1"/>
  <c r="R2797" i="1"/>
  <c r="Q2798" i="1"/>
  <c r="R2798" i="1"/>
  <c r="Q2799" i="1"/>
  <c r="R2799" i="1"/>
  <c r="Q2800" i="1"/>
  <c r="R2800" i="1"/>
  <c r="Q2801" i="1"/>
  <c r="R2801" i="1"/>
  <c r="Q2802" i="1"/>
  <c r="R2802" i="1"/>
  <c r="Q2803" i="1"/>
  <c r="R2803" i="1"/>
  <c r="Q2804" i="1"/>
  <c r="R2804" i="1"/>
  <c r="Q2805" i="1"/>
  <c r="R2805" i="1"/>
  <c r="Q2806" i="1"/>
  <c r="R2806" i="1"/>
  <c r="Q2807" i="1"/>
  <c r="R2807" i="1"/>
  <c r="Q2808" i="1"/>
  <c r="R2808" i="1"/>
  <c r="Q2809" i="1"/>
  <c r="R2809" i="1"/>
  <c r="Q2810" i="1"/>
  <c r="R2810" i="1"/>
  <c r="Q2811" i="1"/>
  <c r="R2811" i="1"/>
  <c r="Q2812" i="1"/>
  <c r="R2812" i="1"/>
  <c r="Q2813" i="1"/>
  <c r="R2813" i="1"/>
  <c r="Q2814" i="1"/>
  <c r="R2814" i="1"/>
  <c r="Q2815" i="1"/>
  <c r="R2815" i="1"/>
  <c r="Q2816" i="1"/>
  <c r="R2816" i="1"/>
  <c r="Q2817" i="1"/>
  <c r="R2817" i="1"/>
  <c r="Q2818" i="1"/>
  <c r="R2818" i="1"/>
  <c r="Q2819" i="1"/>
  <c r="R2819" i="1"/>
  <c r="Q2820" i="1"/>
  <c r="R2820" i="1"/>
  <c r="Q2821" i="1"/>
  <c r="R2821" i="1"/>
  <c r="Q2822" i="1"/>
  <c r="R2822" i="1"/>
  <c r="Q2823" i="1"/>
  <c r="R2823" i="1"/>
  <c r="Q2824" i="1"/>
  <c r="R2824" i="1"/>
  <c r="Q2825" i="1"/>
  <c r="R2825" i="1"/>
  <c r="Q2826" i="1"/>
  <c r="R2826" i="1"/>
  <c r="Q2827" i="1"/>
  <c r="R2827" i="1"/>
  <c r="Q2828" i="1"/>
  <c r="R2828" i="1"/>
  <c r="Q2829" i="1"/>
  <c r="R2829" i="1"/>
  <c r="Q2830" i="1"/>
  <c r="R2830" i="1"/>
  <c r="Q2831" i="1"/>
  <c r="R2831" i="1"/>
  <c r="Q2832" i="1"/>
  <c r="R2832" i="1"/>
  <c r="Q2833" i="1"/>
  <c r="R2833" i="1"/>
  <c r="Q2834" i="1"/>
  <c r="R2834" i="1"/>
  <c r="Q2835" i="1"/>
  <c r="R2835" i="1"/>
  <c r="Q2836" i="1"/>
  <c r="R2836" i="1"/>
  <c r="Q2837" i="1"/>
  <c r="R2837" i="1"/>
  <c r="Q2838" i="1"/>
  <c r="R2838" i="1"/>
  <c r="Q2839" i="1"/>
  <c r="R2839" i="1"/>
  <c r="Q2840" i="1"/>
  <c r="R2840" i="1"/>
  <c r="Q2841" i="1"/>
  <c r="R2841" i="1"/>
  <c r="Q2842" i="1"/>
  <c r="R2842" i="1"/>
  <c r="Q2843" i="1"/>
  <c r="R2843" i="1"/>
  <c r="Q2844" i="1"/>
  <c r="R2844" i="1"/>
  <c r="Q2845" i="1"/>
  <c r="R2845" i="1"/>
  <c r="Q2846" i="1"/>
  <c r="R2846" i="1"/>
  <c r="Q2847" i="1"/>
  <c r="R2847" i="1"/>
  <c r="Q2848" i="1"/>
  <c r="R2848" i="1"/>
  <c r="Q2849" i="1"/>
  <c r="R2849" i="1"/>
  <c r="Q2850" i="1"/>
  <c r="R2850" i="1"/>
  <c r="Q2851" i="1"/>
  <c r="R2851" i="1"/>
  <c r="Q2852" i="1"/>
  <c r="R2852" i="1"/>
  <c r="Q2853" i="1"/>
  <c r="R2853" i="1"/>
  <c r="Q2854" i="1"/>
  <c r="R2854" i="1"/>
  <c r="Q2855" i="1"/>
  <c r="R2855" i="1"/>
  <c r="Q2856" i="1"/>
  <c r="R2856" i="1"/>
  <c r="Q2857" i="1"/>
  <c r="R2857" i="1"/>
  <c r="Q2858" i="1"/>
  <c r="R2858" i="1"/>
  <c r="Q2859" i="1"/>
  <c r="R2859" i="1"/>
  <c r="Q2860" i="1"/>
  <c r="R2860" i="1"/>
  <c r="Q2861" i="1"/>
  <c r="R2861" i="1"/>
  <c r="Q2862" i="1"/>
  <c r="R2862" i="1"/>
  <c r="Q2863" i="1"/>
  <c r="R2863" i="1"/>
  <c r="Q2864" i="1"/>
  <c r="R2864" i="1"/>
  <c r="Q2865" i="1"/>
  <c r="R2865" i="1"/>
  <c r="Q2866" i="1"/>
  <c r="R2866" i="1"/>
  <c r="Q2867" i="1"/>
  <c r="R2867" i="1"/>
  <c r="Q2868" i="1"/>
  <c r="R2868" i="1"/>
  <c r="Q2869" i="1"/>
  <c r="R2869" i="1"/>
  <c r="Q2870" i="1"/>
  <c r="R2870" i="1"/>
  <c r="Q2871" i="1"/>
  <c r="R2871" i="1"/>
  <c r="Q2872" i="1"/>
  <c r="R2872" i="1"/>
  <c r="Q2873" i="1"/>
  <c r="R2873" i="1"/>
  <c r="Q2874" i="1"/>
  <c r="R2874" i="1"/>
  <c r="Q2875" i="1"/>
  <c r="R2875" i="1"/>
  <c r="Q2876" i="1"/>
  <c r="R2876" i="1"/>
  <c r="Q2877" i="1"/>
  <c r="R2877" i="1"/>
  <c r="Q2878" i="1"/>
  <c r="R2878" i="1"/>
  <c r="Q2879" i="1"/>
  <c r="R2879" i="1"/>
  <c r="Q2880" i="1"/>
  <c r="R2880" i="1"/>
  <c r="Q2881" i="1"/>
  <c r="R2881" i="1"/>
  <c r="Q2882" i="1"/>
  <c r="R2882" i="1"/>
  <c r="Q2883" i="1"/>
  <c r="R2883" i="1"/>
  <c r="Q2884" i="1"/>
  <c r="R2884" i="1"/>
  <c r="Q2885" i="1"/>
  <c r="R2885" i="1"/>
  <c r="Q2886" i="1"/>
  <c r="R2886" i="1"/>
  <c r="Q2887" i="1"/>
  <c r="R2887" i="1"/>
  <c r="Q2888" i="1"/>
  <c r="R2888" i="1"/>
  <c r="Q2889" i="1"/>
  <c r="R2889" i="1"/>
  <c r="Q2890" i="1"/>
  <c r="R2890" i="1"/>
  <c r="Q2891" i="1"/>
  <c r="R2891" i="1"/>
  <c r="Q2892" i="1"/>
  <c r="R2892" i="1"/>
  <c r="Q2893" i="1"/>
  <c r="R2893" i="1"/>
  <c r="Q2894" i="1"/>
  <c r="R2894" i="1"/>
  <c r="Q2895" i="1"/>
  <c r="R2895" i="1"/>
  <c r="Q2896" i="1"/>
  <c r="R2896" i="1"/>
  <c r="Q2897" i="1"/>
  <c r="R2897" i="1"/>
  <c r="Q2898" i="1"/>
  <c r="R2898" i="1"/>
  <c r="Q2899" i="1"/>
  <c r="R2899" i="1"/>
  <c r="Q2900" i="1"/>
  <c r="R2900" i="1"/>
  <c r="Q2901" i="1"/>
  <c r="R2901" i="1"/>
  <c r="Q2902" i="1"/>
  <c r="R2902" i="1"/>
  <c r="Q2903" i="1"/>
  <c r="R2903" i="1"/>
  <c r="Q2904" i="1"/>
  <c r="R2904" i="1"/>
  <c r="Q2905" i="1"/>
  <c r="R2905" i="1"/>
  <c r="Q2906" i="1"/>
  <c r="R2906" i="1"/>
  <c r="Q2907" i="1"/>
  <c r="R2907" i="1"/>
  <c r="Q2908" i="1"/>
  <c r="R2908" i="1"/>
  <c r="Q2909" i="1"/>
  <c r="R2909" i="1"/>
  <c r="Q2910" i="1"/>
  <c r="R2910" i="1"/>
  <c r="Q2911" i="1"/>
  <c r="R2911" i="1"/>
  <c r="Q2912" i="1"/>
  <c r="R2912" i="1"/>
  <c r="Q2913" i="1"/>
  <c r="R2913" i="1"/>
  <c r="Q2914" i="1"/>
  <c r="R2914" i="1"/>
  <c r="Q2915" i="1"/>
  <c r="R2915" i="1"/>
  <c r="Q2916" i="1"/>
  <c r="R2916" i="1"/>
  <c r="Q2917" i="1"/>
  <c r="R2917" i="1"/>
  <c r="Q2918" i="1"/>
  <c r="R2918" i="1"/>
  <c r="Q2919" i="1"/>
  <c r="R2919" i="1"/>
  <c r="Q2920" i="1"/>
  <c r="R2920" i="1"/>
  <c r="Q2921" i="1"/>
  <c r="R2921" i="1"/>
  <c r="Q2922" i="1"/>
  <c r="R2922" i="1"/>
  <c r="Q2923" i="1"/>
  <c r="R2923" i="1"/>
  <c r="Q2924" i="1"/>
  <c r="R2924" i="1"/>
  <c r="Q2925" i="1"/>
  <c r="R2925" i="1"/>
  <c r="Q2926" i="1"/>
  <c r="R2926" i="1"/>
  <c r="Q2927" i="1"/>
  <c r="R2927" i="1"/>
  <c r="Q2928" i="1"/>
  <c r="R2928" i="1"/>
  <c r="Q2929" i="1"/>
  <c r="R2929" i="1"/>
  <c r="Q2930" i="1"/>
  <c r="R2930" i="1"/>
  <c r="Q2931" i="1"/>
  <c r="R2931" i="1"/>
  <c r="Q2932" i="1"/>
  <c r="R2932" i="1"/>
  <c r="Q2933" i="1"/>
  <c r="R2933" i="1"/>
  <c r="Q2934" i="1"/>
  <c r="R2934" i="1"/>
  <c r="Q2935" i="1"/>
  <c r="R2935" i="1"/>
  <c r="Q2936" i="1"/>
  <c r="R2936" i="1"/>
  <c r="Q2937" i="1"/>
  <c r="R2937" i="1"/>
  <c r="Q2938" i="1"/>
  <c r="R2938" i="1"/>
  <c r="Q2939" i="1"/>
  <c r="R2939" i="1"/>
  <c r="Q2940" i="1"/>
  <c r="R2940" i="1"/>
  <c r="Q2941" i="1"/>
  <c r="R2941" i="1"/>
  <c r="Q2942" i="1"/>
  <c r="R2942" i="1"/>
  <c r="Q2943" i="1"/>
  <c r="R2943" i="1"/>
  <c r="Q2944" i="1"/>
  <c r="R2944" i="1"/>
  <c r="Q2945" i="1"/>
  <c r="R2945" i="1"/>
  <c r="Q2946" i="1"/>
  <c r="R2946" i="1"/>
  <c r="Q2947" i="1"/>
  <c r="R2947" i="1"/>
  <c r="Q2948" i="1"/>
  <c r="R2948" i="1"/>
  <c r="Q2949" i="1"/>
  <c r="R2949" i="1"/>
  <c r="Q2950" i="1"/>
  <c r="R2950" i="1"/>
  <c r="Q2951" i="1"/>
  <c r="R2951" i="1"/>
  <c r="Q2952" i="1"/>
  <c r="R2952" i="1"/>
  <c r="Q2953" i="1"/>
  <c r="R2953" i="1"/>
  <c r="Q2954" i="1"/>
  <c r="R2954" i="1"/>
  <c r="Q2955" i="1"/>
  <c r="R2955" i="1"/>
  <c r="Q2956" i="1"/>
  <c r="R2956" i="1"/>
  <c r="Q2957" i="1"/>
  <c r="R2957" i="1"/>
  <c r="Q2958" i="1"/>
  <c r="R2958" i="1"/>
  <c r="Q2959" i="1"/>
  <c r="R2959" i="1"/>
  <c r="Q2960" i="1"/>
  <c r="R2960" i="1"/>
  <c r="Q2961" i="1"/>
  <c r="R2961" i="1"/>
  <c r="Q2962" i="1"/>
  <c r="R2962" i="1"/>
  <c r="Q2963" i="1"/>
  <c r="R2963" i="1"/>
  <c r="Q2964" i="1"/>
  <c r="R2964" i="1"/>
  <c r="Q2965" i="1"/>
  <c r="R2965" i="1"/>
  <c r="Q2966" i="1"/>
  <c r="R2966" i="1"/>
  <c r="Q2967" i="1"/>
  <c r="R2967" i="1"/>
  <c r="Q2968" i="1"/>
  <c r="R2968" i="1"/>
  <c r="Q2969" i="1"/>
  <c r="R2969" i="1"/>
  <c r="Q2970" i="1"/>
  <c r="R2970" i="1"/>
  <c r="Q2971" i="1"/>
  <c r="R2971" i="1"/>
  <c r="Q2972" i="1"/>
  <c r="R2972" i="1"/>
  <c r="Q2973" i="1"/>
  <c r="R2973" i="1"/>
  <c r="Q2974" i="1"/>
  <c r="R2974" i="1"/>
  <c r="Q2975" i="1"/>
  <c r="R2975" i="1"/>
  <c r="Q2976" i="1"/>
  <c r="R2976" i="1"/>
  <c r="Q2977" i="1"/>
  <c r="R2977" i="1"/>
  <c r="Q2978" i="1"/>
  <c r="R2978" i="1"/>
  <c r="Q2979" i="1"/>
  <c r="R2979" i="1"/>
  <c r="Q2980" i="1"/>
  <c r="R2980" i="1"/>
  <c r="Q2981" i="1"/>
  <c r="R2981" i="1"/>
  <c r="Q2982" i="1"/>
  <c r="R2982" i="1"/>
  <c r="Q2983" i="1"/>
  <c r="R2983" i="1"/>
  <c r="Q2984" i="1"/>
  <c r="R2984" i="1"/>
  <c r="Q2985" i="1"/>
  <c r="R2985" i="1"/>
  <c r="Q2986" i="1"/>
  <c r="R2986" i="1"/>
  <c r="Q2987" i="1"/>
  <c r="R2987" i="1"/>
  <c r="Q2988" i="1"/>
  <c r="R2988" i="1"/>
  <c r="Q2989" i="1"/>
  <c r="R2989" i="1"/>
  <c r="Q2990" i="1"/>
  <c r="R2990" i="1"/>
  <c r="Q2991" i="1"/>
  <c r="R2991" i="1"/>
  <c r="Q2992" i="1"/>
  <c r="R2992" i="1"/>
  <c r="Q2993" i="1"/>
  <c r="R2993" i="1"/>
  <c r="Q2994" i="1"/>
  <c r="R2994" i="1"/>
  <c r="Q2995" i="1"/>
  <c r="R2995" i="1"/>
  <c r="Q2996" i="1"/>
  <c r="R2996" i="1"/>
  <c r="Q2997" i="1"/>
  <c r="R2997" i="1"/>
  <c r="Q2998" i="1"/>
  <c r="R2998" i="1"/>
  <c r="Q2999" i="1"/>
  <c r="R2999" i="1"/>
  <c r="Q3000" i="1"/>
  <c r="R3000" i="1"/>
  <c r="Q3001" i="1"/>
  <c r="R3001" i="1"/>
  <c r="Q3002" i="1"/>
  <c r="R3002" i="1"/>
  <c r="Q3003" i="1"/>
  <c r="R3003" i="1"/>
  <c r="Q3004" i="1"/>
  <c r="R3004" i="1"/>
  <c r="Q3005" i="1"/>
  <c r="R3005" i="1"/>
  <c r="Q3006" i="1"/>
  <c r="R3006" i="1"/>
  <c r="Q3007" i="1"/>
  <c r="R3007" i="1"/>
  <c r="Q3008" i="1"/>
  <c r="R3008" i="1"/>
  <c r="Q3009" i="1"/>
  <c r="R3009" i="1"/>
  <c r="Q3010" i="1"/>
  <c r="R3010" i="1"/>
  <c r="Q3011" i="1"/>
  <c r="R3011" i="1"/>
  <c r="Q3012" i="1"/>
  <c r="R3012" i="1"/>
  <c r="Q3013" i="1"/>
  <c r="R3013" i="1"/>
  <c r="Q3014" i="1"/>
  <c r="R3014" i="1"/>
  <c r="Q3015" i="1"/>
  <c r="R3015" i="1"/>
  <c r="Q3016" i="1"/>
  <c r="R3016" i="1"/>
  <c r="Q3017" i="1"/>
  <c r="R3017" i="1"/>
  <c r="Q3018" i="1"/>
  <c r="R3018" i="1"/>
  <c r="Q3019" i="1"/>
  <c r="R3019" i="1"/>
  <c r="Q3020" i="1"/>
  <c r="R3020" i="1"/>
  <c r="Q3021" i="1"/>
  <c r="R3021" i="1"/>
  <c r="Q3022" i="1"/>
  <c r="R3022" i="1"/>
  <c r="Q3023" i="1"/>
  <c r="R3023" i="1"/>
  <c r="Q3024" i="1"/>
  <c r="R3024" i="1"/>
  <c r="Q3025" i="1"/>
  <c r="R3025" i="1"/>
  <c r="Q3026" i="1"/>
  <c r="R3026" i="1"/>
  <c r="Q3027" i="1"/>
  <c r="R3027" i="1"/>
  <c r="Q3028" i="1"/>
  <c r="R3028" i="1"/>
  <c r="Q3029" i="1"/>
  <c r="R3029" i="1"/>
  <c r="Q3030" i="1"/>
  <c r="R3030" i="1"/>
  <c r="Q3031" i="1"/>
  <c r="R3031" i="1"/>
  <c r="Q3032" i="1"/>
  <c r="R3032" i="1"/>
  <c r="Q3033" i="1"/>
  <c r="R3033" i="1"/>
  <c r="Q3034" i="1"/>
  <c r="R3034" i="1"/>
  <c r="Q3035" i="1"/>
  <c r="R3035" i="1"/>
  <c r="Q3036" i="1"/>
  <c r="R3036" i="1"/>
  <c r="Q3037" i="1"/>
  <c r="R3037" i="1"/>
  <c r="Q3038" i="1"/>
  <c r="R3038" i="1"/>
  <c r="Q3039" i="1"/>
  <c r="R3039" i="1"/>
  <c r="Q3040" i="1"/>
  <c r="R3040" i="1"/>
  <c r="Q3041" i="1"/>
  <c r="R3041" i="1"/>
  <c r="Q3042" i="1"/>
  <c r="R3042" i="1"/>
  <c r="Q3043" i="1"/>
  <c r="R3043" i="1"/>
  <c r="Q3044" i="1"/>
  <c r="R3044" i="1"/>
  <c r="Q3045" i="1"/>
  <c r="R3045" i="1"/>
  <c r="Q3046" i="1"/>
  <c r="R3046" i="1"/>
  <c r="Q3047" i="1"/>
  <c r="R3047" i="1"/>
  <c r="Q3048" i="1"/>
  <c r="R3048" i="1"/>
  <c r="Q3049" i="1"/>
  <c r="R3049" i="1"/>
  <c r="Q3050" i="1"/>
  <c r="R3050" i="1"/>
  <c r="Q3051" i="1"/>
  <c r="R3051" i="1"/>
  <c r="Q3052" i="1"/>
  <c r="R3052" i="1"/>
  <c r="Q3053" i="1"/>
  <c r="R3053" i="1"/>
  <c r="Q3054" i="1"/>
  <c r="R3054" i="1"/>
  <c r="Q3055" i="1"/>
  <c r="R3055" i="1"/>
  <c r="Q3056" i="1"/>
  <c r="R3056" i="1"/>
  <c r="Q3057" i="1"/>
  <c r="R3057" i="1"/>
  <c r="Q3058" i="1"/>
  <c r="R3058" i="1"/>
  <c r="Q3059" i="1"/>
  <c r="R3059" i="1"/>
  <c r="Q3060" i="1"/>
  <c r="R3060" i="1"/>
  <c r="Q3061" i="1"/>
  <c r="R3061" i="1"/>
  <c r="Q3062" i="1"/>
  <c r="R3062" i="1"/>
  <c r="Q3063" i="1"/>
  <c r="R3063" i="1"/>
  <c r="Q3064" i="1"/>
  <c r="R3064" i="1"/>
  <c r="Q3065" i="1"/>
  <c r="R3065" i="1"/>
  <c r="Q3066" i="1"/>
  <c r="R3066" i="1"/>
  <c r="Q3067" i="1"/>
  <c r="R3067" i="1"/>
  <c r="Q3068" i="1"/>
  <c r="R3068" i="1"/>
  <c r="Q3069" i="1"/>
  <c r="R3069" i="1"/>
  <c r="Q3070" i="1"/>
  <c r="R3070" i="1"/>
  <c r="Q3071" i="1"/>
  <c r="R3071" i="1"/>
  <c r="Q3072" i="1"/>
  <c r="R3072" i="1"/>
  <c r="Q3073" i="1"/>
  <c r="R3073" i="1"/>
  <c r="Q3074" i="1"/>
  <c r="R3074" i="1"/>
  <c r="Q3075" i="1"/>
  <c r="R3075" i="1"/>
  <c r="Q3076" i="1"/>
  <c r="R3076" i="1"/>
  <c r="Q3077" i="1"/>
  <c r="R3077" i="1"/>
  <c r="Q3078" i="1"/>
  <c r="R3078" i="1"/>
  <c r="Q3079" i="1"/>
  <c r="R3079" i="1"/>
  <c r="Q3080" i="1"/>
  <c r="R3080" i="1"/>
  <c r="Q3081" i="1"/>
  <c r="R3081" i="1"/>
  <c r="Q3082" i="1"/>
  <c r="R3082" i="1"/>
  <c r="Q3083" i="1"/>
  <c r="R3083" i="1"/>
  <c r="Q3084" i="1"/>
  <c r="R3084" i="1"/>
  <c r="Q3085" i="1"/>
  <c r="R3085" i="1"/>
  <c r="Q3086" i="1"/>
  <c r="R3086" i="1"/>
  <c r="Q3087" i="1"/>
  <c r="R3087" i="1"/>
  <c r="Q3088" i="1"/>
  <c r="R3088" i="1"/>
  <c r="Q3089" i="1"/>
  <c r="R3089" i="1"/>
  <c r="Q3090" i="1"/>
  <c r="R3090" i="1"/>
  <c r="Q3091" i="1"/>
  <c r="R3091" i="1"/>
  <c r="Q3092" i="1"/>
  <c r="R3092" i="1"/>
  <c r="Q3093" i="1"/>
  <c r="R3093" i="1"/>
  <c r="Q3094" i="1"/>
  <c r="R3094" i="1"/>
  <c r="Q3095" i="1"/>
  <c r="R3095" i="1"/>
  <c r="Q3096" i="1"/>
  <c r="R3096" i="1"/>
  <c r="Q3097" i="1"/>
  <c r="R3097" i="1"/>
  <c r="Q3098" i="1"/>
  <c r="R3098" i="1"/>
  <c r="Q3099" i="1"/>
  <c r="R3099" i="1"/>
  <c r="Q3100" i="1"/>
  <c r="R3100" i="1"/>
  <c r="Q3101" i="1"/>
  <c r="R3101" i="1"/>
  <c r="Q3102" i="1"/>
  <c r="R3102" i="1"/>
  <c r="Q3103" i="1"/>
  <c r="R3103" i="1"/>
  <c r="Q3104" i="1"/>
  <c r="R3104" i="1"/>
  <c r="Q3105" i="1"/>
  <c r="R3105" i="1"/>
  <c r="Q3106" i="1"/>
  <c r="R3106" i="1"/>
  <c r="Q3107" i="1"/>
  <c r="R3107" i="1"/>
  <c r="Q3108" i="1"/>
  <c r="R3108" i="1"/>
  <c r="Q3109" i="1"/>
  <c r="R3109" i="1"/>
  <c r="Q3110" i="1"/>
  <c r="R3110" i="1"/>
  <c r="Q3111" i="1"/>
  <c r="R3111" i="1"/>
  <c r="Q3112" i="1"/>
  <c r="R3112" i="1"/>
  <c r="Q3113" i="1"/>
  <c r="R3113" i="1"/>
  <c r="Q3114" i="1"/>
  <c r="R3114" i="1"/>
  <c r="Q3115" i="1"/>
  <c r="R3115" i="1"/>
  <c r="Q3116" i="1"/>
  <c r="R3116" i="1"/>
  <c r="Q3117" i="1"/>
  <c r="R3117" i="1"/>
  <c r="Q3118" i="1"/>
  <c r="R3118" i="1"/>
  <c r="Q3119" i="1"/>
  <c r="R3119" i="1"/>
  <c r="Q3120" i="1"/>
  <c r="R3120" i="1"/>
  <c r="Q3121" i="1"/>
  <c r="R3121" i="1"/>
  <c r="Q3122" i="1"/>
  <c r="R3122" i="1"/>
  <c r="Q3123" i="1"/>
  <c r="R3123" i="1"/>
  <c r="Q3124" i="1"/>
  <c r="R3124" i="1"/>
  <c r="Q3125" i="1"/>
  <c r="R3125" i="1"/>
  <c r="Q3126" i="1"/>
  <c r="R3126" i="1"/>
  <c r="Q3127" i="1"/>
  <c r="R3127" i="1"/>
  <c r="Q3128" i="1"/>
  <c r="R3128" i="1"/>
  <c r="Q3129" i="1"/>
  <c r="R3129" i="1"/>
  <c r="Q3130" i="1"/>
  <c r="R3130" i="1"/>
  <c r="Q3131" i="1"/>
  <c r="R3131" i="1"/>
  <c r="Q3132" i="1"/>
  <c r="R3132" i="1"/>
  <c r="Q3133" i="1"/>
  <c r="R3133" i="1"/>
  <c r="Q3134" i="1"/>
  <c r="R3134" i="1"/>
  <c r="Q3135" i="1"/>
  <c r="R3135" i="1"/>
  <c r="Q3136" i="1"/>
  <c r="R3136" i="1"/>
  <c r="Q3137" i="1"/>
  <c r="R3137" i="1"/>
  <c r="Q3138" i="1"/>
  <c r="R3138" i="1"/>
  <c r="Q3139" i="1"/>
  <c r="R3139" i="1"/>
  <c r="Q3140" i="1"/>
  <c r="R3140" i="1"/>
  <c r="Q3141" i="1"/>
  <c r="R3141" i="1"/>
  <c r="Q3142" i="1"/>
  <c r="R3142" i="1"/>
  <c r="Q3143" i="1"/>
  <c r="R3143" i="1"/>
  <c r="Q3144" i="1"/>
  <c r="R3144" i="1"/>
  <c r="Q3145" i="1"/>
  <c r="R3145" i="1"/>
  <c r="Q3146" i="1"/>
  <c r="R3146" i="1"/>
  <c r="Q3147" i="1"/>
  <c r="R3147" i="1"/>
  <c r="Q3148" i="1"/>
  <c r="R3148" i="1"/>
  <c r="Q3149" i="1"/>
  <c r="R3149" i="1"/>
  <c r="Q3150" i="1"/>
  <c r="R3150" i="1"/>
  <c r="Q3151" i="1"/>
  <c r="R3151" i="1"/>
  <c r="Q3152" i="1"/>
  <c r="R3152" i="1"/>
  <c r="Q3153" i="1"/>
  <c r="R3153" i="1"/>
  <c r="Q3154" i="1"/>
  <c r="R3154" i="1"/>
  <c r="Q3155" i="1"/>
  <c r="R3155" i="1"/>
  <c r="Q3156" i="1"/>
  <c r="R3156" i="1"/>
  <c r="Q3157" i="1"/>
  <c r="R3157" i="1"/>
  <c r="Q3158" i="1"/>
  <c r="R3158" i="1"/>
  <c r="Q3159" i="1"/>
  <c r="R3159" i="1"/>
  <c r="Q3160" i="1"/>
  <c r="R3160" i="1"/>
  <c r="Q3161" i="1"/>
  <c r="R3161" i="1"/>
  <c r="Q3162" i="1"/>
  <c r="R3162" i="1"/>
  <c r="Q3163" i="1"/>
  <c r="R3163" i="1"/>
  <c r="Q3164" i="1"/>
  <c r="R3164" i="1"/>
  <c r="Q3165" i="1"/>
  <c r="R3165" i="1"/>
  <c r="Q3166" i="1"/>
  <c r="R3166" i="1"/>
  <c r="Q3167" i="1"/>
  <c r="R3167" i="1"/>
  <c r="Q3168" i="1"/>
  <c r="R3168" i="1"/>
  <c r="Q3169" i="1"/>
  <c r="R3169" i="1"/>
  <c r="Q3170" i="1"/>
  <c r="R3170" i="1"/>
  <c r="Q3171" i="1"/>
  <c r="R3171" i="1"/>
  <c r="Q3172" i="1"/>
  <c r="R3172" i="1"/>
  <c r="Q3173" i="1"/>
  <c r="R3173" i="1"/>
  <c r="Q3174" i="1"/>
  <c r="R3174" i="1"/>
  <c r="Q3175" i="1"/>
  <c r="R3175" i="1"/>
  <c r="Q3176" i="1"/>
  <c r="R3176" i="1"/>
  <c r="Q3177" i="1"/>
  <c r="R3177" i="1"/>
  <c r="Q3178" i="1"/>
  <c r="R3178" i="1"/>
  <c r="Q3179" i="1"/>
  <c r="R3179" i="1"/>
  <c r="Q3180" i="1"/>
  <c r="R3180" i="1"/>
  <c r="Q3181" i="1"/>
  <c r="R3181" i="1"/>
  <c r="Q3182" i="1"/>
  <c r="R3182" i="1"/>
  <c r="Q3183" i="1"/>
  <c r="R3183" i="1"/>
  <c r="Q3184" i="1"/>
  <c r="R3184" i="1"/>
  <c r="Q3185" i="1"/>
  <c r="R3185" i="1"/>
  <c r="Q3186" i="1"/>
  <c r="R3186" i="1"/>
  <c r="Q3187" i="1"/>
  <c r="R3187" i="1"/>
  <c r="Q3188" i="1"/>
  <c r="R3188" i="1"/>
  <c r="Q3189" i="1"/>
  <c r="R3189" i="1"/>
  <c r="Q3190" i="1"/>
  <c r="R3190" i="1"/>
  <c r="Q3191" i="1"/>
  <c r="R3191" i="1"/>
  <c r="Q3192" i="1"/>
  <c r="R3192" i="1"/>
  <c r="Q3193" i="1"/>
  <c r="R3193" i="1"/>
  <c r="Q3194" i="1"/>
  <c r="R3194" i="1"/>
  <c r="Q3195" i="1"/>
  <c r="R3195" i="1"/>
  <c r="Q3196" i="1"/>
  <c r="R3196" i="1"/>
  <c r="Q3197" i="1"/>
  <c r="R3197" i="1"/>
  <c r="Q3198" i="1"/>
  <c r="R3198" i="1"/>
  <c r="Q3199" i="1"/>
  <c r="R3199" i="1"/>
  <c r="Q3200" i="1"/>
  <c r="R3200" i="1"/>
  <c r="Q3201" i="1"/>
  <c r="R3201" i="1"/>
  <c r="Q3202" i="1"/>
  <c r="R3202" i="1"/>
  <c r="Q3203" i="1"/>
  <c r="R3203" i="1"/>
  <c r="Q3204" i="1"/>
  <c r="R3204" i="1"/>
  <c r="Q3205" i="1"/>
  <c r="R3205" i="1"/>
  <c r="Q3206" i="1"/>
  <c r="R3206" i="1"/>
  <c r="Q3207" i="1"/>
  <c r="R3207" i="1"/>
  <c r="Q3208" i="1"/>
  <c r="R3208" i="1"/>
  <c r="Q3209" i="1"/>
  <c r="R3209" i="1"/>
  <c r="Q3210" i="1"/>
  <c r="R3210" i="1"/>
  <c r="Q3211" i="1"/>
  <c r="R3211" i="1"/>
  <c r="Q3212" i="1"/>
  <c r="R3212" i="1"/>
  <c r="Q3213" i="1"/>
  <c r="R3213" i="1"/>
  <c r="Q3214" i="1"/>
  <c r="R3214" i="1"/>
  <c r="Q3215" i="1"/>
  <c r="R3215" i="1"/>
  <c r="Q3216" i="1"/>
  <c r="R3216" i="1"/>
  <c r="Q3217" i="1"/>
  <c r="R3217" i="1"/>
  <c r="Q3218" i="1"/>
  <c r="R3218" i="1"/>
  <c r="Q3219" i="1"/>
  <c r="R3219" i="1"/>
  <c r="Q3220" i="1"/>
  <c r="R3220" i="1"/>
  <c r="Q3221" i="1"/>
  <c r="R3221" i="1"/>
  <c r="Q3222" i="1"/>
  <c r="R3222" i="1"/>
  <c r="Q3223" i="1"/>
  <c r="R3223" i="1"/>
  <c r="Q3224" i="1"/>
  <c r="R3224" i="1"/>
  <c r="Q3225" i="1"/>
  <c r="R3225" i="1"/>
  <c r="Q3226" i="1"/>
  <c r="R3226" i="1"/>
  <c r="Q3227" i="1"/>
  <c r="R3227" i="1"/>
  <c r="Q3228" i="1"/>
  <c r="R3228" i="1"/>
  <c r="Q3229" i="1"/>
  <c r="R3229" i="1"/>
  <c r="Q3230" i="1"/>
  <c r="R3230" i="1"/>
  <c r="Q3231" i="1"/>
  <c r="R3231" i="1"/>
  <c r="Q3232" i="1"/>
  <c r="R3232" i="1"/>
  <c r="Q3233" i="1"/>
  <c r="R3233" i="1"/>
  <c r="Q3234" i="1"/>
  <c r="R3234" i="1"/>
  <c r="Q3235" i="1"/>
  <c r="R3235" i="1"/>
  <c r="Q3236" i="1"/>
  <c r="R3236" i="1"/>
  <c r="Q3237" i="1"/>
  <c r="R3237" i="1"/>
  <c r="Q3238" i="1"/>
  <c r="R3238" i="1"/>
  <c r="Q3239" i="1"/>
  <c r="R3239" i="1"/>
  <c r="Q3240" i="1"/>
  <c r="R3240" i="1"/>
  <c r="Q3241" i="1"/>
  <c r="R3241" i="1"/>
  <c r="Q3242" i="1"/>
  <c r="R3242" i="1"/>
  <c r="Q3243" i="1"/>
  <c r="R3243" i="1"/>
  <c r="Q3244" i="1"/>
  <c r="R3244" i="1"/>
  <c r="Q3245" i="1"/>
  <c r="R3245" i="1"/>
  <c r="Q3246" i="1"/>
  <c r="R3246" i="1"/>
  <c r="Q3247" i="1"/>
  <c r="R3247" i="1"/>
  <c r="Q3248" i="1"/>
  <c r="R3248" i="1"/>
  <c r="Q3249" i="1"/>
  <c r="R3249" i="1"/>
  <c r="Q3250" i="1"/>
  <c r="R3250" i="1"/>
  <c r="Q3251" i="1"/>
  <c r="R3251" i="1"/>
  <c r="Q3252" i="1"/>
  <c r="R3252" i="1"/>
  <c r="Q3253" i="1"/>
  <c r="R3253" i="1"/>
  <c r="Q3254" i="1"/>
  <c r="R3254" i="1"/>
  <c r="Q3255" i="1"/>
  <c r="R3255" i="1"/>
  <c r="Q3256" i="1"/>
  <c r="R3256" i="1"/>
  <c r="Q3257" i="1"/>
  <c r="R3257" i="1"/>
  <c r="Q3258" i="1"/>
  <c r="R3258" i="1"/>
  <c r="Q3259" i="1"/>
  <c r="R3259" i="1"/>
  <c r="Q3260" i="1"/>
  <c r="R3260" i="1"/>
  <c r="Q3261" i="1"/>
  <c r="R3261" i="1"/>
  <c r="Q3262" i="1"/>
  <c r="R3262" i="1"/>
  <c r="Q3263" i="1"/>
  <c r="R3263" i="1"/>
  <c r="Q3264" i="1"/>
  <c r="R3264" i="1"/>
  <c r="Q3265" i="1"/>
  <c r="R3265" i="1"/>
  <c r="Q3266" i="1"/>
  <c r="R3266" i="1"/>
  <c r="Q3267" i="1"/>
  <c r="R3267" i="1"/>
  <c r="Q3268" i="1"/>
  <c r="R3268" i="1"/>
  <c r="Q3269" i="1"/>
  <c r="R3269" i="1"/>
  <c r="Q3270" i="1"/>
  <c r="R3270" i="1"/>
  <c r="Q3271" i="1"/>
  <c r="R3271" i="1"/>
  <c r="Q3272" i="1"/>
  <c r="R3272" i="1"/>
  <c r="Q3273" i="1"/>
  <c r="R3273" i="1"/>
  <c r="Q3274" i="1"/>
  <c r="R3274" i="1"/>
  <c r="Q3275" i="1"/>
  <c r="R3275" i="1"/>
  <c r="Q3276" i="1"/>
  <c r="R3276" i="1"/>
  <c r="Q3277" i="1"/>
  <c r="R3277" i="1"/>
  <c r="Q3278" i="1"/>
  <c r="R3278" i="1"/>
  <c r="Q3279" i="1"/>
  <c r="R3279" i="1"/>
  <c r="Q3280" i="1"/>
  <c r="R3280" i="1"/>
  <c r="Q3281" i="1"/>
  <c r="R3281" i="1"/>
  <c r="Q3282" i="1"/>
  <c r="R3282" i="1"/>
  <c r="Q3283" i="1"/>
  <c r="R3283" i="1"/>
  <c r="Q3284" i="1"/>
  <c r="R3284" i="1"/>
  <c r="Q3285" i="1"/>
  <c r="R3285" i="1"/>
  <c r="Q3286" i="1"/>
  <c r="R3286" i="1"/>
  <c r="Q3287" i="1"/>
  <c r="R3287" i="1"/>
  <c r="Q3288" i="1"/>
  <c r="R3288" i="1"/>
  <c r="Q3289" i="1"/>
  <c r="R3289" i="1"/>
  <c r="Q3290" i="1"/>
  <c r="R3290" i="1"/>
  <c r="Q3291" i="1"/>
  <c r="R3291" i="1"/>
  <c r="Q3292" i="1"/>
  <c r="R3292" i="1"/>
  <c r="Q3293" i="1"/>
  <c r="R3293" i="1"/>
  <c r="Q3294" i="1"/>
  <c r="R3294" i="1"/>
  <c r="Q3295" i="1"/>
  <c r="R3295" i="1"/>
  <c r="Q3296" i="1"/>
  <c r="R3296" i="1"/>
  <c r="Q3297" i="1"/>
  <c r="R3297" i="1"/>
  <c r="Q3298" i="1"/>
  <c r="R3298" i="1"/>
  <c r="Q3299" i="1"/>
  <c r="R3299" i="1"/>
  <c r="Q3300" i="1"/>
  <c r="R3300" i="1"/>
  <c r="Q3301" i="1"/>
  <c r="R3301" i="1"/>
  <c r="Q3302" i="1"/>
  <c r="R3302" i="1"/>
  <c r="Q3303" i="1"/>
  <c r="R3303" i="1"/>
  <c r="Q3304" i="1"/>
  <c r="R3304" i="1"/>
  <c r="Q3305" i="1"/>
  <c r="R3305" i="1"/>
  <c r="Q3306" i="1"/>
  <c r="R3306" i="1"/>
  <c r="Q3307" i="1"/>
  <c r="R3307" i="1"/>
  <c r="Q3308" i="1"/>
  <c r="R3308" i="1"/>
  <c r="Q3309" i="1"/>
  <c r="R3309" i="1"/>
  <c r="Q3310" i="1"/>
  <c r="R3310" i="1"/>
  <c r="Q3311" i="1"/>
  <c r="R3311" i="1"/>
  <c r="Q3312" i="1"/>
  <c r="R3312" i="1"/>
  <c r="Q3313" i="1"/>
  <c r="R3313" i="1"/>
  <c r="Q3314" i="1"/>
  <c r="R3314" i="1"/>
  <c r="Q3315" i="1"/>
  <c r="R3315" i="1"/>
  <c r="Q3316" i="1"/>
  <c r="R3316" i="1"/>
  <c r="Q3317" i="1"/>
  <c r="R3317" i="1"/>
  <c r="Q3318" i="1"/>
  <c r="R3318" i="1"/>
  <c r="Q3319" i="1"/>
  <c r="R3319" i="1"/>
  <c r="Q3320" i="1"/>
  <c r="R3320" i="1"/>
  <c r="Q3321" i="1"/>
  <c r="R3321" i="1"/>
  <c r="Q3322" i="1"/>
  <c r="R3322" i="1"/>
  <c r="Q3323" i="1"/>
  <c r="R3323" i="1"/>
  <c r="Q3324" i="1"/>
  <c r="R3324" i="1"/>
  <c r="Q3325" i="1"/>
  <c r="R3325" i="1"/>
  <c r="Q3326" i="1"/>
  <c r="R3326" i="1"/>
  <c r="Q3327" i="1"/>
  <c r="R3327" i="1"/>
  <c r="Q3328" i="1"/>
  <c r="R3328" i="1"/>
  <c r="Q3329" i="1"/>
  <c r="R3329" i="1"/>
  <c r="Q3330" i="1"/>
  <c r="R3330" i="1"/>
  <c r="Q3331" i="1"/>
  <c r="R3331" i="1"/>
  <c r="Q3332" i="1"/>
  <c r="R3332" i="1"/>
  <c r="Q3333" i="1"/>
  <c r="R3333" i="1"/>
  <c r="Q3334" i="1"/>
  <c r="R3334" i="1"/>
  <c r="Q3335" i="1"/>
  <c r="R3335" i="1"/>
  <c r="Q3336" i="1"/>
  <c r="R3336" i="1"/>
  <c r="Q3337" i="1"/>
  <c r="R3337" i="1"/>
  <c r="Q3338" i="1"/>
  <c r="R3338" i="1"/>
  <c r="Q3339" i="1"/>
  <c r="R3339" i="1"/>
  <c r="Q3340" i="1"/>
  <c r="R3340" i="1"/>
  <c r="Q3341" i="1"/>
  <c r="R3341" i="1"/>
  <c r="Q3342" i="1"/>
  <c r="R3342" i="1"/>
  <c r="Q3343" i="1"/>
  <c r="R3343" i="1"/>
  <c r="Q3344" i="1"/>
  <c r="R3344" i="1"/>
  <c r="Q3345" i="1"/>
  <c r="R3345" i="1"/>
  <c r="Q3346" i="1"/>
  <c r="R3346" i="1"/>
  <c r="Q3347" i="1"/>
  <c r="R3347" i="1"/>
  <c r="Q3348" i="1"/>
  <c r="R3348" i="1"/>
  <c r="Q3349" i="1"/>
  <c r="R3349" i="1"/>
  <c r="Q3350" i="1"/>
  <c r="R3350" i="1"/>
  <c r="Q3351" i="1"/>
  <c r="R3351" i="1"/>
  <c r="Q3352" i="1"/>
  <c r="R3352" i="1"/>
  <c r="Q3353" i="1"/>
  <c r="R3353" i="1"/>
  <c r="Q3354" i="1"/>
  <c r="R3354" i="1"/>
  <c r="Q3355" i="1"/>
  <c r="R3355" i="1"/>
  <c r="Q3356" i="1"/>
  <c r="R3356" i="1"/>
  <c r="Q3357" i="1"/>
  <c r="R3357" i="1"/>
  <c r="Q3358" i="1"/>
  <c r="R3358" i="1"/>
  <c r="Q3359" i="1"/>
  <c r="R3359" i="1"/>
  <c r="Q3360" i="1"/>
  <c r="R3360" i="1"/>
  <c r="Q3361" i="1"/>
  <c r="R3361" i="1"/>
  <c r="Q3362" i="1"/>
  <c r="R3362" i="1"/>
  <c r="Q3363" i="1"/>
  <c r="R3363" i="1"/>
  <c r="Q3364" i="1"/>
  <c r="R3364" i="1"/>
  <c r="Q3365" i="1"/>
  <c r="R3365" i="1"/>
  <c r="Q3366" i="1"/>
  <c r="R3366" i="1"/>
  <c r="Q3367" i="1"/>
  <c r="R3367" i="1"/>
  <c r="Q3368" i="1"/>
  <c r="R3368" i="1"/>
  <c r="Q3369" i="1"/>
  <c r="R3369" i="1"/>
  <c r="Q3370" i="1"/>
  <c r="R3370" i="1"/>
  <c r="Q3371" i="1"/>
  <c r="R3371" i="1"/>
  <c r="Q3372" i="1"/>
  <c r="R3372" i="1"/>
  <c r="Q3373" i="1"/>
  <c r="R3373" i="1"/>
  <c r="Q3374" i="1"/>
  <c r="R3374" i="1"/>
  <c r="Q3375" i="1"/>
  <c r="R3375" i="1"/>
  <c r="Q3376" i="1"/>
  <c r="R3376" i="1"/>
  <c r="Q3377" i="1"/>
  <c r="R3377" i="1"/>
  <c r="Q3378" i="1"/>
  <c r="R3378" i="1"/>
  <c r="Q3379" i="1"/>
  <c r="R3379" i="1"/>
  <c r="Q3380" i="1"/>
  <c r="R3380" i="1"/>
  <c r="Q3381" i="1"/>
  <c r="R3381" i="1"/>
  <c r="Q3382" i="1"/>
  <c r="R3382" i="1"/>
  <c r="Q3383" i="1"/>
  <c r="R3383" i="1"/>
  <c r="Q3384" i="1"/>
  <c r="R3384" i="1"/>
  <c r="Q3385" i="1"/>
  <c r="R3385" i="1"/>
  <c r="Q3386" i="1"/>
  <c r="R3386" i="1"/>
  <c r="Q3387" i="1"/>
  <c r="R3387" i="1"/>
  <c r="Q3388" i="1"/>
  <c r="R3388" i="1"/>
  <c r="Q3389" i="1"/>
  <c r="R3389" i="1"/>
  <c r="Q3390" i="1"/>
  <c r="R3390" i="1"/>
  <c r="Q3391" i="1"/>
  <c r="R3391" i="1"/>
  <c r="Q3392" i="1"/>
  <c r="R3392" i="1"/>
  <c r="Q3393" i="1"/>
  <c r="R3393" i="1"/>
  <c r="Q3394" i="1"/>
  <c r="R3394" i="1"/>
  <c r="Q3395" i="1"/>
  <c r="R3395" i="1"/>
  <c r="Q3396" i="1"/>
  <c r="R3396" i="1"/>
  <c r="Q3397" i="1"/>
  <c r="R3397" i="1"/>
  <c r="Q3398" i="1"/>
  <c r="R3398" i="1"/>
  <c r="Q3399" i="1"/>
  <c r="R3399" i="1"/>
  <c r="Q3400" i="1"/>
  <c r="R3400" i="1"/>
  <c r="Q3401" i="1"/>
  <c r="R3401" i="1"/>
  <c r="Q3402" i="1"/>
  <c r="R3402" i="1"/>
  <c r="Q3403" i="1"/>
  <c r="R3403" i="1"/>
  <c r="Q3404" i="1"/>
  <c r="R3404" i="1"/>
  <c r="Q3405" i="1"/>
  <c r="R3405" i="1"/>
  <c r="Q3406" i="1"/>
  <c r="R3406" i="1"/>
  <c r="Q3407" i="1"/>
  <c r="R3407" i="1"/>
  <c r="Q3408" i="1"/>
  <c r="R3408" i="1"/>
  <c r="Q3409" i="1"/>
  <c r="R3409" i="1"/>
  <c r="Q3410" i="1"/>
  <c r="R3410" i="1"/>
  <c r="Q3411" i="1"/>
  <c r="R3411" i="1"/>
  <c r="Q3412" i="1"/>
  <c r="R3412" i="1"/>
  <c r="Q3413" i="1"/>
  <c r="R3413" i="1"/>
  <c r="Q3414" i="1"/>
  <c r="R3414" i="1"/>
  <c r="Q3415" i="1"/>
  <c r="R3415" i="1"/>
  <c r="Q3416" i="1"/>
  <c r="R3416" i="1"/>
  <c r="Q3417" i="1"/>
  <c r="R3417" i="1"/>
  <c r="Q3418" i="1"/>
  <c r="R3418" i="1"/>
  <c r="Q3419" i="1"/>
  <c r="R3419" i="1"/>
  <c r="Q3420" i="1"/>
  <c r="R3420" i="1"/>
  <c r="Q3421" i="1"/>
  <c r="R3421" i="1"/>
  <c r="Q3422" i="1"/>
  <c r="R3422" i="1"/>
  <c r="Q3423" i="1"/>
  <c r="R3423" i="1"/>
  <c r="Q3424" i="1"/>
  <c r="R3424" i="1"/>
  <c r="Q3425" i="1"/>
  <c r="R3425" i="1"/>
  <c r="Q3426" i="1"/>
  <c r="R3426" i="1"/>
  <c r="Q3427" i="1"/>
  <c r="R3427" i="1"/>
  <c r="Q3428" i="1"/>
  <c r="R3428" i="1"/>
  <c r="Q3429" i="1"/>
  <c r="R3429" i="1"/>
  <c r="Q3430" i="1"/>
  <c r="R3430" i="1"/>
  <c r="Q3431" i="1"/>
  <c r="R3431" i="1"/>
  <c r="Q3432" i="1"/>
  <c r="R3432" i="1"/>
  <c r="Q3433" i="1"/>
  <c r="R3433" i="1"/>
  <c r="Q3434" i="1"/>
  <c r="R3434" i="1"/>
  <c r="Q3435" i="1"/>
  <c r="R3435" i="1"/>
  <c r="Q3436" i="1"/>
  <c r="R3436" i="1"/>
  <c r="Q3437" i="1"/>
  <c r="R3437" i="1"/>
  <c r="Q3438" i="1"/>
  <c r="R3438" i="1"/>
  <c r="Q3439" i="1"/>
  <c r="R3439" i="1"/>
  <c r="Q3440" i="1"/>
  <c r="R3440" i="1"/>
  <c r="Q3441" i="1"/>
  <c r="R3441" i="1"/>
  <c r="Q3442" i="1"/>
  <c r="R3442" i="1"/>
  <c r="Q3443" i="1"/>
  <c r="R3443" i="1"/>
  <c r="Q3444" i="1"/>
  <c r="R3444" i="1"/>
  <c r="Q3445" i="1"/>
  <c r="R3445" i="1"/>
  <c r="Q3446" i="1"/>
  <c r="R3446" i="1"/>
  <c r="Q3447" i="1"/>
  <c r="R3447" i="1"/>
  <c r="Q3448" i="1"/>
  <c r="R3448" i="1"/>
  <c r="Q3449" i="1"/>
  <c r="R3449" i="1"/>
  <c r="Q3450" i="1"/>
  <c r="R3450" i="1"/>
  <c r="Q3451" i="1"/>
  <c r="R3451" i="1"/>
  <c r="Q3452" i="1"/>
  <c r="R3452" i="1"/>
  <c r="Q3453" i="1"/>
  <c r="R3453" i="1"/>
  <c r="Q3454" i="1"/>
  <c r="R3454" i="1"/>
  <c r="Q3455" i="1"/>
  <c r="R3455" i="1"/>
  <c r="Q3456" i="1"/>
  <c r="R3456" i="1"/>
  <c r="Q3457" i="1"/>
  <c r="R3457" i="1"/>
  <c r="Q3458" i="1"/>
  <c r="R3458" i="1"/>
  <c r="Q3459" i="1"/>
  <c r="R3459" i="1"/>
  <c r="Q3460" i="1"/>
  <c r="R3460" i="1"/>
  <c r="Q3461" i="1"/>
  <c r="R3461" i="1"/>
  <c r="Q3462" i="1"/>
  <c r="R3462" i="1"/>
  <c r="Q3463" i="1"/>
  <c r="R3463" i="1"/>
  <c r="Q3464" i="1"/>
  <c r="R3464" i="1"/>
  <c r="Q3465" i="1"/>
  <c r="R3465" i="1"/>
  <c r="Q3466" i="1"/>
  <c r="R3466" i="1"/>
  <c r="Q3467" i="1"/>
  <c r="R3467" i="1"/>
  <c r="Q3468" i="1"/>
  <c r="R3468" i="1"/>
  <c r="Q3469" i="1"/>
  <c r="R3469" i="1"/>
  <c r="Q3470" i="1"/>
  <c r="R3470" i="1"/>
  <c r="Q3471" i="1"/>
  <c r="R3471" i="1"/>
  <c r="Q3472" i="1"/>
  <c r="R3472" i="1"/>
  <c r="Q3473" i="1"/>
  <c r="R3473" i="1"/>
  <c r="Q3474" i="1"/>
  <c r="R3474" i="1"/>
  <c r="Q3475" i="1"/>
  <c r="R3475" i="1"/>
  <c r="Q3476" i="1"/>
  <c r="R3476" i="1"/>
  <c r="Q3477" i="1"/>
  <c r="R3477" i="1"/>
  <c r="Q3478" i="1"/>
  <c r="R3478" i="1"/>
  <c r="Q3479" i="1"/>
  <c r="R3479" i="1"/>
  <c r="Q3480" i="1"/>
  <c r="R3480" i="1"/>
  <c r="Q3481" i="1"/>
  <c r="R3481" i="1"/>
  <c r="Q3482" i="1"/>
  <c r="R3482" i="1"/>
  <c r="Q3483" i="1"/>
  <c r="R3483" i="1"/>
  <c r="Q3484" i="1"/>
  <c r="R3484" i="1"/>
  <c r="Q3485" i="1"/>
  <c r="R3485" i="1"/>
  <c r="Q3486" i="1"/>
  <c r="R3486" i="1"/>
  <c r="Q3487" i="1"/>
  <c r="R3487" i="1"/>
  <c r="Q3488" i="1"/>
  <c r="R3488" i="1"/>
  <c r="Q3489" i="1"/>
  <c r="R3489" i="1"/>
  <c r="Q3490" i="1"/>
  <c r="R3490" i="1"/>
  <c r="Q3491" i="1"/>
  <c r="R3491" i="1"/>
  <c r="Q3492" i="1"/>
  <c r="R3492" i="1"/>
  <c r="Q3493" i="1"/>
  <c r="R3493" i="1"/>
  <c r="Q3494" i="1"/>
  <c r="R3494" i="1"/>
  <c r="Q3495" i="1"/>
  <c r="R3495" i="1"/>
  <c r="Q3496" i="1"/>
  <c r="R3496" i="1"/>
  <c r="Q3497" i="1"/>
  <c r="R3497" i="1"/>
  <c r="Q3498" i="1"/>
  <c r="R3498" i="1"/>
  <c r="Q3499" i="1"/>
  <c r="R3499" i="1"/>
  <c r="Q3500" i="1"/>
  <c r="R3500" i="1"/>
  <c r="Q3501" i="1"/>
  <c r="R3501" i="1"/>
  <c r="Q3502" i="1"/>
  <c r="R3502" i="1"/>
  <c r="Q3503" i="1"/>
  <c r="R3503" i="1"/>
  <c r="Q3504" i="1"/>
  <c r="R3504" i="1"/>
  <c r="Q3505" i="1"/>
  <c r="R3505" i="1"/>
  <c r="Q3506" i="1"/>
  <c r="R3506" i="1"/>
  <c r="Q3507" i="1"/>
  <c r="R3507" i="1"/>
  <c r="Q3508" i="1"/>
  <c r="R3508" i="1"/>
  <c r="Q3509" i="1"/>
  <c r="R3509" i="1"/>
  <c r="Q3510" i="1"/>
  <c r="R3510" i="1"/>
  <c r="Q3511" i="1"/>
  <c r="R3511" i="1"/>
  <c r="Q3512" i="1"/>
  <c r="R3512" i="1"/>
  <c r="Q3513" i="1"/>
  <c r="R3513" i="1"/>
  <c r="Q3514" i="1"/>
  <c r="R3514" i="1"/>
  <c r="Q3515" i="1"/>
  <c r="R3515" i="1"/>
  <c r="Q3516" i="1"/>
  <c r="R3516" i="1"/>
  <c r="Q3517" i="1"/>
  <c r="R3517" i="1"/>
  <c r="Q3518" i="1"/>
  <c r="R3518" i="1"/>
  <c r="Q3519" i="1"/>
  <c r="R3519" i="1"/>
  <c r="Q3520" i="1"/>
  <c r="R3520" i="1"/>
  <c r="Q3521" i="1"/>
  <c r="R3521" i="1"/>
  <c r="Q3522" i="1"/>
  <c r="R3522" i="1"/>
  <c r="Q3523" i="1"/>
  <c r="R3523" i="1"/>
  <c r="Q3524" i="1"/>
  <c r="R3524" i="1"/>
  <c r="Q3525" i="1"/>
  <c r="R3525" i="1"/>
  <c r="Q3526" i="1"/>
  <c r="R3526" i="1"/>
  <c r="Q3527" i="1"/>
  <c r="R3527" i="1"/>
  <c r="Q3528" i="1"/>
  <c r="R3528" i="1"/>
  <c r="Q3529" i="1"/>
  <c r="R3529" i="1"/>
  <c r="Q3530" i="1"/>
  <c r="R3530" i="1"/>
  <c r="Q3531" i="1"/>
  <c r="R3531" i="1"/>
  <c r="Q3532" i="1"/>
  <c r="R3532" i="1"/>
  <c r="Q3533" i="1"/>
  <c r="R3533" i="1"/>
  <c r="Q3534" i="1"/>
  <c r="R3534" i="1"/>
  <c r="Q3535" i="1"/>
  <c r="R3535" i="1"/>
  <c r="Q3536" i="1"/>
  <c r="R3536" i="1"/>
  <c r="Q3537" i="1"/>
  <c r="R3537" i="1"/>
  <c r="Q3538" i="1"/>
  <c r="R3538" i="1"/>
  <c r="Q3539" i="1"/>
  <c r="R3539" i="1"/>
  <c r="Q3540" i="1"/>
  <c r="R3540" i="1"/>
  <c r="Q3541" i="1"/>
  <c r="R3541" i="1"/>
  <c r="Q3542" i="1"/>
  <c r="R3542" i="1"/>
  <c r="Q3543" i="1"/>
  <c r="R3543" i="1"/>
  <c r="Q3544" i="1"/>
  <c r="R3544" i="1"/>
  <c r="Q3545" i="1"/>
  <c r="R3545" i="1"/>
  <c r="Q3546" i="1"/>
  <c r="R3546" i="1"/>
  <c r="Q3547" i="1"/>
  <c r="R3547" i="1"/>
  <c r="Q3548" i="1"/>
  <c r="R3548" i="1"/>
  <c r="Q3549" i="1"/>
  <c r="R3549" i="1"/>
  <c r="Q3550" i="1"/>
  <c r="R3550" i="1"/>
  <c r="Q3551" i="1"/>
  <c r="R3551" i="1"/>
  <c r="Q3552" i="1"/>
  <c r="R3552" i="1"/>
  <c r="Q3553" i="1"/>
  <c r="R3553" i="1"/>
  <c r="Q3554" i="1"/>
  <c r="R3554" i="1"/>
  <c r="Q3555" i="1"/>
  <c r="R3555" i="1"/>
  <c r="Q3556" i="1"/>
  <c r="R3556" i="1"/>
  <c r="Q3557" i="1"/>
  <c r="R3557" i="1"/>
  <c r="Q3558" i="1"/>
  <c r="R3558" i="1"/>
  <c r="Q3559" i="1"/>
  <c r="R3559" i="1"/>
  <c r="Q3560" i="1"/>
  <c r="R3560" i="1"/>
  <c r="Q3561" i="1"/>
  <c r="R3561" i="1"/>
  <c r="Q3562" i="1"/>
  <c r="R3562" i="1"/>
  <c r="Q3563" i="1"/>
  <c r="R3563" i="1"/>
  <c r="Q3564" i="1"/>
  <c r="R3564" i="1"/>
  <c r="Q3565" i="1"/>
  <c r="R3565" i="1"/>
  <c r="Q3566" i="1"/>
  <c r="R3566" i="1"/>
  <c r="Q3567" i="1"/>
  <c r="R3567" i="1"/>
  <c r="Q3568" i="1"/>
  <c r="R3568" i="1"/>
  <c r="Q3569" i="1"/>
  <c r="R3569" i="1"/>
  <c r="Q3570" i="1"/>
  <c r="R3570" i="1"/>
  <c r="Q3571" i="1"/>
  <c r="R3571" i="1"/>
  <c r="Q3572" i="1"/>
  <c r="R3572" i="1"/>
  <c r="Q3573" i="1"/>
  <c r="R3573" i="1"/>
  <c r="Q3574" i="1"/>
  <c r="R3574" i="1"/>
  <c r="Q3575" i="1"/>
  <c r="R3575" i="1"/>
  <c r="Q3576" i="1"/>
  <c r="R3576" i="1"/>
  <c r="Q3577" i="1"/>
  <c r="R3577" i="1"/>
  <c r="Q3578" i="1"/>
  <c r="R3578" i="1"/>
  <c r="Q3579" i="1"/>
  <c r="R3579" i="1"/>
  <c r="Q3580" i="1"/>
  <c r="R3580" i="1"/>
  <c r="Q3581" i="1"/>
  <c r="R3581" i="1"/>
  <c r="Q3582" i="1"/>
  <c r="R3582" i="1"/>
  <c r="Q3583" i="1"/>
  <c r="R3583" i="1"/>
  <c r="Q3584" i="1"/>
  <c r="R3584" i="1"/>
  <c r="Q3585" i="1"/>
  <c r="R3585" i="1"/>
  <c r="Q3586" i="1"/>
  <c r="R3586" i="1"/>
  <c r="Q3587" i="1"/>
  <c r="R3587" i="1"/>
  <c r="Q3588" i="1"/>
  <c r="R3588" i="1"/>
  <c r="Q3589" i="1"/>
  <c r="R3589" i="1"/>
  <c r="Q3590" i="1"/>
  <c r="R3590" i="1"/>
  <c r="Q3591" i="1"/>
  <c r="R3591" i="1"/>
  <c r="Q3592" i="1"/>
  <c r="R3592" i="1"/>
  <c r="Q3593" i="1"/>
  <c r="R3593" i="1"/>
  <c r="Q3594" i="1"/>
  <c r="R3594" i="1"/>
  <c r="Q3595" i="1"/>
  <c r="R3595" i="1"/>
  <c r="Q3596" i="1"/>
  <c r="R3596" i="1"/>
  <c r="Q3597" i="1"/>
  <c r="R3597" i="1"/>
  <c r="Q3598" i="1"/>
  <c r="R3598" i="1"/>
  <c r="Q3599" i="1"/>
  <c r="R3599" i="1"/>
  <c r="Q3600" i="1"/>
  <c r="R3600" i="1"/>
  <c r="Q3601" i="1"/>
  <c r="R3601" i="1"/>
  <c r="Q3602" i="1"/>
  <c r="R3602" i="1"/>
  <c r="Q3603" i="1"/>
  <c r="R3603" i="1"/>
  <c r="Q3604" i="1"/>
  <c r="R3604" i="1"/>
  <c r="Q3605" i="1"/>
  <c r="R3605" i="1"/>
  <c r="Q3606" i="1"/>
  <c r="R3606" i="1"/>
  <c r="Q3607" i="1"/>
  <c r="R3607" i="1"/>
  <c r="Q3608" i="1"/>
  <c r="R3608" i="1"/>
  <c r="Q3609" i="1"/>
  <c r="R3609" i="1"/>
  <c r="Q3610" i="1"/>
  <c r="R3610" i="1"/>
  <c r="Q3611" i="1"/>
  <c r="R3611" i="1"/>
  <c r="Q3612" i="1"/>
  <c r="R3612" i="1"/>
  <c r="Q3613" i="1"/>
  <c r="R3613" i="1"/>
  <c r="Q3614" i="1"/>
  <c r="R3614" i="1"/>
  <c r="Q3615" i="1"/>
  <c r="R3615" i="1"/>
  <c r="Q3616" i="1"/>
  <c r="R3616" i="1"/>
  <c r="Q3617" i="1"/>
  <c r="R3617" i="1"/>
  <c r="Q3618" i="1"/>
  <c r="R3618" i="1"/>
  <c r="Q3619" i="1"/>
  <c r="R3619" i="1"/>
  <c r="Q3620" i="1"/>
  <c r="R3620" i="1"/>
  <c r="Q3621" i="1"/>
  <c r="R3621" i="1"/>
  <c r="Q3622" i="1"/>
  <c r="R3622" i="1"/>
  <c r="Q3623" i="1"/>
  <c r="R3623" i="1"/>
  <c r="Q3624" i="1"/>
  <c r="R3624" i="1"/>
  <c r="Q3625" i="1"/>
  <c r="R3625" i="1"/>
  <c r="Q3626" i="1"/>
  <c r="R3626" i="1"/>
  <c r="Q3627" i="1"/>
  <c r="R3627" i="1"/>
  <c r="Q3628" i="1"/>
  <c r="R3628" i="1"/>
  <c r="Q3629" i="1"/>
  <c r="R3629" i="1"/>
  <c r="Q3630" i="1"/>
  <c r="R3630" i="1"/>
  <c r="Q3631" i="1"/>
  <c r="R3631" i="1"/>
  <c r="Q3632" i="1"/>
  <c r="R3632" i="1"/>
  <c r="Q3633" i="1"/>
  <c r="R3633" i="1"/>
  <c r="Q3634" i="1"/>
  <c r="R3634" i="1"/>
  <c r="Q3635" i="1"/>
  <c r="R3635" i="1"/>
  <c r="Q3636" i="1"/>
  <c r="R3636" i="1"/>
  <c r="Q3637" i="1"/>
  <c r="R3637" i="1"/>
  <c r="Q3638" i="1"/>
  <c r="R3638" i="1"/>
  <c r="Q3639" i="1"/>
  <c r="R3639" i="1"/>
  <c r="Q3640" i="1"/>
  <c r="R3640" i="1"/>
  <c r="Q3641" i="1"/>
  <c r="R3641" i="1"/>
  <c r="Q3642" i="1"/>
  <c r="R3642" i="1"/>
  <c r="Q3643" i="1"/>
  <c r="R3643" i="1"/>
  <c r="Q3644" i="1"/>
  <c r="R3644" i="1"/>
  <c r="Q3645" i="1"/>
  <c r="R3645" i="1"/>
  <c r="Q3646" i="1"/>
  <c r="R3646" i="1"/>
  <c r="Q3647" i="1"/>
  <c r="R3647" i="1"/>
  <c r="Q3648" i="1"/>
  <c r="R3648" i="1"/>
  <c r="Q3649" i="1"/>
  <c r="R3649" i="1"/>
  <c r="Q3650" i="1"/>
  <c r="R3650" i="1"/>
  <c r="Q3651" i="1"/>
  <c r="R3651" i="1"/>
  <c r="Q3652" i="1"/>
  <c r="R3652" i="1"/>
  <c r="Q3653" i="1"/>
  <c r="R3653" i="1"/>
  <c r="Q3654" i="1"/>
  <c r="R3654" i="1"/>
  <c r="Q3655" i="1"/>
  <c r="R3655" i="1"/>
  <c r="Q3656" i="1"/>
  <c r="R3656" i="1"/>
  <c r="Q3657" i="1"/>
  <c r="R3657" i="1"/>
  <c r="Q3658" i="1"/>
  <c r="R3658" i="1"/>
  <c r="Q3659" i="1"/>
  <c r="R3659" i="1"/>
  <c r="Q3660" i="1"/>
  <c r="R3660" i="1"/>
  <c r="Q3661" i="1"/>
  <c r="R3661" i="1"/>
  <c r="Q3662" i="1"/>
  <c r="R3662" i="1"/>
  <c r="Q3663" i="1"/>
  <c r="R3663" i="1"/>
  <c r="Q3664" i="1"/>
  <c r="R3664" i="1"/>
  <c r="Q3665" i="1"/>
  <c r="R3665" i="1"/>
  <c r="Q3666" i="1"/>
  <c r="R3666" i="1"/>
  <c r="Q3667" i="1"/>
  <c r="R3667" i="1"/>
  <c r="Q3668" i="1"/>
  <c r="R3668" i="1"/>
  <c r="Q3669" i="1"/>
  <c r="R3669" i="1"/>
  <c r="Q3670" i="1"/>
  <c r="R3670" i="1"/>
  <c r="Q3671" i="1"/>
  <c r="R3671" i="1"/>
  <c r="Q3672" i="1"/>
  <c r="R3672" i="1"/>
  <c r="Q3673" i="1"/>
  <c r="R3673" i="1"/>
  <c r="Q3674" i="1"/>
  <c r="R3674" i="1"/>
  <c r="Q3675" i="1"/>
  <c r="R3675" i="1"/>
  <c r="Q3676" i="1"/>
  <c r="R3676" i="1"/>
  <c r="Q3677" i="1"/>
  <c r="R3677" i="1"/>
  <c r="Q3678" i="1"/>
  <c r="R3678" i="1"/>
  <c r="Q3679" i="1"/>
  <c r="R3679" i="1"/>
  <c r="Q3680" i="1"/>
  <c r="R3680" i="1"/>
  <c r="Q3681" i="1"/>
  <c r="R3681" i="1"/>
  <c r="Q3682" i="1"/>
  <c r="R3682" i="1"/>
  <c r="Q3683" i="1"/>
  <c r="R3683" i="1"/>
  <c r="Q3684" i="1"/>
  <c r="R3684" i="1"/>
  <c r="Q3685" i="1"/>
  <c r="R3685" i="1"/>
  <c r="Q3686" i="1"/>
  <c r="R3686" i="1"/>
  <c r="Q3687" i="1"/>
  <c r="R3687" i="1"/>
  <c r="Q3688" i="1"/>
  <c r="R3688" i="1"/>
  <c r="Q3689" i="1"/>
  <c r="R3689" i="1"/>
  <c r="Q3690" i="1"/>
  <c r="R3690" i="1"/>
  <c r="Q3691" i="1"/>
  <c r="R3691" i="1"/>
  <c r="Q3692" i="1"/>
  <c r="R3692" i="1"/>
  <c r="Q3693" i="1"/>
  <c r="R3693" i="1"/>
  <c r="Q3694" i="1"/>
  <c r="R3694" i="1"/>
  <c r="Q3695" i="1"/>
  <c r="R3695" i="1"/>
  <c r="Q3696" i="1"/>
  <c r="R3696" i="1"/>
  <c r="Q3697" i="1"/>
  <c r="R3697" i="1"/>
  <c r="Q3698" i="1"/>
  <c r="R3698" i="1"/>
  <c r="Q3699" i="1"/>
  <c r="R3699" i="1"/>
  <c r="Q3700" i="1"/>
  <c r="R3700" i="1"/>
  <c r="Q3701" i="1"/>
  <c r="R3701" i="1"/>
  <c r="Q3702" i="1"/>
  <c r="R3702" i="1"/>
  <c r="Q3703" i="1"/>
  <c r="R3703" i="1"/>
  <c r="Q3704" i="1"/>
  <c r="R3704" i="1"/>
  <c r="Q3705" i="1"/>
  <c r="R3705" i="1"/>
  <c r="Q3706" i="1"/>
  <c r="R3706" i="1"/>
  <c r="Q3707" i="1"/>
  <c r="R3707" i="1"/>
  <c r="Q3708" i="1"/>
  <c r="R3708" i="1"/>
  <c r="Q3709" i="1"/>
  <c r="R3709" i="1"/>
  <c r="Q3710" i="1"/>
  <c r="R3710" i="1"/>
  <c r="Q3711" i="1"/>
  <c r="R3711" i="1"/>
  <c r="Q3712" i="1"/>
  <c r="R3712" i="1"/>
  <c r="Q3713" i="1"/>
  <c r="R3713" i="1"/>
  <c r="Q3714" i="1"/>
  <c r="R3714" i="1"/>
  <c r="Q3715" i="1"/>
  <c r="R3715" i="1"/>
  <c r="Q3716" i="1"/>
  <c r="R3716" i="1"/>
  <c r="Q3717" i="1"/>
  <c r="R3717" i="1"/>
  <c r="Q3718" i="1"/>
  <c r="R3718" i="1"/>
  <c r="Q3719" i="1"/>
  <c r="R3719" i="1"/>
  <c r="Q3720" i="1"/>
  <c r="R3720" i="1"/>
  <c r="Q3721" i="1"/>
  <c r="R3721" i="1"/>
  <c r="Q3722" i="1"/>
  <c r="R3722" i="1"/>
  <c r="Q3723" i="1"/>
  <c r="R3723" i="1"/>
  <c r="Q3724" i="1"/>
  <c r="R3724" i="1"/>
  <c r="Q3725" i="1"/>
  <c r="R3725" i="1"/>
  <c r="Q3726" i="1"/>
  <c r="R3726" i="1"/>
  <c r="Q3727" i="1"/>
  <c r="R3727" i="1"/>
  <c r="Q3728" i="1"/>
  <c r="R3728" i="1"/>
  <c r="Q3729" i="1"/>
  <c r="R3729" i="1"/>
  <c r="Q3730" i="1"/>
  <c r="R3730" i="1"/>
  <c r="Q3731" i="1"/>
  <c r="R3731" i="1"/>
  <c r="Q3732" i="1"/>
  <c r="R3732" i="1"/>
  <c r="Q3733" i="1"/>
  <c r="R3733" i="1"/>
  <c r="Q3734" i="1"/>
  <c r="R3734" i="1"/>
  <c r="Q3735" i="1"/>
  <c r="R3735" i="1"/>
  <c r="Q3736" i="1"/>
  <c r="R3736" i="1"/>
  <c r="Q3737" i="1"/>
  <c r="R3737" i="1"/>
  <c r="Q3738" i="1"/>
  <c r="R3738" i="1"/>
  <c r="Q3739" i="1"/>
  <c r="R3739" i="1"/>
  <c r="Q3740" i="1"/>
  <c r="R3740" i="1"/>
  <c r="Q3741" i="1"/>
  <c r="R3741" i="1"/>
  <c r="Q3742" i="1"/>
  <c r="R3742" i="1"/>
  <c r="Q3743" i="1"/>
  <c r="R3743" i="1"/>
  <c r="Q3744" i="1"/>
  <c r="R3744" i="1"/>
  <c r="Q3745" i="1"/>
  <c r="R3745" i="1"/>
  <c r="Q3746" i="1"/>
  <c r="R3746" i="1"/>
  <c r="Q3747" i="1"/>
  <c r="R3747" i="1"/>
  <c r="Q3748" i="1"/>
  <c r="R3748" i="1"/>
  <c r="Q3749" i="1"/>
  <c r="R3749" i="1"/>
  <c r="Q3750" i="1"/>
  <c r="R3750" i="1"/>
  <c r="Q3751" i="1"/>
  <c r="R3751" i="1"/>
  <c r="Q3752" i="1"/>
  <c r="R3752" i="1"/>
  <c r="Q3753" i="1"/>
  <c r="R3753" i="1"/>
  <c r="Q3754" i="1"/>
  <c r="R3754" i="1"/>
  <c r="Q3755" i="1"/>
  <c r="R3755" i="1"/>
  <c r="Q3756" i="1"/>
  <c r="R3756" i="1"/>
  <c r="Q3757" i="1"/>
  <c r="R3757" i="1"/>
  <c r="Q3758" i="1"/>
  <c r="R3758" i="1"/>
  <c r="Q3759" i="1"/>
  <c r="R3759" i="1"/>
  <c r="Q3760" i="1"/>
  <c r="R3760" i="1"/>
  <c r="Q3761" i="1"/>
  <c r="R3761" i="1"/>
  <c r="Q3762" i="1"/>
  <c r="R3762" i="1"/>
  <c r="Q3763" i="1"/>
  <c r="R3763" i="1"/>
  <c r="Q3764" i="1"/>
  <c r="R3764" i="1"/>
  <c r="Q3765" i="1"/>
  <c r="R3765" i="1"/>
  <c r="Q3766" i="1"/>
  <c r="R3766" i="1"/>
  <c r="Q3767" i="1"/>
  <c r="R3767" i="1"/>
  <c r="Q3768" i="1"/>
  <c r="R3768" i="1"/>
  <c r="Q3769" i="1"/>
  <c r="R3769" i="1"/>
  <c r="Q3770" i="1"/>
  <c r="R3770" i="1"/>
  <c r="Q3771" i="1"/>
  <c r="R3771" i="1"/>
  <c r="Q3772" i="1"/>
  <c r="R3772" i="1"/>
  <c r="Q3773" i="1"/>
  <c r="R3773" i="1"/>
  <c r="Q3774" i="1"/>
  <c r="R3774" i="1"/>
  <c r="Q3775" i="1"/>
  <c r="R3775" i="1"/>
  <c r="Q3776" i="1"/>
  <c r="R3776" i="1"/>
  <c r="Q3777" i="1"/>
  <c r="R3777" i="1"/>
  <c r="Q3778" i="1"/>
  <c r="R3778" i="1"/>
  <c r="Q3779" i="1"/>
  <c r="R3779" i="1"/>
  <c r="Q3780" i="1"/>
  <c r="R3780" i="1"/>
  <c r="Q3781" i="1"/>
  <c r="R3781" i="1"/>
  <c r="Q3782" i="1"/>
  <c r="R3782" i="1"/>
  <c r="Q3783" i="1"/>
  <c r="R3783" i="1"/>
  <c r="Q3784" i="1"/>
  <c r="R3784" i="1"/>
  <c r="Q3785" i="1"/>
  <c r="R3785" i="1"/>
  <c r="Q3786" i="1"/>
  <c r="R3786" i="1"/>
  <c r="Q3787" i="1"/>
  <c r="R3787" i="1"/>
  <c r="Q3788" i="1"/>
  <c r="R3788" i="1"/>
  <c r="Q3789" i="1"/>
  <c r="R3789" i="1"/>
  <c r="Q3790" i="1"/>
  <c r="R3790" i="1"/>
  <c r="Q3791" i="1"/>
  <c r="R3791" i="1"/>
  <c r="Q3792" i="1"/>
  <c r="R3792" i="1"/>
  <c r="Q3793" i="1"/>
  <c r="R3793" i="1"/>
  <c r="Q3794" i="1"/>
  <c r="R3794" i="1"/>
  <c r="Q3795" i="1"/>
  <c r="R3795" i="1"/>
  <c r="Q3796" i="1"/>
  <c r="R3796" i="1"/>
  <c r="Q3797" i="1"/>
  <c r="R3797" i="1"/>
  <c r="Q3798" i="1"/>
  <c r="R3798" i="1"/>
  <c r="Q3799" i="1"/>
  <c r="R3799" i="1"/>
  <c r="Q3800" i="1"/>
  <c r="R3800" i="1"/>
  <c r="Q3801" i="1"/>
  <c r="R3801" i="1"/>
  <c r="Q3802" i="1"/>
  <c r="R3802" i="1"/>
  <c r="Q3803" i="1"/>
  <c r="R3803" i="1"/>
  <c r="Q3804" i="1"/>
  <c r="R3804" i="1"/>
  <c r="Q3805" i="1"/>
  <c r="R3805" i="1"/>
  <c r="Q3806" i="1"/>
  <c r="R3806" i="1"/>
  <c r="Q3807" i="1"/>
  <c r="R3807" i="1"/>
  <c r="Q3808" i="1"/>
  <c r="R3808" i="1"/>
  <c r="Q3809" i="1"/>
  <c r="R3809" i="1"/>
  <c r="Q3810" i="1"/>
  <c r="R3810" i="1"/>
  <c r="Q3811" i="1"/>
  <c r="R3811" i="1"/>
  <c r="Q3812" i="1"/>
  <c r="R3812" i="1"/>
  <c r="Q3813" i="1"/>
  <c r="R3813" i="1"/>
  <c r="Q3814" i="1"/>
  <c r="R3814" i="1"/>
  <c r="Q3815" i="1"/>
  <c r="R3815" i="1"/>
  <c r="Q3816" i="1"/>
  <c r="R3816" i="1"/>
  <c r="Q3817" i="1"/>
  <c r="R3817" i="1"/>
  <c r="Q3818" i="1"/>
  <c r="R3818" i="1"/>
  <c r="Q3819" i="1"/>
  <c r="R3819" i="1"/>
  <c r="Q3820" i="1"/>
  <c r="R3820" i="1"/>
  <c r="Q3821" i="1"/>
  <c r="R3821" i="1"/>
  <c r="Q3822" i="1"/>
  <c r="R3822" i="1"/>
  <c r="Q3823" i="1"/>
  <c r="R3823" i="1"/>
  <c r="Q3824" i="1"/>
  <c r="R3824" i="1"/>
  <c r="Q3825" i="1"/>
  <c r="R3825" i="1"/>
  <c r="Q3826" i="1"/>
  <c r="R3826" i="1"/>
  <c r="Q3827" i="1"/>
  <c r="R3827" i="1"/>
  <c r="Q3828" i="1"/>
  <c r="R3828" i="1"/>
  <c r="Q3829" i="1"/>
  <c r="R3829" i="1"/>
  <c r="Q3830" i="1"/>
  <c r="R3830" i="1"/>
  <c r="Q3831" i="1"/>
  <c r="R3831" i="1"/>
  <c r="Q3832" i="1"/>
  <c r="R3832" i="1"/>
  <c r="Q3833" i="1"/>
  <c r="R3833" i="1"/>
  <c r="Q3834" i="1"/>
  <c r="R3834" i="1"/>
  <c r="Q3835" i="1"/>
  <c r="R3835" i="1"/>
  <c r="Q3836" i="1"/>
  <c r="R3836" i="1"/>
  <c r="Q3837" i="1"/>
  <c r="R3837" i="1"/>
  <c r="Q3838" i="1"/>
  <c r="R3838" i="1"/>
  <c r="Q3839" i="1"/>
  <c r="R3839" i="1"/>
  <c r="Q3840" i="1"/>
  <c r="R3840" i="1"/>
  <c r="Q3841" i="1"/>
  <c r="R3841" i="1"/>
  <c r="Q3842" i="1"/>
  <c r="R3842" i="1"/>
  <c r="Q3843" i="1"/>
  <c r="R3843" i="1"/>
  <c r="Q3844" i="1"/>
  <c r="R3844" i="1"/>
  <c r="Q3845" i="1"/>
  <c r="R3845" i="1"/>
  <c r="Q3846" i="1"/>
  <c r="R3846" i="1"/>
  <c r="Q3847" i="1"/>
  <c r="R3847" i="1"/>
  <c r="Q3848" i="1"/>
  <c r="R3848" i="1"/>
  <c r="Q3849" i="1"/>
  <c r="R3849" i="1"/>
  <c r="Q3850" i="1"/>
  <c r="R3850" i="1"/>
  <c r="Q3851" i="1"/>
  <c r="R3851" i="1"/>
  <c r="Q3852" i="1"/>
  <c r="R3852" i="1"/>
  <c r="Q3853" i="1"/>
  <c r="R3853" i="1"/>
  <c r="Q3854" i="1"/>
  <c r="R3854" i="1"/>
  <c r="Q3855" i="1"/>
  <c r="R3855" i="1"/>
  <c r="Q3856" i="1"/>
  <c r="R3856" i="1"/>
  <c r="Q3857" i="1"/>
  <c r="R3857" i="1"/>
  <c r="Q3858" i="1"/>
  <c r="R3858" i="1"/>
  <c r="Q3859" i="1"/>
  <c r="R3859" i="1"/>
  <c r="Q3860" i="1"/>
  <c r="R3860" i="1"/>
  <c r="Q3861" i="1"/>
  <c r="R3861" i="1"/>
  <c r="Q3862" i="1"/>
  <c r="R3862" i="1"/>
  <c r="Q3863" i="1"/>
  <c r="R3863" i="1"/>
  <c r="Q3864" i="1"/>
  <c r="R3864" i="1"/>
  <c r="Q3865" i="1"/>
  <c r="R3865" i="1"/>
  <c r="Q3866" i="1"/>
  <c r="R3866" i="1"/>
  <c r="Q3867" i="1"/>
  <c r="R3867" i="1"/>
  <c r="Q3868" i="1"/>
  <c r="R3868" i="1"/>
  <c r="Q3869" i="1"/>
  <c r="R3869" i="1"/>
  <c r="Q3870" i="1"/>
  <c r="R3870" i="1"/>
  <c r="Q3871" i="1"/>
  <c r="R3871" i="1"/>
  <c r="Q3872" i="1"/>
  <c r="R3872" i="1"/>
  <c r="Q3873" i="1"/>
  <c r="R3873" i="1"/>
  <c r="Q3874" i="1"/>
  <c r="R3874" i="1"/>
  <c r="Q3875" i="1"/>
  <c r="R3875" i="1"/>
  <c r="Q3876" i="1"/>
  <c r="R3876" i="1"/>
  <c r="Q3877" i="1"/>
  <c r="R3877" i="1"/>
  <c r="Q3878" i="1"/>
  <c r="R3878" i="1"/>
  <c r="Q3879" i="1"/>
  <c r="R3879" i="1"/>
  <c r="Q3880" i="1"/>
  <c r="R3880" i="1"/>
  <c r="Q3881" i="1"/>
  <c r="R3881" i="1"/>
  <c r="Q3882" i="1"/>
  <c r="R3882" i="1"/>
  <c r="Q3883" i="1"/>
  <c r="R3883" i="1"/>
  <c r="Q3884" i="1"/>
  <c r="R3884" i="1"/>
  <c r="Q3885" i="1"/>
  <c r="R3885" i="1"/>
  <c r="Q3886" i="1"/>
  <c r="R3886" i="1"/>
  <c r="Q3887" i="1"/>
  <c r="R3887" i="1"/>
  <c r="Q3888" i="1"/>
  <c r="R3888" i="1"/>
  <c r="Q3889" i="1"/>
  <c r="R3889" i="1"/>
  <c r="Q3890" i="1"/>
  <c r="R3890" i="1"/>
  <c r="Q3891" i="1"/>
  <c r="R3891" i="1"/>
  <c r="Q3892" i="1"/>
  <c r="R3892" i="1"/>
  <c r="Q3893" i="1"/>
  <c r="R3893" i="1"/>
  <c r="Q3894" i="1"/>
  <c r="R3894" i="1"/>
  <c r="Q3895" i="1"/>
  <c r="R3895" i="1"/>
  <c r="Q3896" i="1"/>
  <c r="R3896" i="1"/>
  <c r="Q3897" i="1"/>
  <c r="R3897" i="1"/>
  <c r="Q3898" i="1"/>
  <c r="R3898" i="1"/>
  <c r="Q3899" i="1"/>
  <c r="R3899" i="1"/>
  <c r="Q3900" i="1"/>
  <c r="R3900" i="1"/>
  <c r="Q3901" i="1"/>
  <c r="R3901" i="1"/>
  <c r="Q3902" i="1"/>
  <c r="R3902" i="1"/>
  <c r="Q3903" i="1"/>
  <c r="R3903" i="1"/>
  <c r="Q3904" i="1"/>
  <c r="R3904" i="1"/>
  <c r="Q3905" i="1"/>
  <c r="R3905" i="1"/>
  <c r="Q3906" i="1"/>
  <c r="R3906" i="1"/>
  <c r="Q3907" i="1"/>
  <c r="R3907" i="1"/>
  <c r="Q3908" i="1"/>
  <c r="R3908" i="1"/>
  <c r="Q3909" i="1"/>
  <c r="R3909" i="1"/>
  <c r="Q3910" i="1"/>
  <c r="R3910" i="1"/>
  <c r="Q3911" i="1"/>
  <c r="R3911" i="1"/>
  <c r="Q3912" i="1"/>
  <c r="R3912" i="1"/>
  <c r="Q3913" i="1"/>
  <c r="R3913" i="1"/>
  <c r="Q3914" i="1"/>
  <c r="R3914" i="1"/>
  <c r="Q3915" i="1"/>
  <c r="R3915" i="1"/>
  <c r="Q3916" i="1"/>
  <c r="R3916" i="1"/>
  <c r="Q3917" i="1"/>
  <c r="R3917" i="1"/>
  <c r="Q3918" i="1"/>
  <c r="R3918" i="1"/>
  <c r="Q3919" i="1"/>
  <c r="R3919" i="1"/>
  <c r="Q3920" i="1"/>
  <c r="R3920" i="1"/>
  <c r="Q3921" i="1"/>
  <c r="R3921" i="1"/>
  <c r="Q3922" i="1"/>
  <c r="R3922" i="1"/>
  <c r="Q3923" i="1"/>
  <c r="R3923" i="1"/>
  <c r="Q3924" i="1"/>
  <c r="R3924" i="1"/>
  <c r="Q3925" i="1"/>
  <c r="R3925" i="1"/>
  <c r="Q3926" i="1"/>
  <c r="R3926" i="1"/>
  <c r="Q3927" i="1"/>
  <c r="R3927" i="1"/>
  <c r="Q3928" i="1"/>
  <c r="R3928" i="1"/>
  <c r="Q3929" i="1"/>
  <c r="R3929" i="1"/>
  <c r="Q3930" i="1"/>
  <c r="R3930" i="1"/>
  <c r="Q3931" i="1"/>
  <c r="R3931" i="1"/>
  <c r="Q3932" i="1"/>
  <c r="R3932" i="1"/>
  <c r="Q3933" i="1"/>
  <c r="R3933" i="1"/>
  <c r="Q3934" i="1"/>
  <c r="R3934" i="1"/>
  <c r="Q3935" i="1"/>
  <c r="R3935" i="1"/>
  <c r="Q3936" i="1"/>
  <c r="R3936" i="1"/>
  <c r="Q3937" i="1"/>
  <c r="R3937" i="1"/>
  <c r="Q3938" i="1"/>
  <c r="R3938" i="1"/>
  <c r="Q3939" i="1"/>
  <c r="R3939" i="1"/>
  <c r="Q3940" i="1"/>
  <c r="R3940" i="1"/>
  <c r="Q3941" i="1"/>
  <c r="R3941" i="1"/>
  <c r="Q3942" i="1"/>
  <c r="R3942" i="1"/>
  <c r="Q3943" i="1"/>
  <c r="R3943" i="1"/>
  <c r="Q3944" i="1"/>
  <c r="R3944" i="1"/>
  <c r="Q3945" i="1"/>
  <c r="R3945" i="1"/>
  <c r="Q3946" i="1"/>
  <c r="R3946" i="1"/>
  <c r="Q3947" i="1"/>
  <c r="R3947" i="1"/>
  <c r="Q3948" i="1"/>
  <c r="R3948" i="1"/>
  <c r="Q3949" i="1"/>
  <c r="R3949" i="1"/>
  <c r="Q3950" i="1"/>
  <c r="R3950" i="1"/>
  <c r="Q3951" i="1"/>
  <c r="R3951" i="1"/>
  <c r="Q3952" i="1"/>
  <c r="R3952" i="1"/>
  <c r="Q3953" i="1"/>
  <c r="R3953" i="1"/>
  <c r="Q3954" i="1"/>
  <c r="R3954" i="1"/>
  <c r="Q3955" i="1"/>
  <c r="R3955" i="1"/>
  <c r="Q3956" i="1"/>
  <c r="R3956" i="1"/>
  <c r="Q3957" i="1"/>
  <c r="R3957" i="1"/>
  <c r="Q3958" i="1"/>
  <c r="R3958" i="1"/>
  <c r="Q3959" i="1"/>
  <c r="R3959" i="1"/>
  <c r="Q3960" i="1"/>
  <c r="R3960" i="1"/>
  <c r="Q3961" i="1"/>
  <c r="R3961" i="1"/>
  <c r="Q3962" i="1"/>
  <c r="R3962" i="1"/>
  <c r="Q3963" i="1"/>
  <c r="R3963" i="1"/>
  <c r="Q3964" i="1"/>
  <c r="R3964" i="1"/>
  <c r="Q3965" i="1"/>
  <c r="R3965" i="1"/>
  <c r="Q3966" i="1"/>
  <c r="R3966" i="1"/>
  <c r="Q3967" i="1"/>
  <c r="R3967" i="1"/>
  <c r="Q3968" i="1"/>
  <c r="R3968" i="1"/>
  <c r="Q3969" i="1"/>
  <c r="R3969" i="1"/>
  <c r="Q3970" i="1"/>
  <c r="R3970" i="1"/>
  <c r="Q3971" i="1"/>
  <c r="R3971" i="1"/>
  <c r="Q3972" i="1"/>
  <c r="R3972" i="1"/>
  <c r="Q3973" i="1"/>
  <c r="R3973" i="1"/>
  <c r="Q3974" i="1"/>
  <c r="R3974" i="1"/>
  <c r="Q3975" i="1"/>
  <c r="R3975" i="1"/>
  <c r="Q3976" i="1"/>
  <c r="R3976" i="1"/>
  <c r="Q3977" i="1"/>
  <c r="R3977" i="1"/>
  <c r="Q3978" i="1"/>
  <c r="R3978" i="1"/>
  <c r="Q3979" i="1"/>
  <c r="R3979" i="1"/>
  <c r="Q3980" i="1"/>
  <c r="R3980" i="1"/>
  <c r="Q3981" i="1"/>
  <c r="R3981" i="1"/>
  <c r="Q3982" i="1"/>
  <c r="R3982" i="1"/>
  <c r="Q3983" i="1"/>
  <c r="R3983" i="1"/>
  <c r="Q3984" i="1"/>
  <c r="R3984" i="1"/>
  <c r="Q3985" i="1"/>
  <c r="R3985" i="1"/>
  <c r="Q3986" i="1"/>
  <c r="R3986" i="1"/>
  <c r="Q3987" i="1"/>
  <c r="R3987" i="1"/>
  <c r="Q3988" i="1"/>
  <c r="R3988" i="1"/>
  <c r="Q3989" i="1"/>
  <c r="R3989" i="1"/>
  <c r="Q3990" i="1"/>
  <c r="R3990" i="1"/>
  <c r="Q3991" i="1"/>
  <c r="R3991" i="1"/>
  <c r="Q3992" i="1"/>
  <c r="R3992" i="1"/>
  <c r="Q3993" i="1"/>
  <c r="R3993" i="1"/>
  <c r="Q3994" i="1"/>
  <c r="R3994" i="1"/>
  <c r="Q3995" i="1"/>
  <c r="R3995" i="1"/>
  <c r="Q3996" i="1"/>
  <c r="R3996" i="1"/>
  <c r="Q3997" i="1"/>
  <c r="R3997" i="1"/>
  <c r="Q3998" i="1"/>
  <c r="R3998" i="1"/>
  <c r="Q3999" i="1"/>
  <c r="R3999" i="1"/>
  <c r="Q4000" i="1"/>
  <c r="R4000" i="1"/>
  <c r="Q4001" i="1"/>
  <c r="R4001" i="1"/>
  <c r="Q4002" i="1"/>
  <c r="R4002" i="1"/>
  <c r="Q4003" i="1"/>
  <c r="R4003" i="1"/>
  <c r="Q4004" i="1"/>
  <c r="R4004" i="1"/>
  <c r="Q4005" i="1"/>
  <c r="R4005" i="1"/>
  <c r="Q4006" i="1"/>
  <c r="R4006" i="1"/>
  <c r="Q4007" i="1"/>
  <c r="R4007" i="1"/>
  <c r="Q4008" i="1"/>
  <c r="R4008" i="1"/>
  <c r="Q4009" i="1"/>
  <c r="R4009" i="1"/>
  <c r="Q4010" i="1"/>
  <c r="R4010" i="1"/>
  <c r="Q4011" i="1"/>
  <c r="R4011" i="1"/>
  <c r="Q4012" i="1"/>
  <c r="R4012" i="1"/>
  <c r="Q4013" i="1"/>
  <c r="R4013" i="1"/>
  <c r="Q4014" i="1"/>
  <c r="R4014" i="1"/>
  <c r="Q4015" i="1"/>
  <c r="R4015" i="1"/>
  <c r="Q4016" i="1"/>
  <c r="R4016" i="1"/>
  <c r="Q4017" i="1"/>
  <c r="R4017" i="1"/>
  <c r="Q4018" i="1"/>
  <c r="R4018" i="1"/>
  <c r="Q4019" i="1"/>
  <c r="R4019" i="1"/>
  <c r="Q4020" i="1"/>
  <c r="R4020" i="1"/>
  <c r="Q4021" i="1"/>
  <c r="R4021" i="1"/>
  <c r="Q4022" i="1"/>
  <c r="R4022" i="1"/>
  <c r="Q4023" i="1"/>
  <c r="R4023" i="1"/>
  <c r="Q4024" i="1"/>
  <c r="R4024" i="1"/>
  <c r="Q4025" i="1"/>
  <c r="R4025" i="1"/>
  <c r="Q4026" i="1"/>
  <c r="R4026" i="1"/>
  <c r="Q4027" i="1"/>
  <c r="R4027" i="1"/>
  <c r="Q4028" i="1"/>
  <c r="R4028" i="1"/>
  <c r="Q4029" i="1"/>
  <c r="R4029" i="1"/>
  <c r="Q4030" i="1"/>
  <c r="R4030" i="1"/>
  <c r="Q4031" i="1"/>
  <c r="R4031" i="1"/>
  <c r="Q4032" i="1"/>
  <c r="R4032" i="1"/>
  <c r="Q4033" i="1"/>
  <c r="R4033" i="1"/>
  <c r="Q4034" i="1"/>
  <c r="R4034" i="1"/>
  <c r="Q4035" i="1"/>
  <c r="R4035" i="1"/>
  <c r="Q4036" i="1"/>
  <c r="R4036" i="1"/>
  <c r="Q4037" i="1"/>
  <c r="R4037" i="1"/>
  <c r="Q4038" i="1"/>
  <c r="R4038" i="1"/>
  <c r="Q4039" i="1"/>
  <c r="R4039" i="1"/>
  <c r="Q4040" i="1"/>
  <c r="R4040" i="1"/>
  <c r="Q4041" i="1"/>
  <c r="R4041" i="1"/>
  <c r="Q4042" i="1"/>
  <c r="R4042" i="1"/>
  <c r="Q4043" i="1"/>
  <c r="R4043" i="1"/>
  <c r="Q4044" i="1"/>
  <c r="R4044" i="1"/>
  <c r="Q4045" i="1"/>
  <c r="R4045" i="1"/>
  <c r="Q4046" i="1"/>
  <c r="R4046" i="1"/>
  <c r="Q4047" i="1"/>
  <c r="R4047" i="1"/>
  <c r="Q4048" i="1"/>
  <c r="R4048" i="1"/>
  <c r="Q4049" i="1"/>
  <c r="R4049" i="1"/>
  <c r="Q4050" i="1"/>
  <c r="R4050" i="1"/>
  <c r="Q4051" i="1"/>
  <c r="R4051" i="1"/>
  <c r="Q4052" i="1"/>
  <c r="R4052" i="1"/>
  <c r="Q4053" i="1"/>
  <c r="R4053" i="1"/>
  <c r="Q4054" i="1"/>
  <c r="R4054" i="1"/>
  <c r="Q4055" i="1"/>
  <c r="R4055" i="1"/>
  <c r="Q4056" i="1"/>
  <c r="R4056" i="1"/>
  <c r="Q4057" i="1"/>
  <c r="R4057" i="1"/>
  <c r="Q4058" i="1"/>
  <c r="R4058" i="1"/>
  <c r="Q4059" i="1"/>
  <c r="R4059" i="1"/>
  <c r="Q4060" i="1"/>
  <c r="R4060" i="1"/>
  <c r="Q4061" i="1"/>
  <c r="R4061" i="1"/>
  <c r="Q4062" i="1"/>
  <c r="R4062" i="1"/>
  <c r="Q4063" i="1"/>
  <c r="R4063" i="1"/>
  <c r="Q4064" i="1"/>
  <c r="R4064" i="1"/>
  <c r="Q4065" i="1"/>
  <c r="R4065" i="1"/>
  <c r="Q4066" i="1"/>
  <c r="R4066" i="1"/>
  <c r="Q4067" i="1"/>
  <c r="R4067" i="1"/>
  <c r="Q4068" i="1"/>
  <c r="R4068" i="1"/>
  <c r="Q4069" i="1"/>
  <c r="R4069" i="1"/>
  <c r="Q4070" i="1"/>
  <c r="R4070" i="1"/>
  <c r="Q4071" i="1"/>
  <c r="R4071" i="1"/>
  <c r="Q4072" i="1"/>
  <c r="R4072" i="1"/>
  <c r="Q4073" i="1"/>
  <c r="R4073" i="1"/>
  <c r="Q4074" i="1"/>
  <c r="R4074" i="1"/>
  <c r="Q4075" i="1"/>
  <c r="R4075" i="1"/>
  <c r="Q4076" i="1"/>
  <c r="R4076" i="1"/>
  <c r="Q4077" i="1"/>
  <c r="R4077" i="1"/>
  <c r="Q4078" i="1"/>
  <c r="R4078" i="1"/>
  <c r="Q4079" i="1"/>
  <c r="R4079" i="1"/>
  <c r="Q4080" i="1"/>
  <c r="R4080" i="1"/>
  <c r="Q4081" i="1"/>
  <c r="R4081" i="1"/>
  <c r="Q4082" i="1"/>
  <c r="R4082" i="1"/>
  <c r="Q4083" i="1"/>
  <c r="R4083" i="1"/>
  <c r="Q4084" i="1"/>
  <c r="R4084" i="1"/>
  <c r="Q4085" i="1"/>
  <c r="R4085" i="1"/>
  <c r="Q4086" i="1"/>
  <c r="R4086" i="1"/>
  <c r="Q4087" i="1"/>
  <c r="R4087" i="1"/>
  <c r="Q4088" i="1"/>
  <c r="R4088" i="1"/>
  <c r="Q4089" i="1"/>
  <c r="R4089" i="1"/>
  <c r="Q4090" i="1"/>
  <c r="R4090" i="1"/>
  <c r="Q4091" i="1"/>
  <c r="R4091" i="1"/>
  <c r="Q4092" i="1"/>
  <c r="R4092" i="1"/>
  <c r="Q4093" i="1"/>
  <c r="R4093" i="1"/>
  <c r="Q4094" i="1"/>
  <c r="R4094" i="1"/>
  <c r="Q4095" i="1"/>
  <c r="R4095" i="1"/>
  <c r="Q4096" i="1"/>
  <c r="R4096" i="1"/>
  <c r="Q4097" i="1"/>
  <c r="R4097" i="1"/>
  <c r="Q4098" i="1"/>
  <c r="R4098" i="1"/>
  <c r="Q4099" i="1"/>
  <c r="R4099" i="1"/>
  <c r="Q4100" i="1"/>
  <c r="R4100" i="1"/>
  <c r="Q4101" i="1"/>
  <c r="R4101" i="1"/>
  <c r="Q4102" i="1"/>
  <c r="R4102" i="1"/>
  <c r="Q4103" i="1"/>
  <c r="R4103" i="1"/>
  <c r="Q4104" i="1"/>
  <c r="R4104" i="1"/>
  <c r="Q4105" i="1"/>
  <c r="R4105" i="1"/>
  <c r="Q4106" i="1"/>
  <c r="R4106" i="1"/>
  <c r="Q4107" i="1"/>
  <c r="R4107" i="1"/>
  <c r="Q4108" i="1"/>
  <c r="R4108" i="1"/>
  <c r="Q4109" i="1"/>
  <c r="R4109" i="1"/>
  <c r="Q4110" i="1"/>
  <c r="R4110" i="1"/>
  <c r="Q4111" i="1"/>
  <c r="R4111" i="1"/>
  <c r="Q4112" i="1"/>
  <c r="R4112" i="1"/>
  <c r="Q4113" i="1"/>
  <c r="R4113" i="1"/>
  <c r="Q4114" i="1"/>
  <c r="R4114" i="1"/>
  <c r="Q4115" i="1"/>
  <c r="R4115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R2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H6" i="11" l="1"/>
  <c r="H7" i="11"/>
  <c r="H8" i="11"/>
  <c r="H9" i="11"/>
  <c r="G6" i="11"/>
  <c r="H3" i="11"/>
  <c r="G8" i="11"/>
  <c r="F13" i="11"/>
  <c r="H13" i="11"/>
  <c r="E2" i="11"/>
  <c r="G2" i="11" s="1"/>
  <c r="E10" i="11"/>
  <c r="G10" i="11" s="1"/>
  <c r="F6" i="11"/>
  <c r="E3" i="11"/>
  <c r="F3" i="11" s="1"/>
  <c r="E11" i="11"/>
  <c r="G11" i="11" s="1"/>
  <c r="F7" i="11"/>
  <c r="E4" i="11"/>
  <c r="H4" i="11" s="1"/>
  <c r="E12" i="11"/>
  <c r="H12" i="11" s="1"/>
  <c r="F8" i="11"/>
  <c r="E5" i="11"/>
  <c r="G5" i="11" s="1"/>
  <c r="E13" i="11"/>
  <c r="G13" i="11" s="1"/>
  <c r="E9" i="11"/>
  <c r="F9" i="11" s="1"/>
  <c r="F4" i="11" l="1"/>
  <c r="F10" i="11"/>
  <c r="G4" i="11"/>
  <c r="F12" i="11"/>
  <c r="G12" i="11"/>
  <c r="H5" i="11"/>
  <c r="G9" i="11"/>
  <c r="H11" i="11"/>
  <c r="F2" i="11"/>
  <c r="H2" i="11"/>
  <c r="F5" i="11"/>
  <c r="F11" i="11"/>
  <c r="G3" i="11"/>
  <c r="H10" i="11"/>
</calcChain>
</file>

<file path=xl/sharedStrings.xml><?xml version="1.0" encoding="utf-8"?>
<sst xmlns="http://schemas.openxmlformats.org/spreadsheetml/2006/main" count="24767" uniqueCount="8350">
  <si>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</si>
  <si>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</si>
  <si>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</si>
  <si>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</si>
  <si>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</si>
  <si>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</si>
  <si>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</si>
  <si>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</si>
  <si>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</si>
  <si>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</si>
  <si>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</si>
  <si>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</si>
  <si>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</si>
  <si>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</si>
  <si>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</si>
  <si>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</si>
  <si>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</si>
  <si>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</si>
  <si>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</si>
  <si>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</si>
  <si>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</si>
  <si>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</si>
  <si>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</si>
  <si>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</si>
  <si>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</si>
  <si>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</si>
  <si>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</si>
  <si>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</si>
  <si>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</si>
  <si>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</si>
  <si>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</si>
  <si>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</si>
  <si>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</si>
  <si>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</si>
  <si>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</si>
  <si>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</si>
  <si>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</si>
  <si>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</si>
  <si>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</si>
  <si>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</si>
  <si>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</si>
  <si>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</si>
  <si>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</si>
  <si>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</si>
  <si>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</si>
  <si>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</si>
  <si>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</si>
  <si>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</si>
  <si>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</si>
  <si>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</si>
  <si>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</si>
  <si>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</si>
  <si>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</si>
  <si>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</si>
  <si>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</si>
  <si>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</si>
  <si>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</si>
  <si>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</si>
  <si>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</si>
  <si>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</si>
  <si>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</si>
  <si>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</si>
  <si>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</si>
  <si>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</si>
  <si>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</si>
  <si>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</si>
  <si>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</si>
  <si>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</si>
  <si>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</si>
  <si>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</si>
  <si>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</si>
  <si>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</si>
  <si>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</si>
  <si>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</si>
  <si>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</si>
  <si>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</si>
  <si>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</si>
  <si>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</si>
  <si>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</si>
  <si>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</si>
  <si>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</si>
  <si>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</si>
  <si>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</si>
  <si>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</si>
  <si>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</si>
  <si>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</si>
  <si>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</si>
  <si>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</si>
  <si>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</si>
  <si>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</si>
  <si>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</si>
  <si>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</si>
  <si>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</si>
  <si>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</si>
  <si>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</si>
  <si>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</si>
  <si>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</si>
  <si>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</si>
  <si>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</si>
  <si>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</si>
  <si>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</si>
  <si>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</si>
  <si>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</si>
  <si>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</si>
  <si>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</si>
  <si>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</si>
  <si>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</si>
  <si>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</si>
  <si>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</si>
  <si>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</si>
  <si>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</si>
  <si>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</si>
  <si>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</si>
  <si>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</si>
  <si>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</si>
  <si>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</si>
  <si>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</si>
  <si>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</si>
  <si>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</si>
  <si>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</si>
  <si>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</si>
  <si>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</si>
  <si>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</si>
  <si>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</si>
  <si>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</si>
  <si>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</si>
  <si>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</si>
  <si>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</si>
  <si>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</si>
  <si>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</si>
  <si>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</si>
  <si>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</si>
  <si>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</si>
  <si>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</si>
  <si>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</si>
  <si>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</si>
  <si>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</si>
  <si>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</si>
  <si>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</si>
  <si>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</si>
  <si>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</si>
  <si>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</si>
  <si>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</si>
  <si>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</si>
  <si>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</si>
  <si>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</si>
  <si>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</si>
  <si>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</si>
  <si>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</si>
  <si>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</si>
  <si>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</si>
  <si>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</si>
  <si>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</si>
  <si>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</si>
  <si>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</si>
  <si>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</si>
  <si>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</si>
  <si>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</si>
  <si>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</si>
  <si>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</si>
  <si>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</si>
  <si>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</si>
  <si>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</si>
  <si>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</si>
  <si>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</si>
  <si>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</si>
  <si>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</si>
  <si>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</si>
  <si>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</si>
  <si>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</si>
  <si>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</si>
  <si>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</si>
  <si>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</si>
  <si>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</si>
  <si>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</si>
  <si>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</si>
  <si>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</si>
  <si>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</si>
  <si>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</si>
  <si>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</si>
  <si>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</si>
  <si>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</si>
  <si>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</si>
  <si>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</si>
  <si>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</si>
  <si>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</si>
  <si>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</si>
  <si>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</si>
  <si>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</si>
  <si>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</si>
  <si>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</si>
  <si>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</si>
  <si>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</si>
  <si>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</si>
  <si>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</si>
  <si>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</si>
  <si>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</si>
  <si>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</si>
  <si>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</si>
  <si>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</si>
  <si>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</si>
  <si>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</si>
  <si>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</si>
  <si>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</si>
  <si>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</si>
  <si>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</si>
  <si>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</si>
  <si>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</si>
  <si>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</si>
  <si>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</si>
  <si>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</si>
  <si>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</si>
  <si>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</si>
  <si>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</si>
  <si>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</si>
  <si>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</si>
  <si>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</si>
  <si>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</si>
  <si>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</si>
  <si>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</si>
  <si>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</si>
  <si>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</si>
  <si>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</si>
  <si>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</si>
  <si>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</si>
  <si>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</si>
  <si>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</si>
  <si>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</si>
  <si>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</si>
  <si>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</si>
  <si>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</si>
  <si>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</si>
  <si>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</si>
  <si>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</si>
  <si>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</si>
  <si>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</si>
  <si>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</si>
  <si>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</si>
  <si>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</si>
  <si>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</si>
  <si>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</si>
  <si>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</si>
  <si>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</si>
  <si>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</si>
  <si>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</si>
  <si>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</si>
  <si>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</si>
  <si>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</si>
  <si>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</si>
  <si>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</si>
  <si>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</si>
  <si>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</si>
  <si>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</si>
  <si>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</si>
  <si>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</si>
  <si>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</si>
  <si>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</si>
  <si>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</si>
  <si>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</si>
  <si>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</si>
  <si>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</si>
  <si>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</si>
  <si>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</si>
  <si>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</si>
  <si>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</si>
  <si>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</si>
  <si>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</si>
  <si>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</si>
  <si>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</si>
  <si>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</si>
  <si>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</si>
  <si>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</si>
  <si>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</si>
  <si>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</si>
  <si>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</si>
  <si>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</si>
  <si>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</si>
  <si>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</si>
  <si>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</si>
  <si>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</si>
  <si>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</si>
  <si>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</si>
  <si>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</si>
  <si>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</si>
  <si>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</si>
  <si>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</si>
  <si>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</si>
  <si>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</si>
  <si>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</si>
  <si>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</si>
  <si>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</si>
  <si>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</si>
  <si>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</si>
  <si>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</si>
  <si>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</si>
  <si>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</si>
  <si>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</si>
  <si>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</si>
  <si>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</si>
  <si>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</si>
  <si>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</si>
  <si>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</si>
  <si>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</si>
  <si>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</si>
  <si>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</si>
  <si>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</si>
  <si>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</si>
  <si>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</si>
  <si>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</si>
  <si>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</si>
  <si>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</si>
  <si>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</si>
  <si>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</si>
  <si>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</si>
  <si>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</si>
  <si>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</si>
  <si>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</si>
  <si>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</si>
  <si>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</si>
  <si>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</si>
  <si>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</si>
  <si>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</si>
  <si>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</si>
  <si>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</si>
  <si>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</si>
  <si>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</si>
  <si>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</si>
  <si>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</si>
  <si>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</si>
  <si>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</si>
  <si>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</si>
  <si>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</si>
  <si>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</si>
  <si>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</si>
  <si>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</si>
  <si>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</si>
  <si>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</si>
  <si>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</si>
  <si>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</si>
  <si>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</si>
  <si>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</si>
  <si>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</si>
  <si>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</si>
  <si>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</si>
  <si>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</si>
  <si>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</si>
  <si>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</si>
  <si>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</si>
  <si>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</si>
  <si>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</si>
  <si>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</si>
  <si>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</si>
  <si>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</si>
  <si>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</si>
  <si>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</si>
  <si>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</si>
  <si>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</si>
  <si>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</si>
  <si>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</si>
  <si>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</si>
  <si>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</si>
  <si>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</si>
  <si>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</si>
  <si>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</si>
  <si>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</si>
  <si>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</si>
  <si>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</si>
  <si>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</si>
  <si>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</si>
  <si>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</si>
  <si>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</si>
  <si>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</si>
  <si>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</si>
  <si>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</si>
  <si>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</si>
  <si>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</si>
  <si>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</si>
  <si>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</si>
  <si>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</si>
  <si>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</si>
  <si>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</si>
  <si>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</si>
  <si>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</si>
  <si>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</si>
  <si>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</si>
  <si>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</si>
  <si>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</si>
  <si>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</si>
  <si>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</si>
  <si>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</si>
  <si>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</si>
  <si>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</si>
  <si>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</si>
  <si>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</si>
  <si>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</si>
  <si>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</si>
  <si>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</si>
  <si>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</si>
  <si>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</si>
  <si>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</si>
  <si>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</si>
  <si>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</si>
  <si>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</si>
  <si>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</si>
  <si>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</si>
  <si>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</si>
  <si>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</si>
  <si>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</si>
  <si>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</si>
  <si>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</si>
  <si>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</si>
  <si>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</si>
  <si>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</si>
  <si>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</si>
  <si>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</si>
  <si>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</si>
  <si>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</si>
  <si>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</si>
  <si>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</si>
  <si>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</si>
  <si>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</si>
  <si>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</si>
  <si>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</si>
  <si>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</si>
  <si>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</si>
  <si>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</si>
  <si>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</si>
  <si>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</si>
  <si>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</si>
  <si>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</si>
  <si>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</si>
  <si>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</si>
  <si>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</si>
  <si>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</si>
  <si>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</si>
  <si>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</si>
  <si>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</si>
  <si>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</si>
  <si>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</si>
  <si>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</si>
  <si>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</si>
  <si>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</si>
  <si>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</si>
  <si>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</si>
  <si>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</si>
  <si>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</si>
  <si>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</si>
  <si>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</si>
  <si>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</si>
  <si>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</si>
  <si>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</si>
  <si>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</si>
  <si>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</si>
  <si>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</si>
  <si>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</si>
  <si>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</si>
  <si>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</si>
  <si>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</si>
  <si>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</si>
  <si>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</si>
  <si>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</si>
  <si>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</si>
  <si>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</si>
  <si>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</si>
  <si>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</si>
  <si>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</si>
  <si>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</si>
  <si>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</si>
  <si>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</si>
  <si>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</si>
  <si>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</si>
  <si>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</si>
  <si>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</si>
  <si>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</si>
  <si>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</si>
  <si>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</si>
  <si>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</si>
  <si>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</si>
  <si>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</si>
  <si>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</si>
  <si>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</si>
  <si>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</si>
  <si>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</si>
  <si>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</si>
  <si>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</si>
  <si>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</si>
  <si>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</si>
  <si>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</si>
  <si>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</si>
  <si>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</si>
  <si>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</si>
  <si>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</si>
  <si>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</si>
  <si>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</si>
  <si>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</si>
  <si>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</si>
  <si>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</si>
  <si>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</si>
  <si>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</si>
  <si>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</si>
  <si>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</si>
  <si>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</si>
  <si>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</si>
  <si>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</si>
  <si>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</si>
  <si>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</si>
  <si>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</si>
  <si>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</si>
  <si>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</si>
  <si>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</si>
  <si>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</si>
  <si>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</si>
  <si>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</si>
  <si>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</si>
  <si>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</si>
  <si>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</si>
  <si>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</si>
  <si>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</si>
  <si>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</si>
  <si>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</si>
  <si>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</si>
  <si>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</si>
  <si>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</si>
  <si>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</si>
  <si>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</si>
  <si>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</si>
  <si>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</si>
  <si>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</si>
  <si>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</si>
  <si>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</si>
  <si>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</si>
  <si>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</si>
  <si>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</si>
  <si>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</si>
  <si>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</si>
  <si>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</si>
  <si>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</si>
  <si>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</si>
  <si>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</si>
  <si>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</si>
  <si>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</si>
  <si>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</si>
  <si>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</si>
  <si>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</si>
  <si>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</si>
  <si>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</si>
  <si>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</si>
  <si>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</si>
  <si>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</si>
  <si>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</si>
  <si>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</si>
  <si>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</si>
  <si>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</si>
  <si>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</si>
  <si>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</si>
  <si>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</si>
  <si>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</si>
  <si>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</si>
  <si>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</si>
  <si>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</si>
  <si>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</si>
  <si>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</si>
  <si>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</si>
  <si>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</si>
  <si>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</si>
  <si>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</si>
  <si>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</si>
  <si>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</si>
  <si>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</si>
  <si>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</si>
  <si>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</si>
  <si>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</si>
  <si>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</si>
  <si>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</si>
  <si>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</si>
  <si>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</si>
  <si>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</si>
  <si>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</si>
  <si>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</si>
  <si>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</si>
  <si>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</si>
  <si>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</si>
  <si>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</si>
  <si>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</si>
  <si>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</si>
  <si>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</si>
  <si>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</si>
  <si>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</si>
  <si>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</si>
  <si>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</si>
  <si>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</si>
  <si>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</si>
  <si>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</si>
  <si>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</si>
  <si>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</si>
  <si>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</si>
  <si>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</si>
  <si>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</si>
  <si>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</si>
  <si>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</si>
  <si>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</si>
  <si>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</si>
  <si>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</si>
  <si>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</si>
  <si>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</si>
  <si>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</si>
  <si>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</si>
  <si>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</si>
  <si>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</si>
  <si>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</si>
  <si>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</si>
  <si>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</si>
  <si>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</si>
  <si>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</si>
  <si>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</si>
  <si>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</si>
  <si>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</si>
  <si>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</si>
  <si>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</si>
  <si>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</si>
  <si>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</si>
  <si>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</si>
  <si>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</si>
  <si>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</si>
  <si>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</si>
  <si>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</si>
  <si>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</si>
  <si>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</si>
  <si>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</si>
  <si>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</si>
  <si>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</si>
  <si>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</si>
  <si>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</si>
  <si>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</si>
  <si>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</si>
  <si>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</si>
  <si>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</si>
  <si>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</si>
  <si>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</si>
  <si>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</si>
  <si>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</si>
  <si>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</si>
  <si>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</si>
  <si>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</si>
  <si>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</si>
  <si>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</si>
  <si>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</si>
  <si>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</si>
  <si>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</si>
  <si>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</si>
  <si>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</si>
  <si>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</si>
  <si>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</si>
  <si>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</si>
  <si>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</si>
  <si>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</si>
  <si>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</si>
  <si>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</si>
  <si>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</si>
  <si>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</si>
  <si>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</si>
  <si>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</si>
  <si>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</si>
  <si>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</si>
  <si>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</si>
  <si>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</si>
  <si>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</si>
  <si>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</si>
  <si>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</si>
  <si>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</si>
  <si>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</si>
  <si>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</si>
  <si>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</si>
  <si>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</si>
  <si>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</si>
  <si>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</si>
  <si>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</si>
  <si>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</si>
  <si>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</si>
  <si>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</si>
  <si>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</si>
  <si>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</si>
  <si>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</si>
  <si>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</si>
  <si>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</si>
  <si>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</si>
  <si>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</si>
  <si>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</si>
  <si>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</si>
  <si>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</si>
  <si>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</si>
  <si>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</si>
  <si>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</si>
  <si>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</si>
  <si>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</si>
  <si>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</si>
  <si>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</si>
  <si>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</si>
  <si>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</si>
  <si>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</si>
  <si>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</si>
  <si>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</si>
  <si>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</si>
  <si>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</si>
  <si>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</si>
  <si>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</si>
  <si>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</si>
  <si>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</si>
  <si>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</si>
  <si>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</si>
  <si>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</si>
  <si>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</si>
  <si>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</si>
  <si>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</si>
  <si>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</si>
  <si>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</si>
  <si>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</si>
  <si>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</si>
  <si>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</si>
  <si>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</si>
  <si>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</si>
  <si>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</si>
  <si>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</si>
  <si>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</si>
  <si>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</si>
  <si>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</si>
  <si>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</si>
  <si>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</si>
  <si>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</si>
  <si>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</si>
  <si>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</si>
  <si>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</si>
  <si>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</si>
  <si>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</si>
  <si>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</si>
  <si>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</si>
  <si>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</si>
  <si>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</si>
  <si>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</si>
  <si>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</si>
  <si>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</si>
  <si>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</si>
  <si>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</si>
  <si>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</si>
  <si>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</si>
  <si>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</si>
  <si>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</si>
  <si>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</si>
  <si>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</si>
  <si>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</si>
  <si>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</si>
  <si>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</si>
  <si>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</si>
  <si>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</si>
  <si>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</si>
  <si>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</si>
  <si>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</si>
  <si>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</si>
  <si>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</si>
  <si>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</si>
  <si>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</si>
  <si>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</si>
  <si>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</si>
  <si>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</si>
  <si>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</si>
  <si>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</si>
  <si>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</si>
  <si>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</si>
  <si>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</si>
  <si>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</si>
  <si>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</si>
  <si>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</si>
  <si>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</si>
  <si>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</si>
  <si>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</si>
  <si>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</si>
  <si>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</si>
  <si>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</si>
  <si>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</si>
  <si>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</si>
  <si>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</si>
  <si>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</si>
  <si>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</si>
  <si>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</si>
  <si>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</si>
  <si>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</si>
  <si>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</si>
  <si>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</si>
  <si>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</si>
  <si>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</si>
  <si>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</si>
  <si>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</si>
  <si>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</si>
  <si>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</si>
  <si>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</si>
  <si>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</si>
  <si>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</si>
  <si>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</si>
  <si>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</si>
  <si>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</si>
  <si>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</si>
  <si>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</si>
  <si>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</si>
  <si>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</si>
  <si>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</si>
  <si>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</si>
  <si>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</si>
  <si>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</si>
  <si>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</si>
  <si>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</si>
  <si>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</si>
  <si>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</si>
  <si>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</si>
  <si>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</si>
  <si>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</si>
  <si>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</si>
  <si>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</si>
  <si>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</si>
  <si>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</si>
  <si>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</si>
  <si>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</si>
  <si>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</si>
  <si>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</si>
  <si>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</si>
  <si>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</si>
  <si>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</si>
  <si>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</si>
  <si>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</si>
  <si>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</si>
  <si>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</si>
  <si>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</si>
  <si>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</si>
  <si>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</si>
  <si>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</si>
  <si>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</si>
  <si>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</si>
  <si>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</si>
  <si>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</si>
  <si>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</si>
  <si>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</si>
  <si>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</si>
  <si>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</si>
  <si>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</si>
  <si>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</si>
  <si>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</si>
  <si>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</si>
  <si>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</si>
  <si>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</si>
  <si>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</si>
  <si>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</si>
  <si>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</si>
  <si>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</si>
  <si>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</si>
  <si>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</si>
  <si>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</si>
  <si>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</si>
  <si>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</si>
  <si>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</si>
  <si>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</si>
  <si>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</si>
  <si>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</si>
  <si>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</si>
  <si>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</si>
  <si>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</si>
  <si>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</si>
  <si>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</si>
  <si>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</si>
  <si>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</si>
  <si>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</si>
  <si>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</si>
  <si>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</si>
  <si>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</si>
  <si>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</si>
  <si>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</si>
  <si>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</si>
  <si>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</si>
  <si>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</si>
  <si>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</si>
  <si>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</si>
  <si>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</si>
  <si>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</si>
  <si>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</si>
  <si>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</si>
  <si>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</si>
  <si>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</si>
  <si>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</si>
  <si>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</si>
  <si>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</si>
  <si>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</si>
  <si>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</si>
  <si>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</si>
  <si>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</si>
  <si>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</si>
  <si>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</si>
  <si>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</si>
  <si>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</si>
  <si>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</si>
  <si>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</si>
  <si>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</si>
  <si>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</si>
  <si>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</si>
  <si>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</si>
  <si>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</si>
  <si>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</si>
  <si>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</si>
  <si>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</si>
  <si>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</si>
  <si>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</si>
  <si>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</si>
  <si>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</si>
  <si>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</si>
  <si>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</si>
  <si>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</si>
  <si>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</si>
  <si>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</si>
  <si>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</si>
  <si>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</si>
  <si>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</si>
  <si>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</si>
  <si>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</si>
  <si>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</si>
  <si>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</si>
  <si>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</si>
  <si>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</si>
  <si>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</si>
  <si>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</si>
  <si>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</si>
  <si>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</si>
  <si>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</si>
  <si>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</si>
  <si>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</si>
  <si>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</si>
  <si>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</si>
  <si>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</si>
  <si>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</si>
  <si>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</si>
  <si>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</si>
  <si>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</si>
  <si>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</si>
  <si>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</si>
  <si>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</si>
  <si>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</si>
  <si>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</si>
  <si>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</si>
  <si>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</si>
  <si>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</si>
  <si>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</si>
  <si>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</si>
  <si>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</si>
  <si>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</si>
  <si>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</si>
  <si>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</si>
  <si>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</si>
  <si>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</si>
  <si>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</si>
  <si>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</si>
  <si>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</si>
  <si>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</si>
  <si>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</si>
  <si>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</si>
  <si>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</si>
  <si>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</si>
  <si>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</si>
  <si>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</si>
  <si>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</si>
  <si>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</si>
  <si>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</si>
  <si>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</si>
  <si>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</si>
  <si>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</si>
  <si>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</si>
  <si>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</si>
  <si>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</si>
  <si>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</si>
  <si>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</si>
  <si>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</si>
  <si>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</si>
  <si>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</si>
  <si>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</si>
  <si>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</si>
  <si>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</si>
  <si>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</si>
  <si>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</si>
  <si>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</si>
  <si>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</si>
  <si>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</si>
  <si>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</si>
  <si>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</si>
  <si>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</si>
  <si>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</si>
  <si>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</si>
  <si>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</si>
  <si>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</si>
  <si>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</si>
  <si>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</si>
  <si>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</si>
  <si>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</si>
  <si>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</si>
  <si>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</si>
  <si>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</si>
  <si>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</si>
  <si>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</si>
  <si>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</si>
  <si>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</si>
  <si>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</si>
  <si>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</si>
  <si>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</si>
  <si>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</si>
  <si>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</si>
  <si>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</si>
  <si>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</si>
  <si>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</si>
  <si>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</si>
  <si>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</si>
  <si>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</si>
  <si>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</si>
  <si>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</si>
  <si>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</si>
  <si>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</si>
  <si>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</si>
  <si>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</si>
  <si>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</si>
  <si>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</si>
  <si>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</si>
  <si>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</si>
  <si>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</si>
  <si>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</si>
  <si>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</si>
  <si>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</si>
  <si>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</si>
  <si>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</si>
  <si>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</si>
  <si>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</si>
  <si>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</si>
  <si>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</si>
  <si>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</si>
  <si>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</si>
  <si>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</si>
  <si>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</si>
  <si>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</si>
  <si>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</si>
  <si>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</si>
  <si>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</si>
  <si>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</si>
  <si>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</si>
  <si>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</si>
  <si>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</si>
  <si>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</si>
  <si>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</si>
  <si>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</si>
  <si>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</si>
  <si>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</si>
  <si>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</si>
  <si>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</si>
  <si>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</si>
  <si>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</si>
  <si>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</si>
  <si>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</si>
  <si>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</si>
  <si>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</si>
  <si>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</si>
  <si>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</si>
  <si>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</si>
  <si>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</si>
  <si>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</si>
  <si>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</si>
  <si>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</si>
  <si>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</si>
  <si>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</si>
  <si>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</si>
  <si>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</si>
  <si>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</si>
  <si>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</si>
  <si>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</si>
  <si>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</si>
  <si>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</si>
  <si>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</si>
  <si>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</si>
  <si>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</si>
  <si>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</si>
  <si>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</si>
  <si>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</si>
  <si>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</si>
  <si>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</si>
  <si>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</si>
  <si>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</si>
  <si>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</si>
  <si>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</si>
  <si>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</si>
  <si>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</si>
  <si>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</si>
  <si>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</si>
  <si>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</si>
  <si>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</si>
  <si>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</si>
  <si>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</si>
  <si>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</si>
  <si>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</si>
  <si>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</si>
  <si>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</si>
  <si>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</si>
  <si>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</si>
  <si>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</si>
  <si>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</si>
  <si>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</si>
  <si>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</si>
  <si>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</si>
  <si>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</si>
  <si>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</si>
  <si>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</si>
  <si>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</si>
  <si>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</si>
  <si>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</si>
  <si>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</si>
  <si>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</si>
  <si>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</si>
  <si>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</si>
  <si>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</si>
  <si>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</si>
  <si>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</si>
  <si>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</si>
  <si>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</si>
  <si>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</si>
  <si>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</si>
  <si>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</si>
  <si>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</si>
  <si>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</si>
  <si>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</si>
  <si>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</si>
  <si>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</si>
  <si>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</si>
  <si>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</si>
  <si>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</si>
  <si>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</si>
  <si>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</si>
  <si>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</si>
  <si>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</si>
  <si>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</si>
  <si>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</si>
  <si>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</si>
  <si>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</si>
  <si>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</si>
  <si>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</si>
  <si>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</si>
  <si>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</si>
  <si>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</si>
  <si>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</si>
  <si>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</si>
  <si>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</si>
  <si>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</si>
  <si>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</si>
  <si>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</si>
  <si>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</si>
  <si>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</si>
  <si>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</si>
  <si>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</si>
  <si>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</si>
  <si>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</si>
  <si>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</si>
  <si>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</si>
  <si>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</si>
  <si>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</si>
  <si>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</si>
  <si>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</si>
  <si>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</si>
  <si>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</si>
  <si>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</si>
  <si>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</si>
  <si>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</si>
  <si>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</si>
  <si>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</si>
  <si>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</si>
  <si>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</si>
  <si>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</si>
  <si>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</si>
  <si>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</si>
  <si>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</si>
  <si>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</si>
  <si>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</si>
  <si>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</si>
  <si>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</si>
  <si>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</si>
  <si>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</si>
  <si>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</si>
  <si>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</si>
  <si>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</si>
  <si>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</si>
  <si>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</si>
  <si>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</si>
  <si>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</si>
  <si>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</si>
  <si>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</si>
  <si>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</si>
  <si>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</si>
  <si>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</si>
  <si>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</si>
  <si>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</si>
  <si>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</si>
  <si>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</si>
  <si>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</si>
  <si>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</si>
  <si>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</si>
  <si>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</si>
  <si>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</si>
  <si>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</si>
  <si>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</si>
  <si>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</si>
  <si>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</si>
  <si>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</si>
  <si>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</si>
  <si>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</si>
  <si>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</si>
  <si>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</si>
  <si>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</si>
  <si>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</si>
  <si>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</si>
  <si>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</si>
  <si>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</si>
  <si>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</si>
  <si>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</si>
  <si>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</si>
  <si>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</si>
  <si>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</si>
  <si>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</si>
  <si>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</si>
  <si>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</si>
  <si>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</si>
  <si>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</si>
  <si>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</si>
  <si>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</si>
  <si>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</si>
  <si>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</si>
  <si>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</si>
  <si>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</si>
  <si>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</si>
  <si>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</si>
  <si>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</si>
  <si>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</si>
  <si>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</si>
  <si>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</si>
  <si>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</si>
  <si>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</si>
  <si>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</si>
  <si>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</si>
  <si>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</si>
  <si>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</si>
  <si>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</si>
  <si>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</si>
  <si>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</si>
  <si>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</si>
  <si>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</si>
  <si>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</si>
  <si>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</si>
  <si>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</si>
  <si>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</si>
  <si>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</si>
  <si>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</si>
  <si>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</si>
  <si>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</si>
  <si>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</si>
  <si>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</si>
  <si>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</si>
  <si>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</si>
  <si>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</si>
  <si>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</si>
  <si>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</si>
  <si>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</si>
  <si>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</si>
  <si>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</si>
  <si>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</si>
  <si>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</si>
  <si>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</si>
  <si>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</si>
  <si>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</si>
  <si>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</si>
  <si>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</si>
  <si>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</si>
  <si>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</si>
  <si>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</si>
  <si>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</si>
  <si>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</si>
  <si>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</si>
  <si>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</si>
  <si>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</si>
  <si>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</si>
  <si>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</si>
  <si>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</si>
  <si>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</si>
  <si>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</si>
  <si>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</si>
  <si>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</si>
  <si>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</si>
  <si>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</si>
  <si>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</si>
  <si>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</si>
  <si>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</si>
  <si>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</si>
  <si>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</si>
  <si>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</si>
  <si>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</si>
  <si>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</si>
  <si>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</si>
  <si>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</si>
  <si>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</si>
  <si>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</si>
  <si>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</si>
  <si>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</si>
  <si>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</si>
  <si>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</si>
  <si>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</si>
  <si>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</si>
  <si>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</si>
  <si>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</si>
  <si>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</si>
  <si>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</si>
  <si>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</si>
  <si>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</si>
  <si>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</si>
  <si>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</si>
  <si>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</si>
  <si>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</si>
  <si>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</si>
  <si>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</si>
  <si>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</si>
  <si>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</si>
  <si>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</si>
  <si>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</si>
  <si>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</si>
  <si>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</si>
  <si>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</si>
  <si>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</si>
  <si>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</si>
  <si>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</si>
  <si>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</si>
  <si>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</si>
  <si>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</si>
  <si>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</si>
  <si>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</si>
  <si>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</si>
  <si>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</si>
  <si>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</si>
  <si>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</si>
  <si>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</si>
  <si>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</si>
  <si>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</si>
  <si>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</si>
  <si>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</si>
  <si>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</si>
  <si>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</si>
  <si>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</si>
  <si>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</si>
  <si>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</si>
  <si>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</si>
  <si>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</si>
  <si>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</si>
  <si>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</si>
  <si>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</si>
  <si>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</si>
  <si>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</si>
  <si>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</si>
  <si>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</si>
  <si>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</si>
  <si>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</si>
  <si>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</si>
  <si>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</si>
  <si>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</si>
  <si>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</si>
  <si>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</si>
  <si>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</si>
  <si>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</si>
  <si>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</si>
  <si>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</si>
  <si>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</si>
  <si>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</si>
  <si>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</si>
  <si>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</si>
  <si>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</si>
  <si>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</si>
  <si>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</si>
  <si>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</si>
  <si>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</si>
  <si>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</si>
  <si>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</si>
  <si>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</si>
  <si>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</si>
  <si>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</si>
  <si>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</si>
  <si>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</si>
  <si>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</si>
  <si>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</si>
  <si>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</si>
  <si>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</si>
  <si>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</si>
  <si>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</si>
  <si>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</si>
  <si>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</si>
  <si>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</si>
  <si>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</si>
  <si>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</si>
  <si>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</si>
  <si>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</si>
  <si>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</si>
  <si>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</si>
  <si>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</si>
  <si>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</si>
  <si>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</si>
  <si>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</si>
  <si>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</si>
  <si>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</si>
  <si>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</si>
  <si>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</si>
  <si>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</si>
  <si>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</si>
  <si>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</si>
  <si>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</si>
  <si>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</si>
  <si>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</si>
  <si>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</si>
  <si>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</si>
  <si>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</si>
  <si>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</si>
  <si>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</si>
  <si>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</si>
  <si>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</si>
  <si>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</si>
  <si>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</si>
  <si>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</si>
  <si>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</si>
  <si>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</si>
  <si>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</si>
  <si>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</si>
  <si>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</si>
  <si>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</si>
  <si>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</si>
  <si>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</si>
  <si>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</si>
  <si>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</si>
  <si>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</si>
  <si>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</si>
  <si>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</si>
  <si>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</si>
  <si>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</si>
  <si>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</si>
  <si>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</si>
  <si>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</si>
  <si>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</si>
  <si>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</si>
  <si>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</si>
  <si>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</si>
  <si>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</si>
  <si>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</si>
  <si>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</si>
  <si>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</si>
  <si>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</si>
  <si>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</si>
  <si>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</si>
  <si>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</si>
  <si>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</si>
  <si>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</si>
  <si>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</si>
  <si>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</si>
  <si>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</si>
  <si>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</si>
  <si>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</si>
  <si>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</si>
  <si>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</si>
  <si>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</si>
  <si>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</si>
  <si>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</si>
  <si>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</si>
  <si>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</si>
  <si>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</si>
  <si>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</si>
  <si>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</si>
  <si>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</si>
  <si>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</si>
  <si>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</si>
  <si>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</si>
  <si>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</si>
  <si>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</si>
  <si>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</si>
  <si>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</si>
  <si>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</si>
  <si>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</si>
  <si>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</si>
  <si>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</si>
  <si>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</si>
  <si>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</si>
  <si>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</si>
  <si>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</si>
  <si>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</si>
  <si>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</si>
  <si>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</si>
  <si>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</si>
  <si>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</si>
  <si>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</si>
  <si>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</si>
  <si>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</si>
  <si>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</si>
  <si>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</si>
  <si>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</si>
  <si>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</si>
  <si>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</si>
  <si>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</si>
  <si>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</si>
  <si>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</si>
  <si>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</si>
  <si>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</si>
  <si>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</si>
  <si>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</si>
  <si>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</si>
  <si>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</si>
  <si>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</si>
  <si>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</si>
  <si>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</si>
  <si>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</si>
  <si>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</si>
  <si>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</si>
  <si>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</si>
  <si>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</si>
  <si>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</si>
  <si>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</si>
  <si>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</si>
  <si>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</si>
  <si>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</si>
  <si>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</si>
  <si>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</si>
  <si>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</si>
  <si>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</si>
  <si>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</si>
  <si>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</si>
  <si>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</si>
  <si>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</si>
  <si>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</si>
  <si>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</si>
  <si>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</si>
  <si>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</si>
  <si>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</si>
  <si>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</si>
  <si>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</si>
  <si>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</si>
  <si>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</si>
  <si>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</si>
  <si>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</si>
  <si>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</si>
  <si>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</si>
  <si>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</si>
  <si>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</si>
  <si>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</si>
  <si>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</si>
  <si>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</si>
  <si>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</si>
  <si>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</si>
  <si>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</si>
  <si>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</si>
  <si>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</si>
  <si>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</si>
  <si>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</si>
  <si>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</si>
  <si>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</si>
  <si>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</si>
  <si>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</si>
  <si>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</si>
  <si>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</si>
  <si>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</si>
  <si>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</si>
  <si>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</si>
  <si>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</si>
  <si>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</si>
  <si>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</si>
  <si>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</si>
  <si>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</si>
  <si>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</si>
  <si>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</si>
  <si>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</si>
  <si>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</si>
  <si>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</si>
  <si>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</si>
  <si>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</si>
  <si>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</si>
  <si>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</si>
  <si>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</si>
  <si>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</si>
  <si>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</si>
  <si>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</si>
  <si>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</si>
  <si>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</si>
  <si>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</si>
  <si>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</si>
  <si>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</si>
  <si>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</si>
  <si>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</si>
  <si>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</si>
  <si>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</si>
  <si>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</si>
  <si>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</si>
  <si>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</si>
  <si>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</si>
  <si>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</si>
  <si>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</si>
  <si>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</si>
  <si>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</si>
  <si>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</si>
  <si>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</si>
  <si>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</si>
  <si>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</si>
  <si>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</si>
  <si>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</si>
  <si>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</si>
  <si>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</si>
  <si>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</si>
  <si>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</si>
  <si>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</si>
  <si>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</si>
  <si>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</si>
  <si>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</si>
  <si>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</si>
  <si>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</si>
  <si>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</si>
  <si>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</si>
  <si>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</si>
  <si>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</si>
  <si>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</si>
  <si>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</si>
  <si>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</si>
  <si>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</si>
  <si>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</si>
  <si>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</si>
  <si>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</si>
  <si>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</si>
  <si>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</si>
  <si>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</si>
  <si>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</si>
  <si>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</si>
  <si>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</si>
  <si>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</si>
  <si>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</si>
  <si>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</si>
  <si>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</si>
  <si>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</si>
  <si>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</si>
  <si>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</si>
  <si>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</si>
  <si>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</si>
  <si>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</si>
  <si>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</si>
  <si>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</si>
  <si>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</si>
  <si>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</si>
  <si>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</si>
  <si>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</si>
  <si>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</si>
  <si>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</si>
  <si>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</si>
  <si>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</si>
  <si>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</si>
  <si>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</si>
  <si>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</si>
  <si>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</si>
  <si>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</si>
  <si>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</si>
  <si>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</si>
  <si>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</si>
  <si>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</si>
  <si>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</si>
  <si>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</si>
  <si>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</si>
  <si>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</si>
  <si>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</si>
  <si>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</si>
  <si>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</si>
  <si>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</si>
  <si>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</si>
  <si>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</si>
  <si>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</si>
  <si>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</si>
  <si>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</si>
  <si>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</si>
  <si>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</si>
  <si>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</si>
  <si>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</si>
  <si>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</si>
  <si>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</si>
  <si>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</si>
  <si>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</si>
  <si>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</si>
  <si>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</si>
  <si>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</si>
  <si>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</si>
  <si>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</si>
  <si>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</si>
  <si>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</si>
  <si>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</si>
  <si>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</si>
  <si>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</si>
  <si>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</si>
  <si>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</si>
  <si>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</si>
  <si>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</si>
  <si>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</si>
  <si>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</si>
  <si>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</si>
  <si>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</si>
  <si>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</si>
  <si>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</si>
  <si>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</si>
  <si>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</si>
  <si>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</si>
  <si>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</si>
  <si>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</si>
  <si>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</si>
  <si>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</si>
  <si>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</si>
  <si>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</si>
  <si>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</si>
  <si>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</si>
  <si>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</si>
  <si>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</si>
  <si>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</si>
  <si>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</si>
  <si>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</si>
  <si>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</si>
  <si>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</si>
  <si>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</si>
  <si>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</si>
  <si>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</si>
  <si>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</si>
  <si>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</si>
  <si>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</si>
  <si>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</si>
  <si>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</si>
  <si>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</si>
  <si>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</si>
  <si>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</si>
  <si>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</si>
  <si>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</si>
  <si>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</si>
  <si>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</si>
  <si>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</si>
  <si>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</si>
  <si>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</si>
  <si>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</si>
  <si>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</si>
  <si>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</si>
  <si>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</si>
  <si>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</si>
  <si>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</si>
  <si>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</si>
  <si>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</si>
  <si>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</si>
  <si>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</si>
  <si>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</si>
  <si>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</si>
  <si>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</si>
  <si>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</si>
  <si>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</si>
  <si>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</si>
  <si>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</si>
  <si>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</si>
  <si>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</si>
  <si>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</si>
  <si>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</si>
  <si>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</si>
  <si>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</si>
  <si>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</si>
  <si>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</si>
  <si>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</si>
  <si>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</si>
  <si>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</si>
  <si>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</si>
  <si>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</si>
  <si>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</si>
  <si>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</si>
  <si>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</si>
  <si>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</si>
  <si>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</si>
  <si>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</si>
  <si>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</si>
  <si>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</si>
  <si>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</si>
  <si>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</si>
  <si>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</si>
  <si>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</si>
  <si>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</si>
  <si>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</si>
  <si>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</si>
  <si>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</si>
  <si>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</si>
  <si>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</si>
  <si>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</si>
  <si>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</si>
  <si>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</si>
  <si>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</si>
  <si>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</si>
  <si>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</si>
  <si>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</si>
  <si>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</si>
  <si>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</si>
  <si>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</si>
  <si>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</si>
  <si>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</si>
  <si>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</si>
  <si>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</si>
  <si>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</si>
  <si>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</si>
  <si>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</si>
  <si>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</si>
  <si>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</si>
  <si>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</si>
  <si>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</si>
  <si>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</si>
  <si>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</si>
  <si>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</si>
  <si>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</si>
  <si>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</si>
  <si>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</si>
  <si>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</si>
  <si>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</si>
  <si>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</si>
  <si>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</si>
  <si>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</si>
  <si>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</si>
  <si>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</si>
  <si>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</si>
  <si>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</si>
  <si>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</si>
  <si>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</si>
  <si>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</si>
  <si>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</si>
  <si>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</si>
  <si>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</si>
  <si>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</si>
  <si>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</si>
  <si>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</si>
  <si>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</si>
  <si>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</si>
  <si>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</si>
  <si>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</si>
  <si>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</si>
  <si>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</si>
  <si>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</si>
  <si>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</si>
  <si>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</si>
  <si>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</si>
  <si>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</si>
  <si>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</si>
  <si>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</si>
  <si>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</si>
  <si>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</si>
  <si>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</si>
  <si>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</si>
  <si>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</si>
  <si>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</si>
  <si>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</si>
  <si>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</si>
  <si>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</si>
  <si>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</si>
  <si>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</si>
  <si>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</si>
  <si>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</si>
  <si>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</si>
  <si>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</si>
  <si>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</si>
  <si>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</si>
  <si>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</si>
  <si>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</si>
  <si>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</si>
  <si>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</si>
  <si>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</si>
  <si>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</si>
  <si>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</si>
  <si>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</si>
  <si>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</si>
  <si>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</si>
  <si>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</si>
  <si>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</si>
  <si>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</si>
  <si>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</si>
  <si>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</si>
  <si>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</si>
  <si>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</si>
  <si>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</si>
  <si>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</si>
  <si>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</si>
  <si>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</si>
  <si>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</si>
  <si>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</si>
  <si>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</si>
  <si>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</si>
  <si>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</si>
  <si>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</si>
  <si>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</si>
  <si>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</si>
  <si>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</si>
  <si>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</si>
  <si>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</si>
  <si>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</si>
  <si>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</si>
  <si>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</si>
  <si>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</si>
  <si>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</si>
  <si>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</si>
  <si>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</si>
  <si>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</si>
  <si>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</si>
  <si>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</si>
  <si>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</si>
  <si>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</si>
  <si>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</si>
  <si>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</si>
  <si>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</si>
  <si>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</si>
  <si>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</si>
  <si>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</si>
  <si>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</si>
  <si>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</si>
  <si>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</si>
  <si>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</si>
  <si>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</si>
  <si>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</si>
  <si>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</si>
  <si>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</si>
  <si>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</si>
  <si>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</si>
  <si>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</si>
  <si>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</si>
  <si>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</si>
  <si>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</si>
  <si>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</si>
  <si>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</si>
  <si>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</si>
  <si>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</si>
  <si>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</si>
  <si>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</si>
  <si>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</si>
  <si>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</si>
  <si>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</si>
  <si>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</si>
  <si>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</si>
  <si>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</si>
  <si>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</si>
  <si>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</si>
  <si>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</si>
  <si>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</si>
  <si>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</si>
  <si>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</si>
  <si>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</si>
  <si>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</si>
  <si>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</si>
  <si>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</si>
  <si>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</si>
  <si>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</si>
  <si>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</si>
  <si>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</si>
  <si>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</si>
  <si>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</si>
  <si>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</si>
  <si>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</si>
  <si>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</si>
  <si>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</si>
  <si>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</si>
  <si>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</si>
  <si>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</si>
  <si>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</si>
  <si>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</si>
  <si>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</si>
  <si>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</si>
  <si>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</si>
  <si>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</si>
  <si>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</si>
  <si>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</si>
  <si>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</si>
  <si>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</si>
  <si>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</si>
  <si>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</si>
  <si>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</si>
  <si>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</si>
  <si>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</si>
  <si>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</si>
  <si>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</si>
  <si>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</si>
  <si>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</si>
  <si>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</si>
  <si>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</si>
  <si>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</si>
  <si>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</si>
  <si>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</si>
  <si>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</si>
  <si>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</si>
  <si>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</si>
  <si>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</si>
  <si>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</si>
  <si>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</si>
  <si>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</si>
  <si>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</si>
  <si>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</si>
  <si>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</si>
  <si>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</si>
  <si>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</si>
  <si>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</si>
  <si>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</si>
  <si>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</si>
  <si>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</si>
  <si>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</si>
  <si>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</si>
  <si>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</si>
  <si>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</si>
  <si>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</si>
  <si>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</si>
  <si>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</si>
  <si>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</si>
  <si>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</si>
  <si>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</si>
  <si>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</si>
  <si>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</si>
  <si>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</si>
  <si>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</si>
  <si>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</si>
  <si>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</si>
  <si>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</si>
  <si>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</si>
  <si>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</si>
  <si>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</si>
  <si>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</si>
  <si>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</si>
  <si>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</si>
  <si>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</si>
  <si>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</si>
  <si>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</si>
  <si>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</si>
  <si>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</si>
  <si>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</si>
  <si>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</si>
  <si>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</si>
  <si>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</si>
  <si>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</si>
  <si>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</si>
  <si>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</si>
  <si>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</si>
  <si>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</si>
  <si>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</si>
  <si>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</si>
  <si>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</si>
  <si>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</si>
  <si>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</si>
  <si>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</si>
  <si>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</si>
  <si>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</si>
  <si>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</si>
  <si>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</si>
  <si>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</si>
  <si>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</si>
  <si>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</si>
  <si>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</si>
  <si>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</si>
  <si>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</si>
  <si>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</si>
  <si>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</si>
  <si>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</si>
  <si>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</si>
  <si>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</si>
  <si>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</si>
  <si>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</si>
  <si>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</si>
  <si>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</si>
  <si>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</si>
  <si>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</si>
  <si>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</si>
  <si>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</si>
  <si>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</si>
  <si>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</si>
  <si>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</si>
  <si>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</si>
  <si>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</si>
  <si>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</si>
  <si>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</si>
  <si>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</si>
  <si>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</si>
  <si>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</si>
  <si>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</si>
  <si>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</si>
  <si>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</si>
  <si>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</si>
  <si>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</si>
  <si>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</si>
  <si>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</si>
  <si>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</si>
  <si>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</si>
  <si>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</si>
  <si>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</si>
  <si>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</si>
  <si>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</si>
  <si>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</si>
  <si>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</si>
  <si>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</si>
  <si>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</si>
  <si>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</si>
  <si>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</si>
  <si>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</si>
  <si>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</si>
  <si>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</si>
  <si>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</si>
  <si>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</si>
  <si>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</si>
  <si>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</si>
  <si>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</si>
  <si>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</si>
  <si>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</si>
  <si>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</si>
  <si>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</si>
  <si>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</si>
  <si>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</si>
  <si>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</si>
  <si>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</si>
  <si>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</si>
  <si>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</si>
  <si>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</si>
  <si>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</si>
  <si>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</si>
  <si>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</si>
  <si>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</si>
  <si>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</si>
  <si>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</si>
  <si>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</si>
  <si>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</si>
  <si>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</si>
  <si>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</si>
  <si>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</si>
  <si>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</si>
  <si>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</si>
  <si>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</si>
  <si>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</si>
  <si>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</si>
  <si>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</si>
  <si>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</si>
  <si>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</si>
  <si>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</si>
  <si>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</si>
  <si>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</si>
  <si>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</si>
  <si>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</si>
  <si>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</si>
  <si>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</si>
  <si>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</si>
  <si>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</si>
  <si>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</si>
  <si>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</si>
  <si>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</si>
  <si>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</si>
  <si>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</si>
  <si>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</si>
  <si>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</si>
  <si>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</si>
  <si>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</si>
  <si>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</si>
  <si>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</si>
  <si>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</si>
  <si>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</si>
  <si>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</si>
  <si>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</si>
  <si>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</si>
  <si>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</si>
  <si>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</si>
  <si>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</si>
  <si>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</si>
  <si>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</si>
  <si>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</si>
  <si>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</si>
  <si>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</si>
  <si>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</si>
  <si>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</si>
  <si>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</si>
  <si>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</si>
  <si>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</si>
  <si>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</si>
  <si>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</si>
  <si>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</si>
  <si>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</si>
  <si>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</si>
  <si>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</si>
  <si>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</si>
  <si>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</si>
  <si>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</si>
  <si>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</si>
  <si>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</si>
  <si>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</si>
  <si>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</si>
  <si>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</si>
  <si>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</si>
  <si>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</si>
  <si>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</si>
  <si>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</si>
  <si>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</si>
  <si>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</si>
  <si>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</si>
  <si>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</si>
  <si>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</si>
  <si>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</si>
  <si>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</si>
  <si>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</si>
  <si>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</si>
  <si>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</si>
  <si>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</si>
  <si>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</si>
  <si>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</si>
  <si>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</si>
  <si>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</si>
  <si>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</si>
  <si>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</si>
  <si>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</si>
  <si>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</si>
  <si>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</si>
  <si>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</si>
  <si>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</si>
  <si>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</si>
  <si>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</si>
  <si>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</si>
  <si>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</si>
  <si>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</si>
  <si>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</si>
  <si>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</si>
  <si>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</si>
  <si>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</si>
  <si>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</si>
  <si>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</si>
  <si>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</si>
  <si>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</si>
  <si>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</si>
  <si>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</si>
  <si>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</si>
  <si>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</si>
  <si>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</si>
  <si>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</si>
  <si>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</si>
  <si>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</si>
  <si>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</si>
  <si>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</si>
  <si>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</si>
  <si>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</si>
  <si>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</si>
  <si>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</si>
  <si>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</si>
  <si>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</si>
  <si>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</si>
  <si>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</si>
  <si>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</si>
  <si>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</si>
  <si>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</si>
  <si>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</si>
  <si>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</si>
  <si>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</si>
  <si>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</si>
  <si>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</si>
  <si>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</si>
  <si>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</si>
  <si>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</si>
  <si>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</si>
  <si>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</si>
  <si>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</si>
  <si>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</si>
  <si>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</si>
  <si>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</si>
  <si>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</si>
  <si>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</si>
  <si>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</si>
  <si>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</si>
  <si>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</si>
  <si>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</si>
  <si>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</si>
  <si>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</si>
  <si>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</si>
  <si>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</si>
  <si>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</si>
  <si>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</si>
  <si>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</si>
  <si>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</si>
  <si>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</si>
  <si>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</si>
  <si>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</si>
  <si>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</si>
  <si>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</si>
  <si>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</si>
  <si>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</si>
  <si>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</si>
  <si>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</si>
  <si>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</si>
  <si>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</si>
  <si>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</si>
  <si>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</si>
  <si>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</si>
  <si>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</si>
  <si>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</si>
  <si>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</si>
  <si>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</si>
  <si>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</si>
  <si>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</si>
  <si>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</si>
  <si>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</si>
  <si>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</si>
  <si>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</si>
  <si>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</si>
  <si>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</si>
  <si>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</si>
  <si>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</si>
  <si>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</si>
  <si>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</si>
  <si>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</si>
  <si>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</si>
  <si>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</si>
  <si>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</si>
  <si>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</si>
  <si>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</si>
  <si>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</si>
  <si>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</si>
  <si>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</si>
  <si>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</si>
  <si>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</si>
  <si>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</si>
  <si>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</si>
  <si>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</si>
  <si>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</si>
  <si>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</si>
  <si>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</si>
  <si>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</si>
  <si>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</si>
  <si>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</si>
  <si>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</si>
  <si>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</si>
  <si>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</si>
  <si>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</si>
  <si>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</si>
  <si>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</si>
  <si>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</si>
  <si>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</si>
  <si>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</si>
  <si>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</si>
  <si>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</si>
  <si>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</si>
  <si>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</si>
  <si>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</si>
  <si>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</si>
  <si>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</si>
  <si>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</si>
  <si>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</si>
  <si>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</si>
  <si>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</si>
  <si>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</si>
  <si>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</si>
  <si>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</si>
  <si>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</si>
  <si>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</si>
  <si>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</si>
  <si>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</si>
  <si>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</si>
  <si>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</si>
  <si>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</si>
  <si>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</si>
  <si>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</si>
  <si>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</si>
  <si>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</si>
  <si>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</si>
  <si>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</si>
  <si>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</si>
  <si>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</si>
  <si>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</si>
  <si>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</si>
  <si>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</si>
  <si>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</si>
  <si>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</si>
  <si>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</si>
  <si>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</si>
  <si>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</si>
  <si>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</si>
  <si>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</si>
  <si>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</si>
  <si>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</si>
  <si>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</si>
  <si>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</si>
  <si>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</si>
  <si>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</si>
  <si>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</si>
  <si>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</si>
  <si>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</si>
  <si>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</si>
  <si>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</si>
  <si>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</si>
  <si>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</si>
  <si>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</si>
  <si>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</si>
  <si>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</si>
  <si>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</si>
  <si>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</si>
  <si>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</si>
  <si>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</si>
  <si>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</si>
  <si>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</si>
  <si>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</si>
  <si>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</si>
  <si>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</si>
  <si>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</si>
  <si>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</si>
  <si>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</si>
  <si>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</si>
  <si>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</si>
  <si>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</si>
  <si>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</si>
  <si>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</si>
  <si>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</si>
  <si>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</si>
  <si>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</si>
  <si>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</si>
  <si>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</si>
  <si>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</si>
  <si>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</si>
  <si>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</si>
  <si>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</si>
  <si>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</si>
  <si>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</si>
  <si>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</si>
  <si>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</si>
  <si>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</si>
  <si>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</si>
  <si>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</si>
  <si>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</si>
  <si>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</si>
  <si>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</si>
  <si>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</si>
  <si>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</si>
  <si>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</si>
  <si>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</si>
  <si>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</si>
  <si>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</si>
  <si>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</si>
  <si>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</si>
  <si>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</si>
  <si>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</si>
  <si>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</si>
  <si>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</si>
  <si>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</si>
  <si>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</si>
  <si>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</si>
  <si>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</si>
  <si>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</si>
  <si>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</si>
  <si>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</si>
  <si>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</si>
  <si>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</si>
  <si>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</si>
  <si>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</si>
  <si>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</si>
  <si>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</si>
  <si>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</si>
  <si>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</si>
  <si>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</si>
  <si>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</si>
  <si>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</si>
  <si>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</si>
  <si>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</si>
  <si>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</si>
  <si>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</si>
  <si>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</si>
  <si>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</si>
  <si>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</si>
  <si>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</si>
  <si>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</si>
  <si>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</si>
  <si>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</si>
  <si>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</si>
  <si>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</si>
  <si>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</si>
  <si>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</si>
  <si>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</si>
  <si>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</si>
  <si>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</si>
  <si>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</si>
  <si>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</si>
  <si>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</si>
  <si>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</si>
  <si>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</si>
  <si>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</si>
  <si>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</si>
  <si>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</si>
  <si>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</si>
  <si>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</si>
  <si>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</si>
  <si>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</si>
  <si>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</si>
  <si>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</si>
  <si>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</si>
  <si>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</si>
  <si>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</si>
  <si>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</si>
  <si>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</si>
  <si>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</si>
  <si>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</si>
  <si>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</si>
  <si>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</si>
  <si>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</si>
  <si>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</si>
  <si>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</si>
  <si>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</si>
  <si>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</si>
  <si>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</si>
  <si>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</si>
  <si>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</si>
  <si>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</si>
  <si>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</si>
  <si>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</si>
  <si>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</si>
  <si>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</si>
  <si>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</si>
  <si>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</si>
  <si>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</si>
  <si>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</si>
  <si>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</si>
  <si>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</si>
  <si>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</si>
  <si>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</si>
  <si>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</si>
  <si>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</si>
  <si>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</si>
  <si>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</si>
  <si>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</si>
  <si>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</si>
  <si>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</si>
  <si>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</si>
  <si>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</si>
  <si>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</si>
  <si>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</si>
  <si>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</si>
  <si>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</si>
  <si>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</si>
  <si>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</si>
  <si>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</si>
  <si>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</si>
  <si>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</si>
  <si>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</si>
  <si>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</si>
  <si>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</si>
  <si>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</si>
  <si>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</si>
  <si>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</si>
  <si>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</si>
  <si>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</si>
  <si>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</si>
  <si>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</si>
  <si>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</si>
  <si>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</si>
  <si>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</si>
  <si>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</si>
  <si>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</si>
  <si>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</si>
  <si>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</si>
  <si>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</si>
  <si>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</si>
  <si>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</si>
  <si>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</si>
  <si>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</si>
  <si>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</si>
  <si>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</si>
  <si>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</si>
  <si>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</si>
  <si>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</si>
  <si>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</si>
  <si>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</si>
  <si>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</si>
  <si>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</si>
  <si>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</si>
  <si>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</si>
  <si>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</si>
  <si>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</si>
  <si>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</si>
  <si>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</si>
  <si>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</si>
  <si>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</si>
  <si>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</si>
  <si>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</si>
  <si>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</si>
  <si>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</si>
  <si>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</si>
  <si>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</si>
  <si>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</si>
  <si>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</si>
  <si>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</si>
  <si>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</si>
  <si>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</si>
  <si>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</si>
  <si>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</si>
  <si>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</si>
  <si>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</si>
  <si>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</si>
  <si>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</si>
  <si>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</si>
  <si>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</si>
  <si>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</si>
  <si>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</si>
  <si>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</si>
  <si>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</si>
  <si>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</si>
  <si>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</si>
  <si>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</si>
  <si>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</si>
  <si>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</si>
  <si>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</si>
  <si>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</si>
  <si>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</si>
  <si>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</si>
  <si>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</si>
  <si>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</si>
  <si>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</si>
  <si>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</si>
  <si>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</si>
  <si>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</si>
  <si>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</si>
  <si>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</si>
  <si>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</si>
  <si>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</si>
  <si>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</si>
  <si>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</si>
  <si>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</si>
  <si>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</si>
  <si>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</si>
  <si>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</si>
  <si>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</si>
  <si>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</si>
  <si>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</si>
  <si>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</si>
  <si>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</si>
  <si>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</si>
  <si>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</si>
  <si>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</si>
  <si>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</si>
  <si>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</si>
  <si>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</si>
  <si>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</si>
  <si>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</si>
  <si>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</si>
  <si>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</si>
  <si>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</si>
  <si>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</si>
  <si>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</si>
  <si>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</si>
  <si>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</si>
  <si>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</si>
  <si>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</si>
  <si>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</si>
  <si>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</si>
  <si>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</si>
  <si>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</si>
  <si>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</si>
  <si>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</si>
  <si>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</si>
  <si>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</si>
  <si>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</si>
  <si>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</si>
  <si>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</si>
  <si>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</si>
  <si>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</si>
  <si>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</si>
  <si>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</si>
  <si>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</si>
  <si>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</si>
  <si>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</si>
  <si>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</si>
  <si>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</si>
  <si>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</si>
  <si>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</si>
  <si>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</si>
  <si>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</si>
  <si>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</si>
  <si>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</si>
  <si>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</si>
  <si>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</si>
  <si>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</si>
  <si>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</si>
  <si>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</si>
  <si>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</si>
  <si>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</si>
  <si>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</si>
  <si>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</si>
  <si>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</si>
  <si>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</si>
  <si>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</si>
  <si>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</si>
  <si>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</si>
  <si>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</si>
  <si>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</si>
  <si>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</si>
  <si>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</si>
  <si>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</si>
  <si>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</si>
  <si>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</si>
  <si>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</si>
  <si>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</si>
  <si>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</si>
  <si>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</si>
  <si>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</si>
  <si>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</si>
  <si>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</si>
  <si>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</si>
  <si>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</si>
  <si>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</si>
  <si>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</si>
  <si>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</si>
  <si>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</si>
  <si>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</si>
  <si>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</si>
  <si>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</si>
  <si>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</si>
  <si>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</si>
  <si>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</si>
  <si>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</si>
  <si>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</si>
  <si>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</si>
  <si>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</si>
  <si>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</si>
  <si>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</si>
  <si>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</si>
  <si>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</si>
  <si>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</si>
  <si>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</si>
  <si>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</si>
  <si>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</si>
  <si>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</si>
  <si>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</si>
  <si>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</si>
  <si>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</si>
  <si>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</si>
  <si>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</si>
  <si>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</si>
  <si>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</si>
  <si>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</si>
  <si>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</si>
  <si>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</si>
  <si>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</si>
  <si>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</si>
  <si>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</si>
  <si>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</si>
  <si>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</si>
  <si>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</si>
  <si>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</si>
  <si>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</si>
  <si>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</si>
  <si>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</si>
  <si>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</si>
  <si>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</si>
  <si>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</si>
  <si>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</si>
  <si>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</si>
  <si>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</si>
  <si>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</si>
  <si>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</si>
  <si>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</si>
  <si>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</si>
  <si>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</si>
  <si>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</si>
  <si>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</si>
  <si>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</si>
  <si>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</si>
  <si>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</si>
  <si>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</si>
  <si>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</si>
  <si>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</si>
  <si>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</si>
  <si>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</si>
  <si>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</si>
  <si>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</si>
  <si>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</si>
  <si>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</si>
  <si>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</si>
  <si>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</si>
  <si>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</si>
  <si>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</si>
  <si>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</si>
  <si>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</si>
  <si>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</si>
  <si>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</si>
  <si>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</si>
  <si>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</si>
  <si>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</si>
  <si>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</si>
  <si>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</si>
  <si>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</si>
  <si>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</si>
  <si>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</si>
  <si>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</si>
  <si>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</si>
  <si>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</si>
  <si>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</si>
  <si>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</si>
  <si>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</si>
  <si>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</si>
  <si>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</si>
  <si>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</si>
  <si>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</si>
  <si>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</si>
  <si>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</si>
  <si>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</si>
  <si>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</si>
  <si>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</si>
  <si>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</si>
  <si>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</si>
  <si>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</si>
  <si>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</si>
  <si>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</si>
  <si>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</si>
  <si>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</si>
  <si>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</si>
  <si>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</si>
  <si>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</si>
  <si>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</si>
  <si>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</si>
  <si>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</si>
  <si>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</si>
  <si>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</si>
  <si>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</si>
  <si>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</si>
  <si>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</si>
  <si>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</si>
  <si>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</si>
  <si>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</si>
  <si>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</si>
  <si>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</si>
  <si>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</si>
  <si>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</si>
  <si>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</si>
  <si>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</si>
  <si>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</si>
  <si>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</si>
  <si>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</si>
  <si>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</si>
  <si>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</si>
  <si>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</si>
  <si>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</si>
  <si>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</si>
  <si>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</si>
  <si>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</si>
  <si>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</si>
  <si>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</si>
  <si>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</si>
  <si>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</si>
  <si>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</si>
  <si>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</si>
  <si>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</si>
  <si>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</si>
  <si>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</si>
  <si>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</si>
  <si>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</si>
  <si>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</si>
  <si>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</si>
  <si>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</si>
  <si>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</si>
  <si>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</si>
  <si>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</si>
  <si>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</si>
  <si>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</si>
  <si>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</si>
  <si>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</si>
  <si>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</si>
  <si>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</si>
  <si>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</si>
  <si>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</si>
  <si>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</si>
  <si>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</si>
  <si>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</si>
  <si>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</si>
  <si>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</si>
  <si>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</si>
  <si>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</si>
  <si>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</si>
  <si>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</si>
  <si>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</si>
  <si>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</si>
  <si>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</si>
  <si>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</si>
  <si>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</si>
  <si>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</si>
  <si>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</si>
  <si>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</si>
  <si>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</si>
  <si>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</si>
  <si>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</si>
  <si>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</si>
  <si>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</si>
  <si>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</si>
  <si>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</si>
  <si>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</si>
  <si>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</si>
  <si>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</si>
  <si>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</si>
  <si>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</si>
  <si>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</si>
  <si>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</si>
  <si>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</si>
  <si>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</si>
  <si>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</si>
  <si>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</si>
  <si>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</si>
  <si>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</si>
  <si>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</si>
  <si>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</si>
  <si>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</si>
  <si>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</si>
  <si>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</si>
  <si>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</si>
  <si>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</si>
  <si>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</si>
  <si>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</si>
  <si>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</si>
  <si>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</si>
  <si>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</si>
  <si>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</si>
  <si>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</si>
  <si>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</si>
  <si>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</si>
  <si>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</si>
  <si>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</si>
  <si>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</si>
  <si>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</si>
  <si>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</si>
  <si>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</si>
  <si>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</si>
  <si>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</si>
  <si>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</si>
  <si>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</si>
  <si>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</si>
  <si>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</si>
  <si>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</si>
  <si>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</si>
  <si>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</si>
  <si>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</si>
  <si>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</si>
  <si>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</si>
  <si>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</si>
  <si>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</si>
  <si>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</si>
  <si>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</si>
  <si>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</si>
  <si>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</si>
  <si>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</si>
  <si>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</si>
  <si>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</si>
  <si>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</si>
  <si>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</si>
  <si>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</si>
  <si>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</si>
  <si>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</si>
  <si>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</si>
  <si>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</si>
  <si>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</si>
  <si>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</si>
  <si>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</si>
  <si>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</si>
  <si>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</si>
  <si>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</si>
  <si>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</si>
  <si>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</si>
  <si>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</si>
  <si>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</si>
  <si>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</si>
  <si>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</si>
  <si>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</si>
  <si>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</si>
  <si>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</si>
  <si>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</si>
  <si>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</si>
  <si>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</si>
  <si>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</si>
  <si>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</si>
  <si>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</si>
  <si>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</si>
  <si>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</si>
  <si>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</si>
  <si>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</si>
  <si>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</si>
  <si>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</si>
  <si>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</si>
  <si>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</si>
  <si>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</si>
  <si>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</si>
  <si>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</si>
  <si>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</si>
  <si>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</si>
  <si>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</si>
  <si>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</si>
  <si>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</si>
  <si>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</si>
  <si>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</si>
  <si>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</si>
  <si>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</si>
  <si>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</si>
  <si>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</si>
  <si>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</si>
  <si>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</si>
  <si>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</si>
  <si>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</si>
  <si>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</si>
  <si>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</si>
  <si>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</si>
  <si>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</si>
  <si>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</si>
  <si>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</si>
  <si>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</si>
  <si>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</si>
  <si>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</si>
  <si>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</si>
  <si>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</si>
  <si>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</si>
  <si>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</si>
  <si>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</si>
  <si>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</si>
  <si>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</si>
  <si>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</si>
  <si>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</si>
  <si>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</si>
  <si>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</si>
  <si>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</si>
  <si>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</si>
  <si>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</si>
  <si>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</si>
  <si>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</si>
  <si>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</si>
  <si>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</si>
  <si>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</si>
  <si>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</si>
  <si>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</si>
  <si>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</si>
  <si>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</si>
  <si>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</si>
  <si>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</si>
  <si>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</si>
  <si>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</si>
  <si>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</si>
  <si>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</si>
  <si>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</si>
  <si>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</si>
  <si>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</si>
  <si>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</si>
  <si>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</si>
  <si>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</si>
  <si>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</si>
  <si>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</si>
  <si>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</si>
  <si>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</si>
  <si>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</si>
  <si>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</si>
  <si>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</si>
  <si>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</si>
  <si>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</si>
  <si>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</si>
  <si>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</si>
  <si>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</si>
  <si>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</si>
  <si>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</si>
  <si>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</si>
  <si>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</si>
  <si>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</si>
  <si>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</si>
  <si>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</si>
  <si>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</si>
  <si>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</si>
  <si>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</si>
  <si>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</si>
  <si>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</si>
  <si>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</si>
  <si>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</si>
  <si>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</si>
  <si>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</si>
  <si>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</si>
  <si>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</si>
  <si>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</si>
  <si>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</si>
  <si>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</si>
  <si>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</si>
  <si>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</si>
  <si>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</si>
  <si>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</si>
  <si>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</si>
  <si>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</si>
  <si>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</si>
  <si>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</si>
  <si>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</si>
  <si>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</si>
  <si>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</si>
  <si>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</si>
  <si>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</si>
  <si>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</si>
  <si>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</si>
  <si>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</si>
  <si>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</si>
  <si>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</si>
  <si>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</si>
  <si>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</si>
  <si>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</si>
  <si>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</si>
  <si>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</si>
  <si>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</si>
  <si>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</si>
  <si>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</si>
  <si>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</si>
  <si>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</si>
  <si>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</si>
  <si>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</si>
  <si>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</si>
  <si>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</si>
  <si>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</si>
  <si>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</si>
  <si>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</si>
  <si>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</si>
  <si>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</si>
  <si>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</si>
  <si>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</si>
  <si>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</si>
  <si>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</si>
  <si>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</si>
  <si>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</si>
  <si>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</si>
  <si>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</si>
  <si>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</si>
  <si>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</si>
  <si>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</si>
  <si>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</si>
  <si>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</si>
  <si>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</si>
  <si>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</si>
  <si>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</si>
  <si>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</si>
  <si>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</si>
  <si>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</si>
  <si>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</si>
  <si>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</si>
  <si>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</si>
  <si>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</si>
  <si>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</si>
  <si>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</si>
  <si>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</si>
  <si>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</si>
  <si>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</si>
  <si>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</si>
  <si>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</si>
  <si>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</si>
  <si>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</si>
  <si>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</si>
  <si>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</si>
  <si>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</si>
  <si>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</si>
  <si>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</si>
  <si>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</si>
  <si>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</si>
  <si>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</si>
  <si>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</si>
  <si>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</si>
  <si>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</si>
  <si>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</si>
  <si>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</si>
  <si>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</si>
  <si>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</si>
  <si>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</si>
  <si>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</si>
  <si>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</si>
  <si>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</si>
  <si>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</si>
  <si>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</si>
  <si>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</si>
  <si>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</si>
  <si>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</si>
  <si>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</si>
  <si>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</si>
  <si>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</si>
  <si>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</si>
  <si>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</si>
  <si>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</si>
  <si>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</si>
  <si>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</si>
  <si>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</si>
  <si>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</si>
  <si>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</si>
  <si>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</si>
  <si>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</si>
  <si>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</si>
  <si>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</si>
  <si>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</si>
  <si>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</si>
  <si>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</si>
  <si>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</si>
  <si>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</si>
  <si>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</si>
  <si>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</si>
  <si>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</si>
  <si>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</si>
  <si>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</si>
  <si>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</si>
  <si>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</si>
  <si>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</si>
  <si>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</si>
  <si>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</si>
  <si>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</si>
  <si>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</si>
  <si>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</si>
  <si>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</si>
  <si>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</si>
  <si>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</si>
  <si>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</si>
  <si>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</si>
  <si>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</si>
  <si>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</si>
  <si>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</si>
  <si>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</si>
  <si>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</si>
  <si>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</si>
  <si>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</si>
  <si>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</si>
  <si>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</si>
  <si>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</si>
  <si>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</si>
  <si>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</si>
  <si>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</si>
  <si>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</si>
  <si>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</si>
  <si>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</si>
  <si>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</si>
  <si>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</si>
  <si>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</si>
  <si>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</si>
  <si>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</si>
  <si>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</si>
  <si>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</si>
  <si>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</si>
  <si>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</si>
  <si>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</si>
  <si>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</si>
  <si>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</si>
  <si>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</si>
  <si>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</si>
  <si>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</si>
  <si>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</si>
  <si>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</si>
  <si>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</si>
  <si>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</si>
  <si>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</si>
  <si>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</si>
  <si>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</si>
  <si>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</si>
  <si>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</si>
  <si>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</si>
  <si>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</si>
  <si>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</si>
  <si>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</si>
  <si>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</si>
  <si>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</si>
  <si>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</si>
  <si>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</si>
  <si>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</si>
  <si>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</si>
  <si>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</si>
  <si>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</si>
  <si>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</si>
  <si>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</si>
  <si>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</si>
  <si>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</si>
  <si>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</si>
  <si>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</si>
  <si>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</si>
  <si>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</si>
  <si>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</si>
  <si>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</si>
  <si>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</si>
  <si>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</si>
  <si>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</si>
  <si>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</si>
  <si>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</si>
  <si>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</si>
  <si>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</si>
  <si>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</si>
  <si>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</si>
  <si>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</si>
  <si>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</si>
  <si>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</si>
  <si>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</si>
  <si>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</si>
  <si>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</si>
  <si>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</si>
  <si>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</si>
  <si>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</si>
  <si>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</si>
  <si>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</si>
  <si>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</si>
  <si>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</si>
  <si>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</si>
  <si>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</si>
  <si>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</si>
  <si>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</si>
  <si>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</si>
  <si>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</si>
  <si>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</si>
  <si>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</si>
  <si>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</si>
  <si>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</si>
  <si>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</si>
  <si>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</si>
  <si>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</si>
  <si>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</si>
  <si>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</si>
  <si>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</si>
  <si>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</si>
  <si>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</si>
  <si>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</si>
  <si>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</si>
  <si>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</si>
  <si>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</si>
  <si>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</si>
  <si>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</si>
  <si>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</si>
  <si>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</si>
  <si>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</si>
  <si>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</si>
  <si>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</si>
  <si>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</si>
  <si>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</si>
  <si>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</si>
  <si>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</si>
  <si>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</si>
  <si>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</si>
  <si>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</si>
  <si>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</si>
  <si>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</si>
  <si>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</si>
  <si>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</si>
  <si>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</si>
  <si>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</si>
  <si>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</si>
  <si>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</si>
  <si>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</si>
  <si>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</si>
  <si>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</si>
  <si>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</si>
  <si>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</si>
  <si>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</si>
  <si>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</si>
  <si>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</si>
  <si>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</si>
  <si>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</si>
  <si>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</si>
  <si>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</si>
  <si>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</si>
  <si>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</si>
  <si>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</si>
  <si>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</si>
  <si>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</si>
  <si>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</si>
  <si>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</si>
  <si>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</si>
  <si>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</si>
  <si>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</si>
  <si>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</si>
  <si>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</si>
  <si>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</si>
  <si>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</si>
  <si>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</si>
  <si>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</si>
  <si>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</si>
  <si>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</si>
  <si>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</si>
  <si>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</si>
  <si>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</si>
  <si>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</si>
  <si>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</si>
  <si>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</si>
  <si>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</si>
  <si>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</si>
  <si>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</si>
  <si>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</si>
  <si>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</si>
  <si>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</si>
  <si>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</si>
  <si>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</si>
  <si>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</si>
  <si>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</si>
  <si>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</si>
  <si>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</si>
  <si>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</si>
  <si>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</si>
  <si>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</si>
  <si>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</si>
  <si>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</si>
  <si>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</si>
  <si>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</si>
  <si>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</si>
  <si>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</si>
  <si>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</si>
  <si>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</si>
  <si>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</si>
  <si>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</si>
  <si>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</si>
  <si>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</si>
  <si>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</si>
  <si>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</si>
  <si>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</si>
  <si>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</si>
  <si>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</si>
  <si>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</si>
  <si>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</si>
  <si>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</si>
  <si>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</si>
  <si>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</si>
  <si>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</si>
  <si>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</si>
  <si>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</si>
  <si>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</si>
  <si>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</si>
  <si>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</si>
  <si>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</si>
  <si>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</si>
  <si>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</si>
  <si>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</si>
  <si>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</si>
  <si>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</si>
  <si>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</si>
  <si>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</si>
  <si>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</si>
  <si>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</si>
  <si>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</si>
  <si>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</si>
  <si>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</si>
  <si>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</si>
  <si>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</si>
  <si>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</si>
  <si>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</si>
  <si>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</si>
  <si>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</si>
  <si>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</si>
  <si>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</si>
  <si>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</si>
  <si>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</si>
  <si>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</si>
  <si>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</si>
  <si>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</si>
  <si>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</si>
  <si>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</si>
  <si>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</si>
  <si>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</si>
  <si>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</si>
  <si>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</si>
  <si>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</si>
  <si>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</si>
  <si>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</si>
  <si>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</si>
  <si>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</si>
  <si>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</si>
  <si>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</si>
  <si>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</si>
  <si>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</si>
  <si>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</si>
  <si>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</si>
  <si>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</si>
  <si>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</si>
  <si>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</si>
  <si>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</si>
  <si>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</si>
  <si>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</si>
  <si>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</si>
  <si>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</si>
  <si>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</si>
  <si>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</si>
  <si>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</si>
  <si>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</si>
  <si>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</si>
  <si>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</si>
  <si>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</si>
  <si>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</si>
  <si>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</si>
  <si>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</si>
  <si>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</si>
  <si>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</si>
  <si>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</si>
  <si>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</si>
  <si>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</si>
  <si>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</si>
  <si>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</si>
  <si>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</si>
  <si>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</si>
  <si>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</si>
  <si>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</si>
  <si>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</si>
  <si>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</si>
  <si>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</si>
  <si>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</si>
  <si>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</si>
  <si>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</si>
  <si>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</si>
  <si>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</si>
  <si>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</si>
  <si>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</si>
  <si>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</si>
  <si>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</si>
  <si>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</si>
  <si>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</si>
  <si>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</si>
  <si>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</si>
  <si>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</si>
  <si>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</si>
  <si>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</si>
  <si>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</si>
  <si>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</si>
  <si>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</si>
  <si>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</si>
  <si>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</si>
  <si>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</si>
  <si>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</si>
  <si>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</si>
  <si>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</si>
  <si>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</si>
  <si>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</si>
  <si>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</si>
  <si>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</si>
  <si>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</si>
  <si>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</si>
  <si>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</si>
  <si>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</si>
  <si>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</si>
  <si>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</si>
  <si>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</si>
  <si>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</si>
  <si>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</si>
  <si>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</si>
  <si>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</si>
  <si>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</si>
  <si>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</si>
  <si>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</si>
  <si>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</si>
  <si>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</si>
  <si>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</si>
  <si>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</si>
  <si>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</si>
  <si>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</si>
  <si>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</si>
  <si>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</si>
  <si>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</si>
  <si>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</si>
  <si>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</si>
  <si>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</si>
  <si>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</si>
  <si>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</si>
  <si>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</si>
  <si>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</si>
  <si>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</si>
  <si>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</si>
  <si>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</si>
  <si>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</si>
  <si>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</si>
  <si>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</si>
  <si>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</si>
  <si>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</si>
  <si>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</si>
  <si>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</si>
  <si>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</si>
  <si>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</si>
  <si>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</si>
  <si>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</si>
  <si>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</si>
  <si>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</si>
  <si>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</si>
  <si>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</si>
  <si>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</si>
  <si>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</si>
  <si>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</si>
  <si>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</si>
  <si>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</si>
  <si>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</si>
  <si>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</si>
  <si>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</si>
  <si>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</si>
  <si>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</si>
  <si>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</si>
  <si>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</si>
  <si>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</si>
  <si>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</si>
  <si>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</si>
  <si>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</si>
  <si>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</si>
  <si>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</si>
  <si>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</si>
  <si>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</si>
  <si>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</si>
  <si>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</si>
  <si>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</si>
  <si>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</si>
  <si>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</si>
  <si>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</si>
  <si>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</si>
  <si>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</si>
  <si>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</si>
  <si>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</si>
  <si>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</si>
  <si>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</si>
  <si>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</si>
  <si>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</si>
  <si>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</si>
  <si>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</si>
  <si>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</si>
  <si>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</si>
  <si>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</si>
  <si>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</si>
  <si>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</si>
  <si>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</si>
  <si>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</si>
  <si>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</si>
  <si>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</si>
  <si>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</si>
  <si>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</si>
  <si>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</si>
  <si>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</si>
  <si>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</si>
  <si>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</si>
  <si>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</si>
  <si>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</si>
  <si>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</si>
  <si>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</si>
  <si>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</si>
  <si>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</si>
  <si>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</si>
  <si>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</si>
  <si>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</si>
  <si>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</si>
  <si>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</si>
  <si>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</si>
  <si>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</si>
  <si>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</si>
  <si>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</si>
  <si>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</si>
  <si>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</si>
  <si>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</si>
  <si>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</si>
  <si>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</si>
  <si>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</si>
  <si>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</si>
  <si>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</si>
  <si>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</si>
  <si>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</si>
  <si>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</si>
  <si>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</si>
  <si>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</si>
  <si>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</si>
  <si>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</si>
  <si>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</si>
  <si>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</si>
  <si>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</si>
  <si>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</si>
  <si>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</si>
  <si>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</si>
  <si>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</si>
  <si>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</si>
  <si>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</si>
  <si>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</si>
  <si>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</si>
  <si>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</si>
  <si>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</si>
  <si>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</si>
  <si>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</si>
  <si>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</si>
  <si>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</si>
  <si>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</si>
  <si>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</si>
  <si>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</si>
  <si>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</si>
  <si>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</si>
  <si>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</si>
  <si>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</si>
  <si>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</si>
  <si>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</si>
  <si>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</si>
  <si>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</si>
  <si>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</si>
  <si>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</si>
  <si>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</si>
  <si>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</si>
  <si>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</si>
  <si>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</si>
  <si>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</si>
  <si>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</si>
  <si>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</si>
  <si>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</si>
  <si>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</si>
  <si>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</si>
  <si>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</si>
  <si>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</si>
  <si>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</si>
  <si>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</si>
  <si>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</si>
  <si>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</si>
  <si>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</si>
  <si>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</si>
  <si>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</si>
  <si>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</si>
  <si>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</si>
  <si>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</si>
  <si>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</si>
  <si>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</si>
  <si>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</si>
  <si>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</si>
  <si>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</si>
  <si>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</si>
  <si>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</si>
  <si>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</si>
  <si>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</si>
  <si>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</si>
  <si>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</si>
  <si>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</si>
  <si>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</si>
  <si>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</si>
  <si>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</si>
  <si>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</si>
  <si>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</si>
  <si>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</si>
  <si>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</si>
  <si>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</si>
  <si>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</si>
  <si>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</si>
  <si>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</si>
  <si>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</si>
  <si>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</si>
  <si>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</si>
  <si>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</si>
  <si>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</si>
  <si>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</si>
  <si>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</si>
  <si>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</si>
  <si>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</si>
  <si>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</si>
  <si>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</si>
  <si>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</si>
  <si>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</si>
  <si>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</si>
  <si>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</si>
  <si>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</si>
  <si>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</si>
  <si>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</si>
  <si>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</si>
  <si>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</si>
  <si>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</si>
  <si>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</si>
  <si>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</si>
  <si>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</si>
  <si>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</si>
  <si>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</si>
  <si>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</si>
  <si>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</si>
  <si>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</si>
  <si>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</si>
  <si>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</si>
  <si>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</si>
  <si>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</si>
  <si>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</si>
  <si>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</si>
  <si>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</si>
  <si>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</si>
  <si>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</si>
  <si>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</si>
  <si>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</si>
  <si>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</si>
  <si>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</si>
  <si>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</si>
  <si>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</si>
  <si>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</si>
  <si>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</si>
  <si>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</si>
  <si>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</si>
  <si>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</si>
  <si>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</si>
  <si>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</si>
  <si>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</si>
  <si>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</si>
  <si>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</si>
  <si>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</si>
  <si>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</si>
  <si>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</si>
  <si>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</si>
  <si>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</si>
  <si>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</si>
  <si>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</si>
  <si>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</si>
  <si>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</si>
  <si>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</si>
  <si>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</si>
  <si>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</si>
  <si>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</si>
  <si>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</si>
  <si>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</si>
  <si>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</si>
  <si>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</si>
  <si>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</si>
  <si>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</si>
  <si>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</si>
  <si>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</si>
  <si>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</si>
  <si>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</si>
  <si>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</si>
  <si>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</si>
  <si>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</si>
  <si>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</si>
  <si>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</si>
  <si>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</si>
  <si>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</si>
  <si>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</si>
  <si>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</si>
  <si>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</si>
  <si>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</si>
  <si>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</si>
  <si>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</si>
  <si>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</si>
  <si>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</si>
  <si>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</si>
  <si>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</si>
  <si>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</si>
  <si>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</si>
  <si>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</si>
  <si>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</si>
  <si>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</si>
  <si>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</si>
  <si>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</si>
  <si>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</si>
  <si>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</si>
  <si>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</si>
  <si>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</si>
  <si>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</si>
  <si>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</si>
  <si>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</si>
  <si>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</si>
  <si>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</si>
  <si>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</si>
  <si>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</si>
  <si>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</si>
  <si>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</si>
  <si>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</si>
  <si>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</si>
  <si>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</si>
  <si>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</si>
  <si>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</si>
  <si>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</si>
  <si>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</si>
  <si>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</si>
  <si>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</si>
  <si>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</si>
  <si>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</si>
  <si>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</si>
  <si>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</si>
  <si>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</si>
  <si>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</si>
  <si>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</si>
  <si>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</si>
  <si>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</si>
  <si>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</si>
  <si>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</si>
  <si>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</si>
  <si>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</si>
  <si>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</si>
  <si>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</si>
  <si>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</si>
  <si>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</si>
  <si>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</si>
  <si>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</si>
  <si>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</si>
  <si>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</si>
  <si>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</si>
  <si>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</si>
  <si>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</si>
  <si>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</si>
  <si>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</si>
  <si>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</si>
  <si>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</si>
  <si>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</si>
  <si>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</si>
  <si>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</si>
  <si>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</si>
  <si>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</si>
  <si>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</si>
  <si>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</si>
  <si>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</si>
  <si>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</si>
  <si>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</si>
  <si>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</si>
  <si>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</si>
  <si>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</si>
  <si>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</si>
  <si>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</si>
  <si>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</si>
  <si>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</si>
  <si>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</si>
  <si>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</si>
  <si>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</si>
  <si>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</si>
  <si>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</si>
  <si>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</si>
  <si>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</si>
  <si>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</si>
  <si>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</si>
  <si>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</si>
  <si>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</si>
  <si>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</si>
  <si>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</si>
  <si>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</si>
  <si>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</si>
  <si>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</si>
  <si>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</si>
  <si>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</si>
  <si>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</si>
  <si>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</si>
  <si>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</si>
  <si>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</si>
  <si>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</si>
  <si>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</si>
  <si>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</si>
  <si>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</si>
  <si>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</si>
  <si>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</si>
  <si>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</si>
  <si>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</si>
  <si>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</si>
  <si>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</si>
  <si>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</si>
  <si>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</si>
  <si>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</si>
  <si>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</si>
  <si>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</si>
  <si>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</si>
  <si>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</si>
  <si>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</si>
  <si>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</si>
  <si>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</si>
  <si>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</si>
  <si>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</si>
  <si>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</si>
  <si>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</si>
  <si>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</si>
  <si>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</si>
  <si>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</si>
  <si>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</si>
  <si>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</si>
  <si>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</si>
  <si>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</si>
  <si>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</si>
  <si>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</si>
  <si>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</si>
  <si>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</si>
  <si>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</si>
  <si>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</si>
  <si>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</si>
  <si>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</si>
  <si>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</si>
  <si>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</si>
  <si>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</si>
  <si>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</si>
  <si>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</si>
  <si>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</si>
  <si>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</si>
  <si>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</si>
  <si>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</si>
  <si>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</si>
  <si>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</si>
  <si>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</si>
  <si>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</si>
  <si>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</si>
  <si>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</si>
  <si>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</si>
  <si>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</si>
  <si>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</si>
  <si>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</si>
  <si>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</si>
  <si>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</si>
  <si>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</si>
  <si>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</si>
  <si>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</si>
  <si>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</si>
  <si>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</si>
  <si>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</si>
  <si>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</si>
  <si>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</si>
  <si>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</si>
  <si>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</si>
  <si>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</si>
  <si>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</si>
  <si>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</si>
  <si>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</si>
  <si>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</si>
  <si>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</si>
  <si>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</si>
  <si>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</si>
  <si>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</si>
  <si>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</si>
  <si>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</si>
  <si>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</si>
  <si>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</si>
  <si>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</si>
  <si>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</si>
  <si>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</si>
  <si>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</si>
  <si>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</si>
  <si>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</si>
  <si>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</si>
  <si>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</si>
  <si>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</si>
  <si>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</si>
  <si>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</si>
  <si>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</si>
  <si>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</si>
  <si>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</si>
  <si>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</si>
  <si>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</si>
  <si>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</si>
  <si>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</si>
  <si>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</si>
  <si>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</si>
  <si>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</si>
  <si>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</si>
  <si>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</si>
  <si>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</si>
  <si>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</si>
  <si>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</si>
  <si>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</si>
  <si>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</si>
  <si>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</si>
  <si>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</si>
  <si>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</si>
  <si>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</si>
  <si>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</si>
  <si>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</si>
  <si>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</si>
  <si>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</si>
  <si>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</si>
  <si>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</si>
  <si>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</si>
  <si>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</si>
  <si>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</si>
  <si>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</si>
  <si>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</si>
  <si>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</si>
  <si>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</si>
  <si>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</si>
  <si>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</si>
  <si>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</si>
  <si>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</si>
  <si>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</si>
  <si>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</si>
  <si>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</si>
  <si>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</si>
  <si>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</si>
  <si>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</si>
  <si>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</si>
  <si>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</si>
  <si>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</si>
  <si>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</si>
  <si>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</si>
  <si>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</si>
  <si>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</si>
  <si>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</si>
  <si>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</si>
  <si>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</si>
  <si>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</si>
  <si>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</si>
  <si>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</si>
  <si>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</si>
  <si>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</si>
  <si>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</si>
  <si>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</si>
  <si>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</si>
  <si>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</si>
  <si>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</si>
  <si>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</si>
  <si>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</si>
  <si>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</si>
  <si>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</si>
  <si>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</si>
  <si>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</si>
  <si>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</si>
  <si>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</si>
  <si>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</si>
  <si>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</si>
  <si>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</si>
  <si>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</si>
  <si>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</si>
  <si>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</si>
  <si>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</si>
  <si>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</si>
  <si>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</si>
  <si>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</si>
  <si>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</si>
  <si>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</si>
  <si>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</si>
  <si>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</si>
  <si>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</si>
  <si>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</si>
  <si>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</si>
  <si>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</si>
  <si>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</si>
  <si>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</si>
  <si>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</si>
  <si>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</si>
  <si>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</si>
  <si>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</si>
  <si>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</si>
  <si>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</si>
  <si>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</si>
  <si>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</si>
  <si>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</si>
  <si>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</si>
  <si>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</si>
  <si>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</si>
  <si>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</si>
  <si>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</si>
  <si>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</si>
  <si>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</si>
  <si>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</si>
  <si>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</si>
  <si>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</si>
  <si>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</si>
  <si>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</si>
  <si>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</si>
  <si>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</si>
  <si>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</si>
  <si>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</si>
  <si>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</si>
  <si>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</si>
  <si>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</si>
  <si>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</si>
  <si>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</si>
  <si>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</si>
  <si>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</si>
  <si>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</si>
  <si>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</si>
  <si>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</si>
  <si>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</si>
  <si>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</si>
  <si>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</si>
  <si>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</si>
  <si>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</si>
  <si>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</si>
  <si>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</si>
  <si>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</si>
  <si>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</si>
  <si>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</si>
  <si>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</si>
  <si>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</si>
  <si>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</si>
  <si>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</si>
  <si>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</si>
  <si>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</si>
  <si>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</si>
  <si>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</si>
  <si>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</si>
  <si>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</si>
  <si>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</si>
  <si>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</si>
  <si>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</si>
  <si>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</si>
  <si>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</si>
  <si>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</si>
  <si>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</si>
  <si>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</si>
  <si>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</si>
  <si>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</si>
  <si>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</si>
  <si>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</si>
  <si>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</si>
  <si>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</si>
  <si>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</si>
  <si>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</si>
  <si>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</si>
  <si>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</si>
  <si>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</si>
  <si>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</si>
  <si>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</si>
  <si>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</si>
  <si>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</si>
  <si>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</si>
  <si>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</si>
  <si>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</si>
  <si>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</si>
  <si>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</si>
  <si>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</si>
  <si>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</si>
  <si>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</si>
  <si>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</si>
  <si>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</si>
  <si>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</si>
  <si>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</si>
  <si>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</si>
  <si>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</si>
  <si>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</si>
  <si>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</si>
  <si>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</si>
  <si>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</si>
  <si>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</si>
  <si>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</si>
  <si>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</si>
  <si>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</si>
  <si>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</si>
  <si>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</si>
  <si>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</si>
  <si>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</si>
  <si>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</si>
  <si>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</si>
  <si>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</si>
  <si>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</si>
  <si>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</si>
  <si>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</si>
  <si>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</si>
  <si>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</si>
  <si>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</si>
  <si>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</si>
  <si>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</si>
  <si>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</si>
  <si>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</si>
  <si>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</si>
  <si>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</si>
  <si>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</si>
  <si>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</si>
  <si>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</si>
  <si>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</si>
  <si>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</si>
  <si>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</si>
  <si>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</si>
  <si>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</si>
  <si>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</si>
  <si>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</si>
  <si>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</si>
  <si>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</si>
  <si>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</si>
  <si>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</si>
  <si>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</si>
  <si>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</si>
  <si>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</si>
  <si>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</si>
  <si>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</si>
  <si>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</si>
  <si>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</si>
  <si>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</si>
  <si>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</si>
  <si>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</si>
  <si>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</si>
  <si>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</si>
  <si>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</si>
  <si>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</si>
  <si>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</si>
  <si>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</si>
  <si>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</si>
  <si>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</si>
  <si>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</si>
  <si>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</si>
  <si>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</si>
  <si>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</si>
  <si>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</si>
  <si>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</si>
  <si>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</si>
  <si>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</si>
  <si>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</si>
  <si>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</si>
  <si>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</si>
  <si>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</si>
  <si>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</si>
  <si>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</si>
  <si>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</si>
  <si>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</si>
  <si>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</si>
  <si>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</si>
  <si>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</si>
  <si>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</si>
  <si>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</si>
  <si>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</si>
  <si>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</si>
  <si>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</si>
  <si>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</si>
  <si>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</si>
  <si>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</si>
  <si>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</si>
  <si>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</si>
  <si>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</si>
  <si>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</si>
  <si>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</si>
  <si>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</si>
  <si>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</si>
  <si>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</si>
  <si>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</si>
  <si>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</si>
  <si>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</si>
  <si>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</si>
  <si>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</si>
  <si>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</si>
  <si>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</si>
  <si>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</si>
  <si>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</si>
  <si>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</si>
  <si>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</si>
  <si>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</si>
  <si>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</si>
  <si>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</si>
  <si>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</si>
  <si>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</si>
  <si>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</si>
  <si>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</si>
  <si>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</si>
  <si>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</si>
  <si>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</si>
  <si>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</si>
  <si>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</si>
  <si>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</si>
  <si>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</si>
  <si>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</si>
  <si>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</si>
  <si>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</si>
  <si>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</si>
  <si>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</si>
  <si>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</si>
  <si>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</si>
  <si>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</si>
  <si>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</si>
  <si>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</si>
  <si>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</si>
  <si>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</si>
  <si>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</si>
  <si>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</si>
  <si>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</si>
  <si>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</si>
  <si>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</si>
  <si>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</si>
  <si>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</si>
  <si>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</si>
  <si>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</si>
  <si>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</si>
  <si>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</si>
  <si>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</si>
  <si>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</si>
  <si>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</si>
  <si>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</si>
  <si>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</si>
  <si>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</si>
  <si>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</si>
  <si>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</si>
  <si>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</si>
  <si>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</si>
  <si>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</si>
  <si>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</si>
  <si>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</si>
  <si>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</si>
  <si>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</si>
  <si>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</si>
  <si>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</si>
  <si>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</si>
  <si>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</si>
  <si>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</si>
  <si>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</si>
  <si>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</si>
  <si>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</si>
  <si>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</si>
  <si>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</si>
  <si>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</si>
  <si>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</si>
  <si>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</si>
  <si>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</si>
  <si>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</si>
  <si>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</si>
  <si>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</si>
  <si>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</si>
  <si>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</si>
  <si>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</si>
  <si>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</si>
  <si>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</si>
  <si>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</si>
  <si>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</si>
  <si>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</si>
  <si>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</si>
  <si>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</si>
  <si>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</si>
  <si>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</si>
  <si>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</si>
  <si>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</si>
  <si>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</si>
  <si>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</si>
  <si>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</si>
  <si>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</si>
  <si>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</si>
  <si>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</si>
  <si>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</si>
  <si>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</si>
  <si>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</si>
  <si>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</si>
  <si>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</si>
  <si>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</si>
  <si>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</si>
  <si>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</si>
  <si>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</si>
  <si>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</si>
  <si>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</si>
  <si>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</si>
  <si>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</si>
  <si>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</si>
  <si>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</si>
  <si>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</si>
  <si>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</si>
  <si>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</si>
  <si>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</si>
  <si>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</si>
  <si>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</si>
  <si>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</si>
  <si>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</si>
  <si>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</si>
  <si>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</si>
  <si>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</si>
  <si>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</si>
  <si>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</si>
  <si>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</si>
  <si>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</si>
  <si>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</si>
  <si>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</si>
  <si>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</si>
  <si>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</si>
  <si>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</si>
  <si>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</si>
  <si>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</si>
  <si>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</si>
  <si>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</si>
  <si>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</si>
  <si>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</si>
  <si>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</si>
  <si>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</si>
  <si>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</si>
  <si>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</si>
  <si>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</si>
  <si>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</si>
  <si>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</si>
  <si>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</si>
  <si>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</si>
  <si>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</si>
  <si>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</si>
  <si>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</si>
  <si>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</si>
  <si>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</si>
  <si>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</si>
  <si>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</si>
  <si>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</si>
  <si>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</si>
  <si>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</si>
  <si>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</si>
  <si>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</si>
  <si>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</si>
  <si>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</si>
  <si>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</si>
  <si>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</si>
  <si>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</si>
  <si>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</si>
  <si>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</si>
  <si>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</si>
  <si>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</si>
  <si>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</si>
  <si>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</si>
  <si>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</si>
  <si>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</si>
  <si>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</si>
  <si>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</si>
  <si>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</si>
  <si>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</si>
  <si>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</si>
  <si>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</si>
  <si>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</si>
  <si>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</si>
  <si>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</si>
  <si>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</si>
  <si>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</si>
  <si>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</si>
  <si>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</si>
  <si>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</si>
  <si>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</si>
  <si>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</si>
  <si>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</si>
  <si>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</si>
  <si>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</si>
  <si>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</si>
  <si>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</si>
  <si>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</si>
  <si>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</si>
  <si>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</si>
  <si>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</si>
  <si>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</si>
  <si>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</si>
  <si>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</si>
  <si>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</si>
  <si>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</si>
  <si>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</si>
  <si>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</si>
  <si>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</si>
  <si>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</si>
  <si>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</si>
  <si>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</si>
  <si>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</si>
  <si>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</si>
  <si>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</si>
  <si>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</si>
  <si>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</si>
  <si>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</si>
  <si>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</si>
  <si>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</si>
  <si>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</si>
  <si>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</si>
  <si>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</si>
  <si>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</si>
  <si>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</si>
  <si>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</si>
  <si>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</si>
  <si>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</si>
  <si>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</si>
  <si>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</si>
  <si>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</si>
  <si>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</si>
  <si>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</si>
  <si>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</si>
  <si>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</si>
  <si>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</si>
  <si>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</si>
  <si>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</si>
  <si>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</si>
  <si>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</si>
  <si>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</si>
  <si>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</si>
  <si>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</si>
  <si>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</si>
  <si>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</si>
  <si>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</si>
  <si>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</si>
  <si>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</si>
  <si>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</si>
  <si>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</si>
  <si>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</si>
  <si>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</si>
  <si>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</si>
  <si>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</si>
  <si>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</si>
  <si>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</si>
  <si>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</si>
  <si>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</si>
  <si>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</si>
  <si>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</si>
  <si>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</si>
  <si>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</si>
  <si>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</si>
  <si>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</si>
  <si>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</si>
  <si>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</si>
  <si>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</si>
  <si>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</si>
  <si>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</si>
  <si>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</si>
  <si>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</si>
  <si>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</si>
  <si>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</si>
  <si>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</si>
  <si>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</si>
  <si>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</si>
  <si>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</si>
  <si>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</si>
  <si>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</si>
  <si>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</si>
  <si>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</si>
  <si>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</si>
  <si>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</si>
  <si>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</si>
  <si>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</si>
  <si>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</si>
  <si>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</si>
  <si>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</si>
  <si>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</si>
  <si>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</si>
  <si>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</si>
  <si>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</si>
  <si>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</si>
  <si>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</si>
  <si>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</si>
  <si>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</si>
  <si>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</si>
  <si>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</si>
  <si>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</si>
  <si>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</si>
  <si>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</si>
  <si>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</si>
  <si>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</si>
  <si>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</si>
  <si>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</si>
  <si>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</si>
  <si>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</si>
  <si>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</si>
  <si>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</si>
  <si>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</si>
  <si>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</si>
  <si>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</si>
  <si>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</si>
  <si>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</si>
  <si>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</si>
  <si>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</si>
  <si>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</si>
  <si>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</si>
  <si>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</si>
  <si>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</si>
  <si>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</si>
  <si>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</si>
  <si>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</si>
  <si>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</si>
  <si>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</si>
  <si>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</si>
  <si>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</si>
  <si>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</si>
  <si>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</si>
  <si>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</si>
  <si>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</si>
  <si>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</si>
  <si>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</si>
  <si>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</si>
  <si>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</si>
  <si>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</si>
  <si>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</si>
  <si>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</si>
  <si>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</si>
  <si>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</si>
  <si>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</si>
  <si>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</si>
  <si>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</si>
  <si>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</si>
  <si>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</si>
  <si>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</si>
  <si>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</si>
  <si>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</si>
  <si>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</si>
  <si>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</si>
  <si>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</si>
  <si>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</si>
  <si>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</si>
  <si>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</si>
  <si>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</si>
  <si>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</si>
  <si>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</si>
  <si>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</si>
  <si>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</si>
  <si>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</si>
  <si>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</si>
  <si>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</si>
  <si>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</si>
  <si>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</si>
  <si>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</si>
  <si>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</si>
  <si>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</si>
  <si>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</si>
  <si>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</si>
  <si>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</si>
  <si>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</si>
  <si>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</si>
  <si>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</si>
  <si>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</si>
  <si>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</si>
  <si>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</si>
  <si>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</si>
  <si>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</si>
  <si>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</si>
  <si>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</si>
  <si>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</si>
  <si>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</si>
  <si>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</si>
  <si>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</si>
  <si>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</si>
  <si>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</si>
  <si>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</si>
  <si>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</si>
  <si>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</si>
  <si>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</si>
  <si>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</si>
  <si>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</si>
  <si>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</si>
  <si>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</si>
  <si>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</si>
  <si>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</si>
  <si>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</si>
  <si>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</si>
  <si>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</si>
  <si>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</si>
  <si>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</si>
  <si>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</si>
  <si>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</si>
  <si>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</si>
  <si>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</si>
  <si>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</si>
  <si>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</si>
  <si>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</si>
  <si>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</si>
  <si>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</si>
  <si>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</si>
  <si>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</si>
  <si>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</si>
  <si>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</si>
  <si>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</si>
  <si>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</si>
  <si>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</si>
  <si>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</si>
  <si>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</si>
  <si>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</si>
  <si>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</si>
  <si>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</si>
  <si>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</si>
  <si>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</si>
  <si>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</si>
  <si>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</si>
  <si>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</si>
  <si>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</si>
  <si>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</si>
  <si>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</si>
  <si>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</si>
  <si>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</si>
  <si>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</si>
  <si>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</si>
  <si>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</si>
  <si>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</si>
  <si>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</si>
  <si>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</si>
  <si>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</si>
  <si>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</si>
  <si>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</si>
  <si>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</si>
  <si>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</si>
  <si>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</si>
  <si>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</si>
  <si>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</si>
  <si>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</si>
  <si>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</si>
  <si>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</si>
  <si>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</si>
  <si>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</si>
  <si>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</si>
  <si>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</si>
  <si>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</si>
  <si>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</si>
  <si>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</si>
  <si>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</si>
  <si>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</si>
  <si>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</si>
  <si>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</si>
  <si>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</si>
  <si>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</si>
  <si>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</si>
  <si>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</si>
  <si>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</si>
  <si>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</si>
  <si>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</si>
  <si>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</si>
  <si>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</si>
  <si>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</si>
  <si>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</si>
  <si>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</si>
  <si>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</si>
  <si>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</si>
  <si>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</si>
  <si>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</si>
  <si>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</si>
  <si>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</si>
  <si>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</si>
  <si>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</si>
  <si>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</si>
  <si>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</si>
  <si>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</si>
  <si>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</si>
  <si>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</si>
  <si>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</si>
  <si>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</si>
  <si>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</si>
  <si>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</si>
  <si>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</si>
  <si>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</si>
  <si>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</si>
  <si>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</si>
  <si>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</si>
  <si>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</si>
  <si>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</si>
  <si>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</si>
  <si>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</si>
  <si>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</si>
  <si>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</si>
  <si>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</si>
  <si>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</si>
  <si>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</si>
  <si>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</si>
  <si>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</si>
  <si>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</si>
  <si>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</si>
  <si>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</si>
  <si>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</si>
  <si>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</si>
  <si>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</si>
  <si>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</si>
  <si>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</si>
  <si>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</si>
  <si>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</si>
  <si>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</si>
  <si>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</si>
  <si>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</si>
  <si>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</si>
  <si>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</si>
  <si>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</si>
  <si>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</si>
  <si>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</si>
  <si>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</si>
  <si>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</si>
  <si>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</si>
  <si>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</si>
  <si>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</si>
  <si>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</si>
  <si>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</si>
  <si>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</si>
  <si>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</si>
  <si>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</si>
  <si>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</si>
  <si>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</si>
  <si>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</si>
  <si>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</si>
  <si>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</si>
  <si>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</si>
  <si>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</si>
  <si>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</si>
  <si>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</si>
  <si>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</si>
  <si>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</si>
  <si>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</si>
  <si>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</si>
  <si>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</si>
  <si>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</si>
  <si>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</si>
  <si>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</si>
  <si>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</si>
  <si>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</si>
  <si>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</si>
  <si>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</si>
  <si>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</si>
  <si>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</si>
  <si>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</si>
  <si>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</si>
  <si>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</si>
  <si>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</si>
  <si>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</si>
  <si>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</si>
  <si>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</si>
  <si>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</si>
  <si>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</si>
  <si>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</si>
  <si>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</si>
  <si>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</si>
  <si>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</si>
  <si>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</si>
  <si>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</si>
  <si>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</si>
  <si>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</si>
  <si>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</si>
  <si>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</si>
  <si>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</si>
  <si>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</si>
  <si>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</si>
  <si>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</si>
  <si>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</si>
  <si>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</si>
  <si>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</si>
  <si>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</si>
  <si>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</si>
  <si>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</si>
  <si>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</si>
  <si>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</si>
  <si>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</si>
  <si>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</si>
  <si>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</si>
  <si>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</si>
  <si>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</si>
  <si>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</si>
  <si>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</si>
  <si>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</si>
  <si>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</si>
  <si>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</si>
  <si>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</si>
  <si>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</si>
  <si>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</si>
  <si>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</si>
  <si>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</si>
  <si>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</si>
  <si>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</si>
  <si>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</si>
  <si>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</si>
  <si>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</si>
  <si>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</si>
  <si>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</si>
  <si>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</si>
  <si>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</si>
  <si>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</si>
  <si>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</si>
  <si>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</si>
  <si>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</si>
  <si>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</si>
  <si>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</si>
  <si>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</si>
  <si>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</si>
  <si>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</si>
  <si>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</si>
  <si>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</si>
  <si>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</si>
  <si>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</si>
  <si>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</si>
  <si>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</si>
  <si>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</si>
  <si>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</si>
  <si>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</si>
  <si>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</si>
  <si>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</si>
  <si>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</si>
  <si>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</si>
  <si>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</si>
  <si>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</si>
  <si>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</si>
  <si>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</si>
  <si>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</si>
  <si>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</si>
  <si>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</si>
  <si>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</si>
  <si>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</si>
  <si>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</si>
  <si>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</si>
  <si>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</si>
  <si>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</si>
  <si>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</si>
  <si>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</si>
  <si>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</si>
  <si>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</si>
  <si>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</si>
  <si>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</si>
  <si>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</si>
  <si>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</si>
  <si>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</si>
  <si>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</si>
  <si>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</si>
  <si>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</si>
  <si>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</si>
  <si>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</si>
  <si>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</si>
  <si>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</si>
  <si>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</si>
  <si>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</si>
  <si>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</si>
  <si>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</si>
  <si>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</si>
  <si>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</si>
  <si>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</si>
  <si>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</si>
  <si>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</si>
  <si>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</si>
  <si>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</si>
  <si>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</si>
  <si>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</si>
  <si>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</si>
  <si>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</si>
  <si>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</si>
  <si>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</si>
  <si>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</si>
  <si>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</si>
  <si>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</si>
  <si>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</si>
  <si>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</si>
  <si>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</si>
  <si>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</si>
  <si>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</si>
  <si>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</si>
  <si>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</si>
  <si>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</si>
  <si>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</si>
  <si>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</si>
  <si>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</si>
  <si>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</si>
  <si>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</si>
  <si>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</si>
  <si>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</si>
  <si>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</si>
  <si>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</si>
  <si>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</si>
  <si>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</si>
  <si>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</si>
  <si>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</si>
  <si>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</si>
  <si>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</si>
  <si>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</si>
  <si>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</si>
  <si>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</si>
  <si>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</si>
  <si>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</si>
  <si>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</si>
  <si>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</si>
  <si>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</si>
  <si>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</si>
  <si>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</si>
  <si>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</si>
  <si>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</si>
  <si>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</si>
  <si>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</si>
  <si>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</si>
  <si>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</si>
  <si>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</si>
  <si>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</si>
  <si>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</si>
  <si>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</si>
  <si>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</si>
  <si>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</si>
  <si>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</si>
  <si>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</si>
  <si>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</si>
  <si>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</si>
  <si>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</si>
  <si>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</si>
  <si>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</si>
  <si>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</si>
  <si>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</si>
  <si>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</si>
  <si>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</si>
  <si>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</si>
  <si>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</si>
  <si>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</si>
  <si>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</si>
  <si>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</si>
  <si>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</si>
  <si>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</si>
  <si>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</si>
  <si>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</si>
  <si>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</si>
  <si>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</si>
  <si>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</si>
  <si>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</si>
  <si>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</si>
  <si>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</si>
  <si>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</si>
  <si>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</si>
  <si>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</si>
  <si>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</si>
  <si>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</si>
  <si>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</si>
  <si>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</si>
  <si>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</si>
  <si>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</si>
  <si>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</si>
  <si>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</si>
  <si>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</si>
  <si>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</si>
  <si>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</si>
  <si>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</si>
  <si>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</si>
  <si>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</si>
  <si>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</si>
  <si>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</si>
  <si>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</si>
  <si>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</si>
  <si>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</si>
  <si>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</si>
  <si>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</si>
  <si>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</si>
  <si>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</si>
  <si>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</si>
  <si>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</si>
  <si>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</si>
  <si>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</si>
  <si>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</si>
  <si>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</si>
  <si>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</si>
  <si>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</si>
  <si>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</si>
  <si>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</si>
  <si>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</si>
  <si>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</si>
  <si>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</si>
  <si>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</si>
  <si>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</si>
  <si>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</si>
  <si>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</si>
  <si>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</si>
  <si>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</si>
  <si>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</si>
  <si>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</si>
  <si>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</si>
  <si>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</si>
  <si>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</si>
  <si>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</si>
  <si>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</si>
  <si>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</si>
  <si>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</si>
  <si>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</si>
  <si>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</si>
  <si>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</si>
  <si>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</si>
  <si>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</si>
  <si>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</si>
  <si>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</si>
  <si>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</si>
  <si>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</si>
  <si>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</si>
  <si>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</si>
  <si>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</si>
  <si>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</si>
  <si>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</si>
  <si>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</si>
  <si>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</si>
  <si>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</si>
  <si>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</si>
  <si>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</si>
  <si>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</si>
  <si>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</si>
  <si>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</si>
  <si>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</si>
  <si>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</si>
  <si>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</si>
  <si>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</si>
  <si>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</si>
  <si>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</si>
  <si>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</si>
  <si>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</si>
  <si>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</si>
  <si>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</si>
  <si>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</si>
  <si>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</si>
  <si>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</si>
  <si>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</si>
  <si>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</si>
  <si>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</si>
  <si>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</si>
  <si>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</si>
  <si>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</si>
  <si>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</si>
  <si>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</si>
  <si>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</si>
  <si>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</si>
  <si>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</si>
  <si>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</si>
  <si>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</si>
  <si>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</si>
  <si>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</si>
  <si>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</si>
  <si>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</si>
  <si>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</si>
  <si>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</si>
  <si>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</si>
  <si>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</si>
  <si>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</si>
  <si>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</si>
  <si>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</si>
  <si>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</si>
  <si>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</si>
  <si>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</si>
  <si>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</si>
  <si>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</si>
  <si>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</si>
  <si>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</si>
  <si>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</si>
  <si>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</si>
  <si>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</si>
  <si>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</si>
  <si>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</si>
  <si>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</si>
  <si>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</si>
  <si>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</si>
  <si>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</si>
  <si>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</si>
  <si>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</si>
  <si>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</si>
  <si>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</si>
  <si>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</si>
  <si>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</si>
  <si>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</si>
  <si>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</si>
  <si>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</si>
  <si>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</si>
  <si>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</si>
  <si>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</si>
  <si>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</si>
  <si>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</si>
  <si>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</si>
  <si>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</si>
  <si>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</si>
  <si>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</si>
  <si>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</si>
  <si>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</si>
  <si>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</si>
  <si>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</si>
  <si>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</si>
  <si>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</si>
  <si>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</si>
  <si>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</si>
  <si>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</si>
  <si>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</si>
  <si>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</si>
  <si>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</si>
  <si>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</si>
  <si>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</si>
  <si>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</si>
  <si>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</si>
  <si>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</si>
  <si>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</si>
  <si>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</si>
  <si>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</si>
  <si>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</si>
  <si>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</si>
  <si>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</si>
  <si>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</si>
  <si>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</si>
  <si>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</si>
  <si>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</si>
  <si>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</si>
  <si>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</si>
  <si>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</si>
  <si>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</si>
  <si>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</si>
  <si>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</si>
  <si>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</si>
  <si>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</si>
  <si>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</si>
  <si>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</si>
  <si>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</si>
  <si>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</si>
  <si>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</si>
  <si>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</si>
  <si>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</si>
  <si>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</si>
  <si>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</si>
  <si>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</si>
  <si>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</si>
  <si>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</si>
  <si>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</si>
  <si>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</si>
  <si>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</si>
  <si>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</si>
  <si>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</si>
  <si>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</si>
  <si>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</si>
  <si>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</si>
  <si>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</si>
  <si>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</si>
  <si>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</si>
  <si>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</si>
  <si>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</si>
  <si>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</si>
  <si>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</si>
  <si>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</si>
  <si>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</si>
  <si>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</si>
  <si>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</si>
  <si>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</si>
  <si>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</si>
  <si>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</si>
  <si>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</si>
  <si>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</si>
  <si>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</si>
  <si>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</si>
  <si>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</si>
  <si>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</si>
  <si>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</si>
  <si>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</si>
  <si>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</si>
  <si>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</si>
  <si>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</si>
  <si>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</si>
  <si>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</si>
  <si>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</si>
  <si>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</si>
  <si>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</si>
  <si>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</si>
  <si>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</si>
  <si>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</si>
  <si>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</si>
  <si>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</si>
  <si>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</si>
  <si>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</si>
  <si>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</si>
  <si>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</si>
  <si>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</si>
  <si>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</si>
  <si>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</si>
  <si>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</si>
  <si>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</si>
  <si>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</si>
  <si>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</si>
  <si>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</si>
  <si>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</si>
  <si>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</si>
  <si>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</si>
  <si>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</si>
  <si>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</si>
  <si>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</si>
  <si>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</si>
  <si>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</si>
  <si>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</si>
  <si>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</si>
  <si>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</si>
  <si>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</si>
  <si>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</si>
  <si>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</si>
  <si>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</si>
  <si>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</si>
  <si>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</si>
  <si>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</si>
  <si>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</si>
  <si>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</si>
  <si>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</si>
  <si>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</si>
  <si>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</si>
  <si>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</si>
  <si>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</si>
  <si>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</si>
  <si>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</si>
  <si>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</si>
  <si>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</si>
  <si>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</si>
  <si>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</si>
  <si>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</si>
  <si>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</si>
  <si>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</si>
  <si>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</si>
  <si>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</si>
  <si>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</si>
  <si>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</si>
  <si>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</si>
  <si>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</si>
  <si>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</si>
  <si>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</si>
  <si>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</si>
  <si>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</si>
  <si>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</si>
  <si>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</si>
  <si>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</si>
  <si>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</si>
  <si>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</si>
  <si>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</si>
  <si>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</si>
  <si>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</si>
  <si>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</si>
  <si>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</si>
  <si>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</si>
  <si>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</si>
  <si>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</si>
  <si>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</si>
  <si>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</si>
  <si>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</si>
  <si>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</si>
  <si>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</si>
  <si>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</si>
  <si>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</si>
  <si>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</si>
  <si>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</si>
  <si>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</si>
  <si>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</si>
  <si>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</si>
  <si>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</si>
  <si>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</si>
  <si>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</si>
  <si>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</si>
  <si>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</si>
  <si>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</si>
  <si>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</si>
  <si>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</si>
  <si>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</si>
  <si>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</si>
  <si>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</si>
  <si>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</si>
  <si>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</si>
  <si>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</si>
  <si>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</si>
  <si>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</si>
  <si>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</si>
  <si>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</si>
  <si>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</si>
  <si>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</si>
  <si>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</si>
  <si>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</si>
  <si>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</si>
  <si>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</si>
  <si>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</si>
  <si>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</si>
  <si>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</si>
  <si>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</si>
  <si>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</si>
  <si>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</si>
  <si>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</si>
  <si>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</si>
  <si>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</si>
  <si>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</si>
  <si>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</si>
  <si>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</si>
  <si>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</si>
  <si>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</si>
  <si>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</si>
  <si>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</si>
  <si>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</si>
  <si>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</si>
  <si>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</si>
  <si>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</si>
  <si>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</si>
  <si>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</si>
  <si>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</si>
  <si>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</si>
  <si>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</si>
  <si>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</si>
  <si>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</si>
  <si>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</si>
  <si>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</si>
  <si>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</si>
  <si>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</si>
  <si>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</si>
  <si>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</si>
  <si>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</si>
  <si>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</si>
  <si>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</si>
  <si>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</si>
  <si>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</si>
  <si>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</si>
  <si>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</si>
  <si>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</si>
  <si>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</si>
  <si>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</si>
  <si>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</si>
  <si>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</si>
  <si>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</si>
  <si>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</si>
  <si>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</si>
  <si>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</si>
  <si>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</si>
  <si>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</si>
  <si>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</si>
  <si>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</si>
  <si>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</si>
  <si>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</si>
  <si>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</si>
  <si>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</si>
  <si>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</si>
  <si>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</si>
  <si>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</si>
  <si>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</si>
  <si>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</si>
  <si>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</si>
  <si>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</si>
  <si>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</si>
  <si>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</si>
  <si>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</si>
  <si>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</si>
  <si>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</si>
  <si>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</si>
  <si>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</si>
  <si>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</si>
  <si>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</si>
  <si>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</si>
  <si>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</si>
  <si>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</si>
  <si>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</si>
  <si>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</si>
  <si>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</si>
  <si>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</si>
  <si>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</si>
  <si>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</si>
  <si>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</si>
  <si>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</si>
  <si>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</si>
  <si>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</si>
  <si>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</si>
  <si>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</si>
  <si>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</si>
  <si>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</si>
  <si>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</si>
  <si>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</si>
  <si>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</si>
  <si>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</si>
  <si>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</si>
  <si>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</si>
  <si>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</si>
  <si>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</si>
  <si>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</si>
  <si>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</si>
  <si>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</si>
  <si>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</si>
  <si>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</si>
  <si>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</si>
  <si>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</si>
  <si>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</si>
  <si>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</si>
  <si>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</si>
  <si>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</si>
  <si>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</si>
  <si>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</si>
  <si>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</si>
  <si>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</si>
  <si>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</si>
  <si>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</si>
  <si>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</si>
  <si>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</si>
  <si>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</si>
  <si>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</si>
  <si>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</si>
  <si>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</si>
  <si>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</si>
  <si>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</si>
  <si>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</si>
  <si>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</si>
  <si>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</si>
  <si>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</si>
  <si>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</si>
  <si>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</si>
  <si>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</si>
  <si>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</si>
  <si>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</si>
  <si>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</si>
  <si>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</si>
  <si>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</si>
  <si>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</si>
  <si>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</si>
  <si>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</si>
  <si>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</si>
  <si>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</si>
  <si>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</si>
  <si>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</si>
  <si>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</si>
  <si>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</si>
  <si>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</si>
  <si>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</si>
  <si>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</si>
  <si>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</si>
  <si>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</si>
  <si>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</si>
  <si>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</si>
  <si>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</si>
  <si>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</si>
  <si>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</si>
  <si>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</si>
  <si>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</si>
  <si>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</si>
  <si>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</si>
  <si>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</si>
  <si>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</si>
  <si>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</si>
  <si>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</si>
  <si>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</si>
  <si>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</si>
  <si>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</si>
  <si>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</si>
  <si>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</si>
  <si>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</si>
  <si>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</si>
  <si>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</si>
  <si>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</si>
  <si>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</si>
  <si>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</si>
  <si>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</si>
  <si>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</si>
  <si>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</si>
  <si>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</si>
  <si>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</si>
  <si>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</si>
  <si>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</si>
  <si>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</si>
  <si>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</si>
  <si>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</si>
  <si>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</si>
  <si>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</si>
  <si>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</si>
  <si>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</si>
  <si>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</si>
  <si>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</si>
  <si>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</si>
  <si>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</si>
  <si>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</si>
  <si>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</si>
  <si>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</si>
  <si>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</si>
  <si>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</si>
  <si>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</si>
  <si>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</si>
  <si>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</si>
  <si>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</si>
  <si>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</si>
  <si>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</si>
  <si>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</si>
  <si>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</si>
  <si>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</si>
  <si>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</si>
  <si>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</si>
  <si>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</si>
  <si>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</si>
  <si>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</si>
  <si>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</si>
  <si>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</si>
  <si>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</si>
  <si>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</si>
  <si>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</si>
  <si>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</si>
  <si>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</si>
  <si>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</si>
  <si>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</si>
  <si>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</si>
  <si>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</si>
  <si>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</si>
  <si>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</si>
  <si>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</si>
  <si>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</si>
  <si>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</si>
  <si>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</si>
  <si>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</si>
  <si>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</si>
  <si>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</si>
  <si>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</si>
  <si>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</si>
  <si>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</si>
  <si>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</si>
  <si>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</si>
  <si>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</si>
  <si>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</si>
  <si>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</si>
  <si>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</si>
  <si>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</si>
  <si>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</si>
  <si>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</si>
  <si>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</si>
  <si>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</si>
  <si>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</si>
  <si>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</si>
  <si>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</si>
  <si>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</si>
  <si>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</si>
  <si>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</si>
  <si>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</si>
  <si>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</si>
  <si>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</si>
  <si>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</si>
  <si>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</si>
  <si>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</si>
  <si>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</si>
  <si>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</si>
  <si>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</si>
  <si>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</si>
  <si>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</si>
  <si>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</si>
  <si>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</si>
  <si>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</si>
  <si>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</si>
  <si>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</si>
  <si>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</si>
  <si>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</si>
  <si>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</si>
  <si>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</si>
  <si>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</si>
  <si>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</si>
  <si>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</si>
  <si>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</si>
  <si>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</si>
  <si>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</si>
  <si>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</si>
  <si>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</si>
  <si>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</si>
  <si>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</si>
  <si>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</si>
  <si>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</si>
  <si>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</si>
  <si>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</si>
  <si>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</si>
  <si>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</si>
  <si>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</si>
  <si>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</si>
  <si>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</si>
  <si>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</si>
  <si>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</si>
  <si>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</si>
  <si>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</si>
  <si>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</si>
  <si>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</si>
  <si>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</si>
  <si>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</si>
  <si>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</si>
  <si>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</si>
  <si>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</si>
  <si>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</si>
  <si>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</si>
  <si>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</si>
  <si>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</si>
  <si>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</si>
  <si>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</si>
  <si>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</si>
  <si>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</si>
  <si>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</si>
  <si>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</si>
  <si>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</si>
  <si>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</si>
  <si>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</si>
  <si>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</si>
  <si>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</si>
  <si>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</si>
  <si>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</si>
  <si>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</si>
  <si>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</si>
  <si>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</si>
  <si>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</si>
  <si>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</si>
  <si>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</si>
  <si>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</si>
  <si>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</si>
  <si>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</si>
  <si>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</si>
  <si>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</si>
  <si>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</si>
  <si>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</si>
  <si>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</si>
  <si>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</si>
  <si>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</si>
  <si>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</si>
  <si>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</si>
  <si>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</si>
  <si>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</si>
  <si>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</si>
  <si>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</si>
  <si>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</si>
  <si>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</si>
  <si>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</si>
  <si>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</si>
  <si>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</si>
  <si>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</si>
  <si>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</si>
  <si>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</si>
  <si>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</si>
  <si>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</si>
  <si>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</si>
  <si>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</si>
  <si>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</si>
  <si>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</si>
  <si>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</si>
  <si>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</si>
  <si>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</si>
  <si>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</si>
  <si>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</si>
  <si>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</si>
  <si>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</si>
  <si>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</si>
  <si>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</si>
  <si>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</si>
  <si>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</si>
  <si>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</si>
  <si>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</si>
  <si>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</si>
  <si>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</si>
  <si>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</si>
  <si>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</si>
  <si>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</si>
  <si>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</si>
  <si>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</si>
  <si>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</si>
  <si>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</si>
  <si>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</si>
  <si>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</si>
  <si>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</si>
  <si>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</si>
  <si>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</si>
  <si>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</si>
  <si>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</si>
  <si>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</si>
  <si>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</si>
  <si>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</si>
  <si>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</si>
  <si>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</si>
  <si>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</si>
  <si>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</si>
  <si>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</si>
  <si>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</si>
  <si>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</si>
  <si>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</si>
  <si>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</si>
  <si>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</si>
  <si>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</si>
  <si>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</si>
  <si>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</si>
  <si>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</si>
  <si>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</si>
  <si>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</si>
  <si>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</si>
  <si>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</si>
  <si>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</si>
  <si>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</si>
  <si>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</si>
  <si>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</si>
  <si>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</si>
  <si>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</si>
  <si>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</si>
  <si>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</si>
  <si>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</si>
  <si>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</si>
  <si>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</si>
  <si>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</si>
  <si>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</si>
  <si>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</si>
  <si>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</si>
  <si>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</si>
  <si>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</si>
  <si>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</si>
  <si>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</si>
  <si>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</si>
  <si>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</si>
  <si>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</si>
  <si>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</si>
  <si>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</si>
  <si>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</si>
  <si>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</si>
  <si>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</si>
  <si>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</si>
  <si>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</si>
  <si>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</si>
  <si>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</si>
  <si>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</si>
  <si>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</si>
  <si>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</si>
  <si>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</si>
  <si>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</si>
  <si>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</si>
  <si>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</si>
  <si>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</si>
  <si>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</si>
  <si>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</si>
  <si>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</si>
  <si>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</si>
  <si>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</si>
  <si>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</si>
  <si>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</si>
  <si>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</si>
  <si>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</si>
  <si>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</si>
  <si>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</si>
  <si>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</si>
  <si>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</si>
  <si>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</si>
  <si>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</si>
  <si>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</si>
  <si>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</si>
  <si>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</si>
  <si>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</si>
  <si>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</si>
  <si>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</si>
  <si>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</si>
  <si>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</si>
  <si>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</si>
  <si>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</si>
  <si>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</si>
  <si>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</si>
  <si>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</si>
  <si>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</si>
  <si>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</si>
  <si>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</si>
  <si>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</si>
  <si>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</si>
  <si>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</si>
  <si>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</si>
  <si>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</si>
  <si>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</si>
  <si>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</si>
  <si>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</si>
  <si>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</si>
  <si>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</si>
  <si>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</si>
  <si>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</si>
  <si>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</si>
  <si>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</si>
  <si>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</si>
  <si>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</si>
  <si>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</si>
  <si>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</si>
  <si>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</si>
  <si>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</si>
  <si>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</si>
  <si>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</si>
  <si>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</si>
  <si>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</si>
  <si>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</si>
  <si>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</si>
  <si>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</si>
  <si>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</si>
  <si>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</si>
  <si>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</si>
  <si>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</si>
  <si>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</si>
  <si>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</si>
  <si>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</si>
  <si>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</si>
  <si>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</si>
  <si>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</si>
  <si>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</si>
  <si>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</si>
  <si>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</si>
  <si>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</si>
  <si>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</si>
  <si>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</si>
  <si>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</si>
  <si>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</si>
  <si>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</si>
  <si>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</si>
  <si>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</si>
  <si>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</si>
  <si>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</si>
  <si>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</si>
  <si>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</si>
  <si>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</si>
  <si>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</si>
  <si>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</si>
  <si>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</si>
  <si>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</si>
  <si>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</si>
  <si>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</si>
  <si>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</si>
  <si>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</si>
  <si>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</si>
  <si>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</si>
  <si>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</si>
  <si>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</si>
  <si>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</si>
  <si>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</si>
  <si>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</si>
  <si>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</si>
  <si>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</si>
  <si>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</si>
  <si>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</si>
  <si>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</si>
  <si>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</si>
  <si>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</si>
  <si>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</si>
  <si>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</si>
  <si>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</si>
  <si>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</si>
  <si>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</si>
  <si>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</si>
  <si>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</si>
  <si>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</si>
  <si>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</si>
  <si>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</si>
  <si>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</si>
  <si>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</si>
  <si>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</si>
  <si>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</si>
  <si>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</si>
  <si>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</si>
  <si>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</si>
  <si>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</si>
  <si>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</si>
  <si>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</si>
  <si>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</si>
  <si>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</si>
  <si>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</si>
  <si>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</si>
  <si>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</si>
  <si>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</si>
  <si>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</si>
  <si>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</si>
  <si>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</si>
  <si>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</si>
  <si>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</si>
  <si>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</si>
  <si>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</si>
  <si>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</si>
  <si>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</si>
  <si>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</si>
  <si>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</si>
  <si>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</si>
  <si>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</si>
  <si>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</si>
  <si>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</si>
  <si>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</si>
  <si>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</si>
  <si>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</si>
  <si>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</si>
  <si>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</si>
  <si>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</si>
  <si>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</si>
  <si>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</si>
  <si>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</si>
  <si>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</si>
  <si>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</si>
  <si>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</si>
  <si>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</si>
  <si>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</si>
  <si>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</si>
  <si>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</si>
  <si>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</si>
  <si>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</si>
  <si>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</si>
  <si>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</si>
  <si>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</si>
  <si>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</si>
  <si>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</si>
  <si>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</si>
  <si>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</si>
  <si>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</si>
  <si>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</si>
  <si>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</si>
  <si>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</si>
  <si>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</si>
  <si>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</si>
  <si>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</si>
  <si>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</si>
  <si>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</si>
  <si>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</si>
  <si>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</si>
  <si>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</si>
  <si>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</si>
  <si>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</si>
  <si>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</si>
  <si>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</si>
  <si>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</si>
  <si>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</si>
  <si>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</si>
  <si>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</si>
  <si>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</si>
  <si>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</si>
  <si>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</si>
  <si>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</si>
  <si>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</si>
  <si>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</si>
  <si>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</si>
  <si>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</si>
  <si>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</si>
  <si>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</si>
  <si>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</si>
  <si>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</si>
  <si>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</si>
  <si>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</si>
  <si>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</si>
  <si>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</si>
  <si>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</si>
  <si>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</si>
  <si>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</si>
  <si>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</si>
  <si>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</si>
  <si>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</si>
  <si>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</si>
  <si>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</si>
  <si>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</si>
  <si>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</si>
  <si>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</si>
  <si>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</si>
  <si>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</si>
  <si>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</si>
  <si>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</si>
  <si>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</si>
  <si>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</si>
  <si>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</si>
  <si>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</si>
  <si>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</si>
  <si>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</si>
  <si>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</si>
  <si>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</si>
  <si>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</si>
  <si>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</si>
  <si>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</si>
  <si>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</si>
  <si>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</si>
  <si>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</si>
  <si>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</si>
  <si>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</si>
  <si>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</si>
  <si>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</si>
  <si>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</si>
  <si>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</si>
  <si>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</si>
  <si>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</si>
  <si>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</si>
  <si>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</si>
  <si>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</si>
  <si>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</si>
  <si>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</si>
  <si>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</si>
  <si>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</si>
  <si>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</si>
  <si>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</si>
  <si>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</si>
  <si>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</si>
  <si>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</si>
  <si>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</si>
  <si>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</si>
  <si>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</si>
  <si>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</si>
  <si>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</si>
  <si>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</si>
  <si>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</si>
  <si>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</si>
  <si>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</si>
  <si>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</si>
  <si>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</si>
  <si>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</si>
  <si>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</si>
  <si>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</si>
  <si>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</si>
  <si>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</si>
  <si>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</si>
  <si>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</si>
  <si>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</si>
  <si>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</si>
  <si>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</si>
  <si>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</si>
  <si>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</si>
  <si>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</si>
  <si>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</si>
  <si>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</si>
  <si>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</si>
  <si>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</si>
  <si>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</si>
  <si>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</si>
  <si>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</si>
  <si>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</si>
  <si>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</si>
  <si>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</si>
  <si>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</si>
  <si>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</si>
  <si>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</si>
  <si>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</si>
  <si>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</si>
  <si>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</si>
  <si>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</si>
  <si>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</si>
  <si>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</si>
  <si>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</si>
  <si>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</si>
  <si>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</si>
  <si>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</si>
  <si>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</si>
  <si>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</si>
  <si>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</si>
  <si>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</si>
  <si>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</si>
  <si>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</si>
  <si>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</si>
  <si>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</si>
  <si>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</si>
  <si>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</si>
  <si>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</si>
  <si>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</si>
  <si>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</si>
  <si>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</si>
  <si>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</si>
  <si>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</si>
  <si>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</si>
  <si>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</si>
  <si>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</si>
  <si>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</si>
  <si>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</si>
  <si>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</si>
  <si>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</si>
  <si>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</si>
  <si>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</si>
  <si>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</si>
  <si>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</si>
  <si>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</si>
  <si>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</si>
  <si>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</si>
  <si>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</si>
  <si>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</si>
  <si>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</si>
  <si>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</si>
  <si>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</si>
  <si>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</si>
  <si>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</si>
  <si>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</si>
  <si>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</si>
  <si>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</si>
  <si>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</si>
  <si>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</si>
  <si>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</si>
  <si>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</si>
  <si>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</si>
  <si>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</si>
  <si>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</si>
  <si>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</si>
  <si>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</si>
  <si>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</si>
  <si>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</si>
  <si>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</si>
  <si>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</si>
  <si>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</si>
  <si>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</si>
  <si>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</si>
  <si>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</si>
  <si>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</si>
  <si>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</si>
  <si>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</si>
  <si>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</si>
  <si>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</si>
  <si>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</si>
  <si>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</si>
  <si>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</si>
  <si>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</si>
  <si>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</si>
  <si>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</si>
  <si>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</si>
  <si>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</si>
  <si>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</si>
  <si>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</si>
  <si>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</si>
  <si>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</si>
  <si>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</si>
  <si>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</si>
  <si>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</si>
  <si>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</si>
  <si>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</si>
  <si>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</si>
  <si>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</si>
  <si>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</si>
  <si>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</si>
  <si>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</si>
  <si>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</si>
  <si>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</si>
  <si>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</si>
  <si>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</si>
  <si>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</si>
  <si>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</si>
  <si>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</si>
  <si>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</si>
  <si>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</si>
  <si>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</si>
  <si>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</si>
  <si>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</si>
  <si>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</si>
  <si>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</si>
  <si>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</si>
  <si>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</si>
  <si>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</si>
  <si>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</si>
  <si>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</si>
  <si>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</si>
  <si>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</si>
  <si>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</si>
  <si>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</si>
  <si>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</si>
  <si>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</si>
  <si>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</si>
  <si>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</si>
  <si>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</si>
  <si>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</si>
  <si>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</si>
  <si>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</si>
  <si>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</si>
  <si>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</si>
  <si>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</si>
  <si>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</si>
  <si>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</si>
  <si>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</si>
  <si>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</si>
  <si>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</si>
  <si>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</si>
  <si>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</si>
  <si>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</si>
  <si>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</si>
  <si>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</si>
  <si>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</si>
  <si>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</si>
  <si>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</si>
  <si>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</si>
  <si>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</si>
  <si>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</si>
  <si>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</si>
  <si>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</si>
  <si>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</si>
  <si>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</si>
  <si>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</si>
  <si>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</si>
  <si>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</si>
  <si>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</si>
  <si>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</si>
  <si>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</si>
  <si>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</si>
  <si>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</si>
  <si>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</si>
  <si>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</si>
  <si>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</si>
  <si>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</si>
  <si>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</si>
  <si>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</si>
  <si>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</si>
  <si>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</si>
  <si>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</si>
  <si>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</si>
  <si>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</si>
  <si>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</si>
  <si>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</si>
  <si>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</si>
  <si>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</si>
  <si>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</si>
  <si>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</si>
  <si>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</si>
  <si>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</si>
  <si>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</si>
  <si>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</si>
  <si>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</si>
  <si>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</si>
  <si>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</si>
  <si>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</si>
  <si>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</si>
  <si>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</si>
  <si>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</si>
  <si>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</si>
  <si>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</si>
  <si>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</si>
  <si>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</si>
  <si>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</si>
  <si>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</si>
  <si>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</si>
  <si>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</si>
  <si>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</si>
  <si>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</si>
  <si>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</si>
  <si>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</si>
  <si>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</si>
  <si>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</si>
  <si>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</si>
  <si>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</si>
  <si>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</si>
  <si>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</si>
  <si>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</si>
  <si>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</si>
  <si>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</si>
  <si>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</si>
  <si>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</si>
  <si>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</si>
  <si>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</si>
  <si>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</si>
  <si>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</si>
  <si>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</si>
  <si>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</si>
  <si>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</si>
  <si>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</si>
  <si>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</si>
  <si>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</si>
  <si>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</si>
  <si>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</si>
  <si>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</si>
  <si>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</si>
  <si>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</si>
  <si>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</si>
  <si>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</si>
  <si>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</si>
  <si>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</si>
  <si>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</si>
  <si>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</si>
  <si>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</si>
  <si>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</si>
  <si>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</si>
  <si>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</si>
  <si>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</si>
  <si>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</si>
  <si>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</si>
  <si>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</si>
  <si>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</si>
  <si>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</si>
  <si>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</si>
  <si>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</si>
  <si>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</si>
  <si>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</si>
  <si>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</si>
  <si>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</si>
  <si>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</si>
  <si>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</si>
  <si>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</si>
  <si>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</si>
  <si>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</si>
  <si>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</si>
  <si>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</si>
  <si>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</si>
  <si>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</si>
  <si>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</si>
  <si>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</si>
  <si>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</si>
  <si>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</si>
  <si>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</si>
  <si>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</si>
  <si>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</si>
  <si>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</si>
  <si>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</si>
  <si>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</si>
  <si>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</si>
  <si>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</si>
  <si>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</si>
  <si>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</si>
  <si>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</si>
  <si>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</si>
  <si>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</si>
  <si>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</si>
  <si>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</si>
  <si>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</si>
  <si>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</si>
  <si>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</si>
  <si>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</si>
  <si>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</si>
  <si>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</si>
  <si>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</si>
  <si>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</si>
  <si>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</si>
  <si>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</si>
  <si>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</si>
  <si>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</si>
  <si>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</si>
  <si>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</si>
  <si>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</si>
  <si>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</si>
  <si>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</si>
  <si>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</si>
  <si>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</si>
  <si>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</si>
  <si>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</si>
  <si>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</si>
  <si>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</si>
  <si>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</si>
  <si>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</si>
  <si>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</si>
  <si>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</si>
  <si>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</si>
  <si>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</si>
  <si>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</si>
  <si>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</si>
  <si>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</si>
  <si>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</si>
  <si>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</si>
  <si>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</si>
  <si>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</si>
  <si>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</si>
  <si>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</si>
  <si>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</si>
  <si>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</si>
  <si>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</si>
  <si>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</si>
  <si>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</si>
  <si>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</si>
  <si>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</si>
  <si>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</si>
  <si>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</si>
  <si>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</si>
  <si>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</si>
  <si>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</si>
  <si>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</si>
  <si>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</si>
  <si>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</si>
  <si>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</si>
  <si>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</si>
  <si>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</si>
  <si>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</si>
  <si>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</si>
  <si>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</si>
  <si>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</si>
  <si>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</si>
  <si>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</si>
  <si>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</si>
  <si>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</si>
  <si>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</si>
  <si>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</si>
  <si>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</si>
  <si>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</si>
  <si>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</si>
  <si>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</si>
  <si>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</si>
  <si>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</si>
  <si>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</si>
  <si>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</si>
  <si>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</si>
  <si>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</si>
  <si>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</si>
  <si>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</si>
  <si>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</si>
  <si>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</si>
  <si>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</si>
  <si>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</si>
  <si>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</si>
  <si>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</si>
  <si>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</si>
  <si>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</si>
  <si>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</si>
  <si>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</si>
  <si>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</si>
  <si>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</si>
  <si>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</si>
  <si>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</si>
  <si>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</si>
  <si>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</si>
  <si>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</si>
  <si>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</si>
  <si>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</si>
  <si>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</si>
  <si>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</si>
  <si>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</si>
  <si>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</si>
  <si>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</si>
  <si>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</si>
  <si>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</si>
  <si>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</si>
  <si>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</si>
  <si>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</si>
  <si>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</si>
  <si>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</si>
  <si>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</si>
  <si>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</si>
  <si>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</si>
  <si>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</si>
  <si>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</si>
  <si>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</si>
  <si>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</si>
  <si>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</si>
  <si>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</si>
  <si>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</si>
  <si>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</si>
  <si>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</si>
  <si>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</si>
  <si>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</si>
  <si>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</si>
  <si>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</si>
  <si>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</si>
  <si>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</si>
  <si>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</si>
  <si>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</si>
  <si>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</si>
  <si>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</si>
  <si>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</si>
  <si>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</si>
  <si>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</si>
  <si>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</si>
  <si>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</si>
  <si>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</si>
  <si>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</si>
  <si>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</si>
  <si>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</si>
  <si>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</si>
  <si>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</si>
  <si>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</si>
  <si>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</si>
  <si>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</si>
  <si>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</si>
  <si>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</si>
  <si>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</si>
  <si>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</si>
  <si>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</si>
  <si>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</si>
  <si>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</si>
  <si>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</si>
  <si>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</si>
  <si>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</si>
  <si>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</si>
  <si>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</si>
  <si>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</si>
  <si>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</si>
  <si>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</si>
  <si>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</si>
  <si>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</si>
  <si>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</si>
  <si>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</si>
  <si>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</si>
  <si>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</si>
  <si>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</si>
  <si>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</si>
  <si>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</si>
  <si>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</si>
  <si>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</si>
  <si>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</si>
  <si>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</si>
  <si>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</si>
  <si>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</si>
  <si>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</si>
  <si>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</si>
  <si>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</si>
  <si>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</si>
  <si>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</si>
  <si>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</si>
  <si>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</si>
  <si>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</si>
  <si>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</si>
  <si>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</si>
  <si>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</si>
  <si>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</si>
  <si>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</si>
  <si>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</si>
  <si>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</si>
  <si>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</si>
  <si>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</si>
  <si>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</si>
  <si>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</si>
  <si>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</si>
  <si>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</si>
  <si>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</si>
  <si>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</si>
  <si>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</si>
  <si>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</si>
  <si>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</si>
  <si>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</si>
  <si>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</si>
  <si>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</si>
  <si>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</si>
  <si>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</si>
  <si>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</si>
  <si>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</si>
  <si>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</si>
  <si>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</si>
  <si>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</si>
  <si>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</si>
  <si>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</si>
  <si>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</si>
  <si>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</si>
  <si>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</si>
  <si>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</si>
  <si>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</si>
  <si>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</si>
  <si>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</si>
  <si>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</si>
  <si>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</si>
  <si>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</si>
  <si>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</si>
  <si>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</si>
  <si>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</si>
  <si>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</si>
  <si>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</si>
  <si>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</si>
  <si>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</si>
  <si>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</si>
  <si>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</si>
  <si>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</si>
  <si>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</si>
  <si>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</si>
  <si>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</si>
  <si>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</si>
  <si>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</si>
  <si>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</si>
  <si>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</si>
  <si>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</si>
  <si>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</si>
  <si>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</si>
  <si>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</si>
  <si>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</si>
  <si>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</si>
  <si>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</si>
  <si>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</si>
  <si>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</si>
  <si>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</si>
  <si>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</si>
  <si>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</si>
  <si>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</si>
  <si>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</si>
  <si>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</si>
  <si>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</si>
  <si>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</si>
  <si>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</si>
  <si>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</si>
  <si>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</si>
  <si>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</si>
  <si>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</si>
  <si>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</si>
  <si>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</si>
  <si>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</si>
  <si>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</si>
  <si>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</si>
  <si>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</si>
  <si>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</si>
  <si>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</si>
  <si>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</si>
  <si>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</si>
  <si>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</si>
  <si>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</si>
  <si>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</si>
  <si>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</si>
  <si>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</si>
  <si>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</si>
  <si>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</si>
  <si>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</si>
  <si>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</si>
  <si>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</si>
  <si>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</si>
  <si>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</si>
  <si>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</si>
  <si>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</si>
  <si>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</si>
  <si>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</si>
  <si>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</si>
  <si>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</si>
  <si>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</si>
  <si>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</si>
  <si>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</si>
  <si>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</si>
  <si>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</si>
  <si>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</si>
  <si>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</si>
  <si>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</si>
  <si>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</si>
  <si>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</si>
  <si>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</si>
  <si>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</si>
  <si>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</si>
  <si>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</si>
  <si>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</si>
  <si>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</si>
  <si>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</si>
  <si>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</si>
  <si>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</si>
  <si>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</si>
  <si>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</si>
  <si>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</si>
  <si>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</si>
  <si>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</si>
  <si>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</si>
  <si>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</si>
  <si>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</si>
  <si>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</si>
  <si>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</si>
  <si>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</si>
  <si>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</si>
  <si>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</si>
  <si>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</si>
  <si>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</si>
  <si>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</si>
  <si>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</si>
  <si>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</si>
  <si>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</si>
  <si>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</si>
  <si>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</si>
  <si>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</si>
  <si>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</si>
  <si>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</si>
  <si>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</si>
  <si>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</si>
  <si>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</si>
  <si>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</si>
  <si>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</si>
  <si>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</si>
  <si>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</si>
  <si>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</si>
  <si>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</si>
  <si>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</si>
  <si>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</si>
  <si>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</si>
  <si>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</si>
  <si>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</si>
  <si>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</si>
  <si>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</si>
  <si>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</si>
  <si>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</si>
  <si>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</si>
  <si>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</si>
  <si>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</si>
  <si>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</si>
  <si>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</si>
  <si>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</si>
  <si>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</si>
  <si>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</si>
  <si>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</si>
  <si>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</si>
  <si>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</si>
  <si>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</si>
  <si>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</si>
  <si>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</si>
  <si>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</si>
  <si>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</si>
  <si>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</si>
  <si>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</si>
  <si>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</si>
  <si>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</si>
  <si>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</si>
  <si>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</si>
  <si>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</si>
  <si>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</si>
  <si>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</si>
  <si>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</si>
  <si>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</si>
  <si>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</si>
  <si>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</si>
  <si>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</si>
  <si>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</si>
  <si>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</si>
  <si>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</si>
  <si>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</si>
  <si>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</si>
  <si>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</si>
  <si>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</si>
  <si>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</si>
  <si>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</si>
  <si>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</si>
  <si>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</si>
  <si>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</si>
  <si>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</si>
  <si>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</si>
  <si>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</si>
  <si>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</si>
  <si>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</si>
  <si>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</si>
  <si>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</si>
  <si>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</si>
  <si>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</si>
  <si>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</si>
  <si>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</si>
  <si>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</si>
  <si>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</si>
  <si>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</si>
  <si>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</si>
  <si>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</si>
  <si>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</si>
  <si>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</si>
  <si>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</si>
  <si>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</si>
  <si>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</si>
  <si>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</si>
  <si>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</si>
  <si>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</si>
  <si>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</si>
  <si>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</si>
  <si>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</si>
  <si>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</si>
  <si>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</si>
  <si>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</si>
  <si>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</si>
  <si>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</si>
  <si>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</si>
  <si>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</si>
  <si>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</si>
  <si>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</si>
  <si>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</si>
  <si>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</si>
  <si>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</si>
  <si>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</si>
  <si>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</si>
  <si>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</si>
  <si>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</si>
  <si>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</si>
  <si>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</si>
  <si>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</si>
  <si>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</si>
  <si>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</si>
  <si>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</si>
  <si>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</si>
  <si>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</si>
  <si>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</si>
  <si>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</si>
  <si>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</si>
  <si>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</si>
  <si>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</si>
  <si>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</si>
  <si>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</si>
  <si>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</si>
  <si>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</si>
  <si>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</si>
  <si>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</si>
  <si>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</si>
  <si>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</si>
  <si>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</si>
  <si>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</si>
  <si>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</si>
  <si>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</si>
  <si>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</si>
  <si>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</si>
  <si>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</si>
  <si>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</si>
  <si>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</si>
  <si>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</si>
  <si>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</si>
  <si>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</si>
  <si>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</si>
  <si>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</si>
  <si>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</si>
  <si>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</si>
  <si>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</si>
  <si>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</si>
  <si>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</si>
  <si>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</si>
  <si>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</si>
  <si>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</si>
  <si>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</si>
  <si>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</si>
  <si>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</si>
  <si>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</si>
  <si>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</si>
  <si>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</si>
  <si>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</si>
  <si>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</si>
  <si>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</si>
  <si>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</si>
  <si>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</si>
  <si>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</si>
  <si>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</si>
  <si>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</si>
  <si>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</si>
  <si>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</si>
  <si>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</si>
  <si>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</si>
  <si>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</si>
  <si>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</si>
  <si>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</si>
  <si>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</si>
  <si>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</si>
  <si>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</si>
  <si>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</si>
  <si>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</si>
  <si>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</si>
  <si>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</si>
  <si>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</si>
  <si>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</si>
  <si>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</si>
  <si>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</si>
  <si>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</si>
  <si>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</si>
  <si>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</si>
  <si>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</si>
  <si>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</si>
  <si>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</si>
  <si>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</si>
  <si>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</si>
  <si>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</si>
  <si>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</si>
  <si>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</si>
  <si>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</si>
  <si>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</si>
  <si>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</si>
  <si>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</si>
  <si>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</si>
  <si>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</si>
  <si>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</si>
  <si>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</si>
  <si>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</si>
  <si>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</si>
  <si>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</si>
  <si>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</si>
  <si>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</si>
  <si>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</si>
  <si>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</si>
  <si>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</si>
  <si>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</si>
  <si>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</si>
  <si>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</si>
  <si>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</si>
  <si>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</si>
  <si>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</si>
  <si>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</si>
  <si>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</si>
  <si>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</si>
  <si>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</si>
  <si>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</si>
  <si>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</si>
  <si>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</si>
  <si>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</si>
  <si>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</si>
  <si>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</si>
  <si>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</si>
  <si>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</si>
  <si>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</si>
  <si>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</si>
  <si>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</si>
  <si>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</si>
  <si>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</si>
  <si>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</si>
  <si>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</si>
  <si>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</si>
  <si>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</si>
  <si>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</si>
  <si>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</si>
  <si>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</si>
  <si>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</si>
  <si>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</si>
  <si>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</si>
  <si>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</si>
  <si>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</si>
  <si>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</si>
  <si>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</si>
  <si>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</si>
  <si>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</si>
  <si>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</si>
  <si>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</si>
  <si>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</si>
  <si>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</si>
  <si>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</si>
  <si>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</si>
  <si>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</si>
  <si>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</si>
  <si>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</si>
  <si>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</si>
  <si>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</si>
  <si>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</si>
  <si>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</si>
  <si>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</si>
  <si>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</si>
  <si>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</si>
  <si>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</si>
  <si>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</si>
  <si>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</si>
  <si>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</si>
  <si>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</si>
  <si>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</si>
  <si>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</si>
  <si>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</si>
  <si>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</si>
  <si>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</si>
  <si>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</si>
  <si>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</si>
  <si>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</si>
  <si>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</si>
  <si>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</si>
  <si>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</si>
  <si>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</si>
  <si>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</si>
  <si>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</si>
  <si>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</si>
  <si>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</si>
  <si>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</si>
  <si>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</si>
  <si>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</si>
  <si>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</si>
  <si>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</si>
  <si>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</si>
  <si>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</si>
  <si>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</si>
  <si>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</si>
  <si>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</si>
  <si>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</si>
  <si>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</si>
  <si>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</si>
  <si>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</si>
  <si>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</si>
  <si>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</si>
  <si>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</si>
  <si>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</si>
  <si>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</si>
  <si>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</si>
  <si>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</si>
  <si>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</si>
  <si>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</si>
  <si>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</si>
  <si>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</si>
  <si>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</si>
  <si>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</si>
  <si>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</si>
  <si>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</si>
  <si>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</si>
  <si>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</si>
  <si>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</si>
  <si>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</si>
  <si>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</si>
  <si>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</si>
  <si>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</si>
  <si>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</si>
  <si>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</si>
  <si>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</si>
  <si>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</si>
  <si>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</si>
  <si>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</si>
  <si>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</si>
  <si>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</si>
  <si>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</si>
  <si>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</si>
  <si>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</si>
  <si>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</si>
  <si>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</si>
  <si>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</si>
  <si>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</si>
  <si>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</si>
  <si>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</si>
  <si>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</si>
  <si>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</si>
  <si>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</si>
  <si>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</si>
  <si>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</si>
  <si>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</si>
  <si>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</si>
  <si>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</si>
  <si>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</si>
  <si>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</si>
  <si>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</si>
  <si>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</si>
  <si>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</si>
  <si>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</si>
  <si>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</si>
  <si>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</si>
  <si>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</si>
  <si>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</si>
  <si>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</si>
  <si>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</si>
  <si>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</si>
  <si>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</si>
  <si>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</si>
  <si>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</si>
  <si>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</si>
  <si>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</si>
  <si>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</si>
  <si>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</si>
  <si>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</si>
  <si>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</si>
  <si>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</si>
  <si>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</si>
  <si>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</si>
  <si>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</si>
  <si>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</si>
  <si>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</si>
  <si>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</si>
  <si>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</si>
  <si>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</si>
  <si>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</si>
  <si>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</si>
  <si>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</si>
  <si>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</si>
  <si>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</si>
  <si>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</si>
  <si>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</si>
  <si>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</si>
  <si>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</si>
  <si>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</si>
  <si>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</si>
  <si>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</si>
  <si>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</si>
  <si>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</si>
  <si>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</si>
  <si>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</si>
  <si>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</si>
  <si>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</si>
  <si>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</si>
  <si>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</si>
  <si>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</si>
  <si>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</si>
  <si>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</si>
  <si>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</si>
  <si>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</si>
  <si>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</si>
  <si>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</si>
  <si>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</si>
  <si>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</si>
  <si>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</si>
  <si>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</si>
  <si>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</si>
  <si>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</si>
  <si>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</si>
  <si>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</si>
  <si>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</si>
  <si>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</si>
  <si>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</si>
  <si>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</si>
  <si>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</si>
  <si>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</si>
  <si>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</si>
  <si>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</si>
  <si>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</si>
  <si>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</si>
  <si>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</si>
  <si>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</si>
  <si>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</si>
  <si>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</si>
  <si>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</si>
  <si>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</si>
  <si>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</si>
  <si>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</si>
  <si>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</si>
  <si>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</si>
  <si>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</si>
  <si>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</si>
  <si>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</si>
  <si>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</si>
  <si>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</si>
  <si>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</si>
  <si>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</si>
  <si>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</si>
  <si>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</si>
  <si>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</si>
  <si>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</si>
  <si>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</si>
  <si>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</si>
  <si>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</si>
  <si>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</si>
  <si>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</si>
  <si>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</si>
  <si>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</si>
  <si>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</si>
  <si>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</si>
  <si>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</si>
  <si>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</si>
  <si>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</si>
  <si>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</si>
  <si>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</si>
  <si>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</si>
  <si>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</si>
  <si>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</si>
  <si>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</si>
  <si>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</si>
  <si>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</si>
  <si>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</si>
  <si>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</si>
  <si>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</si>
  <si>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</si>
  <si>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</si>
  <si>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</si>
  <si>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</si>
  <si>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</si>
  <si>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</si>
  <si>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</si>
  <si>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</si>
  <si>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</si>
  <si>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</si>
  <si>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</si>
  <si>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</si>
  <si>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</si>
  <si>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</si>
  <si>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</si>
  <si>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</si>
  <si>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</si>
  <si>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</si>
  <si>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</si>
  <si>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</si>
  <si>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</si>
  <si>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</si>
  <si>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</si>
  <si>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</si>
  <si>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</si>
  <si>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</si>
  <si>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</si>
  <si>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</si>
  <si>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</si>
  <si>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</si>
  <si>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</si>
  <si>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</si>
  <si>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</si>
  <si>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</si>
  <si>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</si>
  <si>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</si>
  <si>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</si>
  <si>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</si>
  <si>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</si>
  <si>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</si>
  <si>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</si>
  <si>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</si>
  <si>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</si>
  <si>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</si>
  <si>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</si>
  <si>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</si>
  <si>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</si>
  <si>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</si>
  <si>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</si>
  <si>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</si>
  <si>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</si>
  <si>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</si>
  <si>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</si>
  <si>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</si>
  <si>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</si>
  <si>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</si>
  <si>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</si>
  <si>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</si>
  <si>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</si>
  <si>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</si>
  <si>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</si>
  <si>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</si>
  <si>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</si>
  <si>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</si>
  <si>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</si>
  <si>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</si>
  <si>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</si>
  <si>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</si>
  <si>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</si>
  <si>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</si>
  <si>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</si>
  <si>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</si>
  <si>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</si>
  <si>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</si>
  <si>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</si>
  <si>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</si>
  <si>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</si>
  <si>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</si>
  <si>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</si>
  <si>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</si>
  <si>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</si>
  <si>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</si>
  <si>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</si>
  <si>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</si>
  <si>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</si>
  <si>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</si>
  <si>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</si>
  <si>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</si>
  <si>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</si>
  <si>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</si>
  <si>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</si>
  <si>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</si>
  <si>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</si>
  <si>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</si>
  <si>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</si>
  <si>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</si>
  <si>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</si>
  <si>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</si>
  <si>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</si>
  <si>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</si>
  <si>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</si>
  <si>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</si>
  <si>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</si>
  <si>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</si>
  <si>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</si>
  <si>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</si>
  <si>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</si>
  <si>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</si>
  <si>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</si>
  <si>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</si>
  <si>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</si>
  <si>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</si>
  <si>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</si>
  <si>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</si>
  <si>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</si>
  <si>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</si>
  <si>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</si>
  <si>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</si>
  <si>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</si>
  <si>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</si>
  <si>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</si>
  <si>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</si>
  <si>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</si>
  <si>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</si>
  <si>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</si>
  <si>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</si>
  <si>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</si>
  <si>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</si>
  <si>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</si>
  <si>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</si>
  <si>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</si>
  <si>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</si>
  <si>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</si>
  <si>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</si>
  <si>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</si>
  <si>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</si>
  <si>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</si>
  <si>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</si>
  <si>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</si>
  <si>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</si>
  <si>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</si>
  <si>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</si>
  <si>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</si>
  <si>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</si>
  <si>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</si>
  <si>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</si>
  <si>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</si>
  <si>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</si>
  <si>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</si>
  <si>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</si>
  <si>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</si>
  <si>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</si>
  <si>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</si>
  <si>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</si>
  <si>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</si>
  <si>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</si>
  <si>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</si>
  <si>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</si>
  <si>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</si>
  <si>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</si>
  <si>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</si>
  <si>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</si>
  <si>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</si>
  <si>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</si>
  <si>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</si>
  <si>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</si>
  <si>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</si>
  <si>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</si>
  <si>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</si>
  <si>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</si>
  <si>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</si>
  <si>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</si>
  <si>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</si>
  <si>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</si>
  <si>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</si>
  <si>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</si>
  <si>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</si>
  <si>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</si>
  <si>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</si>
  <si>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</si>
  <si>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</si>
  <si>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</si>
  <si>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</si>
  <si>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</si>
  <si>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</si>
  <si>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</si>
  <si>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</si>
  <si>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</si>
  <si>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</si>
  <si>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</si>
  <si>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</si>
  <si>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</si>
  <si>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</si>
  <si>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</si>
  <si>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</si>
  <si>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</si>
  <si>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</si>
  <si>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</si>
  <si>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</si>
  <si>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</si>
  <si>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</si>
  <si>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</si>
  <si>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</si>
  <si>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</si>
  <si>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</si>
  <si>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</si>
  <si>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</si>
  <si>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</si>
  <si>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</si>
  <si>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</si>
  <si>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</si>
  <si>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</si>
  <si>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</si>
  <si>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</si>
  <si>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</si>
  <si>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</si>
  <si>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</si>
  <si>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</si>
  <si>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</si>
  <si>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</si>
  <si>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</si>
  <si>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</si>
  <si>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</si>
  <si>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</si>
  <si>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</si>
  <si>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</si>
  <si>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</si>
  <si>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</si>
  <si>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</si>
  <si>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</si>
  <si>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</si>
  <si>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</si>
  <si>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</si>
  <si>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</si>
  <si>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</si>
  <si>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</si>
  <si>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</si>
  <si>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</si>
  <si>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</si>
  <si>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</si>
  <si>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</si>
  <si>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</si>
  <si>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</si>
  <si>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</si>
  <si>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</si>
  <si>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</si>
  <si>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</si>
  <si>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</si>
  <si>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</si>
  <si>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</si>
  <si>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</si>
  <si>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</si>
  <si>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</si>
  <si>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</si>
  <si>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</si>
  <si>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</si>
  <si>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</si>
  <si>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</si>
  <si>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</si>
  <si>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</si>
  <si>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</si>
  <si>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</si>
  <si>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</si>
  <si>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</si>
  <si>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</si>
  <si>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</si>
  <si>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</si>
  <si>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</si>
  <si>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</si>
  <si>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</si>
  <si>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</si>
  <si>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</si>
  <si>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</si>
  <si>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</si>
  <si>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</si>
  <si>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</si>
  <si>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</si>
  <si>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</si>
  <si>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</si>
  <si>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</si>
  <si>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</si>
  <si>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</si>
  <si>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</si>
  <si>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</si>
  <si>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</si>
  <si>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</si>
  <si>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</si>
  <si>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</si>
  <si>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</si>
  <si>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</si>
  <si>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</si>
  <si>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</si>
  <si>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</si>
  <si>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</si>
  <si>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</si>
  <si>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</si>
  <si>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</si>
  <si>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</si>
  <si>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</si>
  <si>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</si>
  <si>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</si>
  <si>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</si>
  <si>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</si>
  <si>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</si>
  <si>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</si>
  <si>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</si>
  <si>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</si>
  <si>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</si>
  <si>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</si>
  <si>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</si>
  <si>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</si>
  <si>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</si>
  <si>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</si>
  <si>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</si>
  <si>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</si>
  <si>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</si>
  <si>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</si>
  <si>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</si>
  <si>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</si>
  <si>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</si>
  <si>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</si>
  <si>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</si>
  <si>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</si>
  <si>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</si>
  <si>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</si>
  <si>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</si>
  <si>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</si>
  <si>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</si>
  <si>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</si>
  <si>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</si>
  <si>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</si>
  <si>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</si>
  <si>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</si>
  <si>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</si>
  <si>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</si>
  <si>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</si>
  <si>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</si>
  <si>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</si>
  <si>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</si>
  <si>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</si>
  <si>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</si>
  <si>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</si>
  <si>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</si>
  <si>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</si>
  <si>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</si>
  <si>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</si>
  <si>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</si>
  <si>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</si>
  <si>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</si>
  <si>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</si>
  <si>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</si>
  <si>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</si>
  <si>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</si>
  <si>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</si>
  <si>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</si>
  <si>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</si>
  <si>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</si>
  <si>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</si>
  <si>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</si>
  <si>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</si>
  <si>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</si>
  <si>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</si>
  <si>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</si>
  <si>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</si>
  <si>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</si>
  <si>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</si>
  <si>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</si>
  <si>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</si>
  <si>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</si>
  <si>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</si>
  <si>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</si>
  <si>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</si>
  <si>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</si>
  <si>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</si>
  <si>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</si>
  <si>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</si>
  <si>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</si>
  <si>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</si>
  <si>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</si>
  <si>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</si>
  <si>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</si>
  <si>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</si>
  <si>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</si>
  <si>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</si>
  <si>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</si>
  <si>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</si>
  <si>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</si>
  <si>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</si>
  <si>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</si>
  <si>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</si>
  <si>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</si>
  <si>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</si>
  <si>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</si>
  <si>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</si>
  <si>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</si>
  <si>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</si>
  <si>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</si>
  <si>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</si>
  <si>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</si>
  <si>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</si>
  <si>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</si>
  <si>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</si>
  <si>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</si>
  <si>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</si>
  <si>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</si>
  <si>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</si>
  <si>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</si>
  <si>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</si>
  <si>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</si>
  <si>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</si>
  <si>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</si>
  <si>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</si>
  <si>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</si>
  <si>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</si>
  <si>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</si>
  <si>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</si>
  <si>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</si>
  <si>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</si>
  <si>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</si>
  <si>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</si>
  <si>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</si>
  <si>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</si>
  <si>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</si>
  <si>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</si>
  <si>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</si>
  <si>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</si>
  <si>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</si>
  <si>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</si>
  <si>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</si>
  <si>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</si>
  <si>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</si>
  <si>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</si>
  <si>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</si>
  <si>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</si>
  <si>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</si>
  <si>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</si>
  <si>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</si>
  <si>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</si>
  <si>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</si>
  <si>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</si>
  <si>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</si>
  <si>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</si>
  <si>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</si>
  <si>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</si>
  <si>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</si>
  <si>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</si>
  <si>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</si>
  <si>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</si>
  <si>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</si>
  <si>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</si>
  <si>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</si>
  <si>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</si>
  <si>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</si>
  <si>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</si>
  <si>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</si>
  <si>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</si>
  <si>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</si>
  <si>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</si>
  <si>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</si>
  <si>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</si>
  <si>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</si>
  <si>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</si>
  <si>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</si>
  <si>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</si>
  <si>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</si>
  <si>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</si>
  <si>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</si>
  <si>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</si>
  <si>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</si>
  <si>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</si>
  <si>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</si>
  <si>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</si>
  <si>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</si>
  <si>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</si>
  <si>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</si>
  <si>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</si>
  <si>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</si>
  <si>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</si>
  <si>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</si>
  <si>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</si>
  <si>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</si>
  <si>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</si>
  <si>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</si>
  <si>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</si>
  <si>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</si>
  <si>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</si>
  <si>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</si>
  <si>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</si>
  <si>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</si>
  <si>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</si>
  <si>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</si>
  <si>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</si>
  <si>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</si>
  <si>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</si>
  <si>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</si>
  <si>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</si>
  <si>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</si>
  <si>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</si>
  <si>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</si>
  <si>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</si>
  <si>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</si>
  <si>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</si>
  <si>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</si>
  <si>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</si>
  <si>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</si>
  <si>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</si>
  <si>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</si>
  <si>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</si>
  <si>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</si>
  <si>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</si>
  <si>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</si>
  <si>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</si>
  <si>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</si>
  <si>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</si>
  <si>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</si>
  <si>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</si>
  <si>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</si>
  <si>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</si>
  <si>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</si>
  <si>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</si>
  <si>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</si>
  <si>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</si>
  <si>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</si>
  <si>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</si>
  <si>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</si>
  <si>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</si>
  <si>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</si>
  <si>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</si>
  <si>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</si>
  <si>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</si>
  <si>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</si>
  <si>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</si>
  <si>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</si>
  <si>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</si>
  <si>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</si>
  <si>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</si>
  <si>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</si>
  <si>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</si>
  <si>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</si>
  <si>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</si>
  <si>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</si>
  <si>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</si>
  <si>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</si>
  <si>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</si>
  <si>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</si>
  <si>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</si>
  <si>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</si>
  <si>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</si>
  <si>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</si>
  <si>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</si>
  <si>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</si>
  <si>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</si>
  <si>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</si>
  <si>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</si>
  <si>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</si>
  <si>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</si>
  <si>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</si>
  <si>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</si>
  <si>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</si>
  <si>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</si>
  <si>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</si>
  <si>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</si>
  <si>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</si>
  <si>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</si>
  <si>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</si>
  <si>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</si>
  <si>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</si>
  <si>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</si>
  <si>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</si>
  <si>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</si>
  <si>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</si>
  <si>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</si>
  <si>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</si>
  <si>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</si>
  <si>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</si>
  <si>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</si>
  <si>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</si>
  <si>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</si>
  <si>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</si>
  <si>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</si>
  <si>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</si>
  <si>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</si>
  <si>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</si>
  <si>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</si>
  <si>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</si>
  <si>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</si>
  <si>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</si>
  <si>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</si>
  <si>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</si>
  <si>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</si>
  <si>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</si>
  <si>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</si>
  <si>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</si>
  <si>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</si>
  <si>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</si>
  <si>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</si>
  <si>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</si>
  <si>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</si>
  <si>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</si>
  <si>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</si>
  <si>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</si>
  <si>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</si>
  <si>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</si>
  <si>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</si>
  <si>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</si>
  <si>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</si>
  <si>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</si>
  <si>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</si>
  <si>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</si>
  <si>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</si>
  <si>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</si>
  <si>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</si>
  <si>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</si>
  <si>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</si>
  <si>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</si>
  <si>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</si>
  <si>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</si>
  <si>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</si>
  <si>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</si>
  <si>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</si>
  <si>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</si>
  <si>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</si>
  <si>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</si>
  <si>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</si>
  <si>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</si>
  <si>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</si>
  <si>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</si>
  <si>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</si>
  <si>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</si>
  <si>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</si>
  <si>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</si>
  <si>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</si>
  <si>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</si>
  <si>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</si>
  <si>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</si>
  <si>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</si>
  <si>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</si>
  <si>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</si>
  <si>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</si>
  <si>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</si>
  <si>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</si>
  <si>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</si>
  <si>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</si>
  <si>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</si>
  <si>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</si>
  <si>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</si>
  <si>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</si>
  <si>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</si>
  <si>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</si>
  <si>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</si>
  <si>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</si>
  <si>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</si>
  <si>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</si>
  <si>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</si>
  <si>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</si>
  <si>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</si>
  <si>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</si>
  <si>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</si>
  <si>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</si>
  <si>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</si>
  <si>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</si>
  <si>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</si>
  <si>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</si>
  <si>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</si>
  <si>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</si>
  <si>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</si>
  <si>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</si>
  <si>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</si>
  <si>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</si>
  <si>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</si>
  <si>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</si>
  <si>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</si>
  <si>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</si>
  <si>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</si>
  <si>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</si>
  <si>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</si>
  <si>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</si>
  <si>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</si>
  <si>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</si>
  <si>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</si>
  <si>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</si>
  <si>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</si>
  <si>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</si>
  <si>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</si>
  <si>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</si>
  <si>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</si>
  <si>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</si>
  <si>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</si>
  <si>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</si>
  <si>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</si>
  <si>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</si>
  <si>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</si>
  <si>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</si>
  <si>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</si>
  <si>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</si>
  <si>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</si>
  <si>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</si>
  <si>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</si>
  <si>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</si>
  <si>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</si>
  <si>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</si>
  <si>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</si>
  <si>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</si>
  <si>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</si>
  <si>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</si>
  <si>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</si>
  <si>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</si>
  <si>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</si>
  <si>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</si>
  <si>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</si>
  <si>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</si>
  <si>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</si>
  <si>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</si>
  <si>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</si>
  <si>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</si>
  <si>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</si>
  <si>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</si>
  <si>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</si>
  <si>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</si>
  <si>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</si>
  <si>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</si>
  <si>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</si>
  <si>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</si>
  <si>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</si>
  <si>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</si>
  <si>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</si>
  <si>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</si>
  <si>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</si>
  <si>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</si>
  <si>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</si>
  <si>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</si>
  <si>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</si>
  <si>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</si>
  <si>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</si>
  <si>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</si>
  <si>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</si>
  <si>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</si>
  <si>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</si>
  <si>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</si>
  <si>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</si>
  <si>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</si>
  <si>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</si>
  <si>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</si>
  <si>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</si>
  <si>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</si>
  <si>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</si>
  <si>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</si>
  <si>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</si>
  <si>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</si>
  <si>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</si>
  <si>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</si>
  <si>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</si>
  <si>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</si>
  <si>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</si>
  <si>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</si>
  <si>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</si>
  <si>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</si>
  <si>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</si>
  <si>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</si>
  <si>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</si>
  <si>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</si>
  <si>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</si>
  <si>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</si>
  <si>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</si>
  <si>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</si>
  <si>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</si>
  <si>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</si>
  <si>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</si>
  <si>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</si>
  <si>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</si>
  <si>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</si>
  <si>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</si>
  <si>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</si>
  <si>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</si>
  <si>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</si>
  <si>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</si>
  <si>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</si>
  <si>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</si>
  <si>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</si>
  <si>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</si>
  <si>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</si>
  <si>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</si>
  <si>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</si>
  <si>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</si>
  <si>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</si>
  <si>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</si>
  <si>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</si>
  <si>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</si>
  <si>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</si>
  <si>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</si>
  <si>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</si>
  <si>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</si>
  <si>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</si>
  <si>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</si>
  <si>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</si>
  <si>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</si>
  <si>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</si>
  <si>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</si>
  <si>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</si>
  <si>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</si>
  <si>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</si>
  <si>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</si>
  <si>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</si>
  <si>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</si>
  <si>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</si>
  <si>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</si>
  <si>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</si>
  <si>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</si>
  <si>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</si>
  <si>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</si>
  <si>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</si>
  <si>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</si>
  <si>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</si>
  <si>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</si>
  <si>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</si>
  <si>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</si>
  <si>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</si>
  <si>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</si>
  <si>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</si>
  <si>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</si>
  <si>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</si>
  <si>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</si>
  <si>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</si>
  <si>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</si>
  <si>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</si>
  <si>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</si>
  <si>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</si>
  <si>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</si>
  <si>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</si>
  <si>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</si>
  <si>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</si>
  <si>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</si>
  <si>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</si>
  <si>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</si>
  <si>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</si>
  <si>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</si>
  <si>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</si>
  <si>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</si>
  <si>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</si>
  <si>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</si>
  <si>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</si>
  <si>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</si>
  <si>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</si>
  <si>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</si>
  <si>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</si>
  <si>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</si>
  <si>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</si>
  <si>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</si>
  <si>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</si>
  <si>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</si>
  <si>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</si>
  <si>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</si>
  <si>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</si>
  <si>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</si>
  <si>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</si>
  <si>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</si>
  <si>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</si>
  <si>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</si>
  <si>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</si>
  <si>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</si>
  <si>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</si>
  <si>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</si>
  <si>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</si>
  <si>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</si>
  <si>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</si>
  <si>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</si>
  <si>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</si>
  <si>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</si>
  <si>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</si>
  <si>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</si>
  <si>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</si>
  <si>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</si>
  <si>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</si>
  <si>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</si>
  <si>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</si>
  <si>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</si>
  <si>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</si>
  <si>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</si>
  <si>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</si>
  <si>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</si>
  <si>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</si>
  <si>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</si>
  <si>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</si>
  <si>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</si>
  <si>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</si>
  <si>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</si>
  <si>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</si>
  <si>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</si>
  <si>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</si>
  <si>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</si>
  <si>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</si>
  <si>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</si>
  <si>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</si>
  <si>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</si>
  <si>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</si>
  <si>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</si>
  <si>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</si>
  <si>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</si>
  <si>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</si>
  <si>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</si>
  <si>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</si>
  <si>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</si>
  <si>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</si>
  <si>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</si>
  <si>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</si>
  <si>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</si>
  <si>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</si>
  <si>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</si>
  <si>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</si>
  <si>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</si>
  <si>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</si>
  <si>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</si>
  <si>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</si>
  <si>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</si>
  <si>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</si>
  <si>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</si>
  <si>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</si>
  <si>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</si>
  <si>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</si>
  <si>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</si>
  <si>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</si>
  <si>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</si>
  <si>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</si>
  <si>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</si>
  <si>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</si>
  <si>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</si>
  <si>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</si>
  <si>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</si>
  <si>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</si>
  <si>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</si>
  <si>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</si>
  <si>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</si>
  <si>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</si>
  <si>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</si>
  <si>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</si>
  <si>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</si>
  <si>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</si>
  <si>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</si>
  <si>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</si>
  <si>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</si>
  <si>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</si>
  <si>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</si>
  <si>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</si>
  <si>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</si>
  <si>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</si>
  <si>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</si>
  <si>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</si>
  <si>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</si>
  <si>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</si>
  <si>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</si>
  <si>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</si>
  <si>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</si>
  <si>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</si>
  <si>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</si>
  <si>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</si>
  <si>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</si>
  <si>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</si>
  <si>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</si>
  <si>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</si>
  <si>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</si>
  <si>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</si>
  <si>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</si>
  <si>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</si>
  <si>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</si>
  <si>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</si>
  <si>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</si>
  <si>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</si>
  <si>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</si>
  <si>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</si>
  <si>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</si>
  <si>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</si>
  <si>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</si>
  <si>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</si>
  <si>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</si>
  <si>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</si>
  <si>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</si>
  <si>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</si>
  <si>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</si>
  <si>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</si>
  <si>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</si>
  <si>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</si>
  <si>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</si>
  <si>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</si>
  <si>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</si>
  <si>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</si>
  <si>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</si>
  <si>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</si>
  <si>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</si>
  <si>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</si>
  <si>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</si>
  <si>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</si>
  <si>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</si>
  <si>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</si>
  <si>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</si>
  <si>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</si>
  <si>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</si>
  <si>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</si>
  <si>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</si>
  <si>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</si>
  <si>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</si>
  <si>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</si>
  <si>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</si>
  <si>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</si>
  <si>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</si>
  <si>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</si>
  <si>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</si>
  <si>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</si>
  <si>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</si>
  <si>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</si>
  <si>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</si>
  <si>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</si>
  <si>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</si>
  <si>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</si>
  <si>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</si>
  <si>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</si>
  <si>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</si>
  <si>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</si>
  <si>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</si>
  <si>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</si>
  <si>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</si>
  <si>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</si>
  <si>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</si>
  <si>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</si>
  <si>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</si>
  <si>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</si>
  <si>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</si>
  <si>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</si>
  <si>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</si>
  <si>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</si>
  <si>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</si>
  <si>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</si>
  <si>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</si>
  <si>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</si>
  <si>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</si>
  <si>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</si>
  <si>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</si>
  <si>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</si>
  <si>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</si>
  <si>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</si>
  <si>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</si>
  <si>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</si>
  <si>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</si>
  <si>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</si>
  <si>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</si>
  <si>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</si>
  <si>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</si>
  <si>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</si>
  <si>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</si>
  <si>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</si>
  <si>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</si>
  <si>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</si>
  <si>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</si>
  <si>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</si>
  <si>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</si>
  <si>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</si>
  <si>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</si>
  <si>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</si>
  <si>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</si>
  <si>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</si>
  <si>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</si>
  <si>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</si>
  <si>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</si>
  <si>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</si>
  <si>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</si>
  <si>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</si>
  <si>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</si>
  <si>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</si>
  <si>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</si>
  <si>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</si>
  <si>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</si>
  <si>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</si>
  <si>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</si>
  <si>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</si>
  <si>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</si>
  <si>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</si>
  <si>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</si>
  <si>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</si>
  <si>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</si>
  <si>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</si>
  <si>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</si>
  <si>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</si>
  <si>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</si>
  <si>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</si>
  <si>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</si>
  <si>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</si>
  <si>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</si>
  <si>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</si>
  <si>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</si>
  <si>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</si>
  <si>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</si>
  <si>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</si>
  <si>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</si>
  <si>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</si>
  <si>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</si>
  <si>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</si>
  <si>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</si>
  <si>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</si>
  <si>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</si>
  <si>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</si>
  <si>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</si>
  <si>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</si>
  <si>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</si>
  <si>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</si>
  <si>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</si>
  <si>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</si>
  <si>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</si>
  <si>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</si>
  <si>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</si>
  <si>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</si>
  <si>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</si>
  <si>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</si>
  <si>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</si>
  <si>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</si>
  <si>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</si>
  <si>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</si>
  <si>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</si>
  <si>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</si>
  <si>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</si>
  <si>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</si>
  <si>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</si>
  <si>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</si>
  <si>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</si>
  <si>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</si>
  <si>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</si>
  <si>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</si>
  <si>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</si>
  <si>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</si>
  <si>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</si>
  <si>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Precent Funded</t>
  </si>
  <si>
    <t>Average Donation</t>
  </si>
  <si>
    <t>Category</t>
  </si>
  <si>
    <t>Sub-Category</t>
  </si>
  <si>
    <t>Date Ended Conversion</t>
  </si>
  <si>
    <t>Row Labels</t>
  </si>
  <si>
    <t>Grand Total</t>
  </si>
  <si>
    <t>Count of state</t>
  </si>
  <si>
    <t>(All)</t>
  </si>
  <si>
    <t>Sep</t>
  </si>
  <si>
    <t>Aug</t>
  </si>
  <si>
    <t>Jan</t>
  </si>
  <si>
    <t>May</t>
  </si>
  <si>
    <t>Jul</t>
  </si>
  <si>
    <t>Dec</t>
  </si>
  <si>
    <t>Mar</t>
  </si>
  <si>
    <t>Apr</t>
  </si>
  <si>
    <t>Oct</t>
  </si>
  <si>
    <t>Nov</t>
  </si>
  <si>
    <t>Feb</t>
  </si>
  <si>
    <t>Jun</t>
  </si>
  <si>
    <t>Years</t>
  </si>
  <si>
    <t>Column Labels</t>
  </si>
  <si>
    <t>Date Created Conversion</t>
  </si>
  <si>
    <t>Goal</t>
  </si>
  <si>
    <t>Nunber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</si>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</sst>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NumberFormat="1" applyFont="1"/>
    <xf numFmtId="44" fontId="0" fillId="0" borderId="0" xfId="1" applyFont="1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2" applyNumberFormat="1" applyFont="1"/>
    <xf numFmtId="0" fontId="3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6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[StarterBook.xlsx]By Country!PivotTable2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Country'!$B$3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Country'!$A$4:$A$8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'By Country'!$B$4:$B$8</c:f>
              <c:numCache>
                <c:formatCode>General</c:formatCode>
                <c:ptCount val="4"/>
                <c:pt idx="0">
                  <c:v>349</c:v>
                </c:pt>
                <c:pt idx="1">
                  <c:v>1530</c:v>
                </c:pt>
                <c:pt idx="2">
                  <c:v>50</c:v>
                </c:pt>
                <c:pt idx="3">
                  <c:v>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F-4AD1-ADF0-953F2B212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875695"/>
        <c:axId val="1280872367"/>
      </c:barChart>
      <c:catAx>
        <c:axId val="128087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872367"/>
        <c:crosses val="autoZero"/>
        <c:auto val="1"/>
        <c:lblAlgn val="ctr"/>
        <c:lblOffset val="100"/>
        <c:noMultiLvlLbl val="0"/>
      </c:catAx>
      <c:valAx>
        <c:axId val="128087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87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[StarterBook.xlsx]By County and PC!PivotTable1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County and PC'!$B$4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County and PC'!$A$5:$A$9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'By County and PC'!$B$5:$B$9</c:f>
              <c:numCache>
                <c:formatCode>General</c:formatCode>
                <c:ptCount val="4"/>
                <c:pt idx="0">
                  <c:v>349</c:v>
                </c:pt>
                <c:pt idx="1">
                  <c:v>1530</c:v>
                </c:pt>
                <c:pt idx="2">
                  <c:v>50</c:v>
                </c:pt>
                <c:pt idx="3">
                  <c:v>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8-446E-8B9C-3F2B18873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243647"/>
        <c:axId val="1247244479"/>
      </c:barChart>
      <c:catAx>
        <c:axId val="124724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244479"/>
        <c:crosses val="autoZero"/>
        <c:auto val="1"/>
        <c:lblAlgn val="ctr"/>
        <c:lblOffset val="100"/>
        <c:noMultiLvlLbl val="0"/>
      </c:catAx>
      <c:valAx>
        <c:axId val="12472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24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[StarterBook.xlsx]By Years!PivotTable4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Years'!$B$4:$B$5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Years'!$B$6:$B$18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8-48F6-BF8F-FC10C0FD6C2D}"/>
            </c:ext>
          </c:extLst>
        </c:ser>
        <c:ser>
          <c:idx val="1"/>
          <c:order val="1"/>
          <c:tx>
            <c:strRef>
              <c:f>'By 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Years'!$C$6:$C$18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B8-48F6-BF8F-FC10C0FD6C2D}"/>
            </c:ext>
          </c:extLst>
        </c:ser>
        <c:ser>
          <c:idx val="2"/>
          <c:order val="2"/>
          <c:tx>
            <c:strRef>
              <c:f>'By Years'!$D$4:$D$5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Years'!$D$6:$D$18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B8-48F6-BF8F-FC10C0FD6C2D}"/>
            </c:ext>
          </c:extLst>
        </c:ser>
        <c:ser>
          <c:idx val="3"/>
          <c:order val="3"/>
          <c:tx>
            <c:strRef>
              <c:f>'By Years'!$E$4:$E$5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Years'!$E$6:$E$18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B8-48F6-BF8F-FC10C0FD6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713391"/>
        <c:axId val="1252715055"/>
      </c:barChart>
      <c:catAx>
        <c:axId val="125271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15055"/>
        <c:crosses val="autoZero"/>
        <c:auto val="1"/>
        <c:lblAlgn val="ctr"/>
        <c:lblOffset val="100"/>
        <c:noMultiLvlLbl val="0"/>
      </c:catAx>
      <c:valAx>
        <c:axId val="125271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1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</a:t>
            </a:r>
            <a:r>
              <a:rPr lang="en-US" baseline="0"/>
              <a:t>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0.0%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56-4E87-814E-559CFA88BCE5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0.0%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56-4E87-814E-559CFA88BCE5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0.0%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56-4E87-814E-559CFA88B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36688"/>
        <c:axId val="173339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Nunber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556-4E87-814E-559CFA88BCE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556-4E87-814E-559CFA88BCE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556-4E87-814E-559CFA88BCE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556-4E87-814E-559CFA88BCE5}"/>
                  </c:ext>
                </c:extLst>
              </c15:ser>
            </c15:filteredLineSeries>
          </c:ext>
        </c:extLst>
      </c:lineChart>
      <c:catAx>
        <c:axId val="17333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9600"/>
        <c:crosses val="autoZero"/>
        <c:auto val="1"/>
        <c:lblAlgn val="ctr"/>
        <c:lblOffset val="100"/>
        <c:noMultiLvlLbl val="0"/>
      </c:catAx>
      <c:valAx>
        <c:axId val="1733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7</xdr:row>
      <xdr:rowOff>71437</xdr:rowOff>
    </xdr:from>
    <xdr:to>
      <xdr:col>12</xdr:col>
      <xdr:colOff>133350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6C8ED-5B7F-452D-AA40-CE14E8781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7</xdr:row>
      <xdr:rowOff>71437</xdr:rowOff>
    </xdr:from>
    <xdr:to>
      <xdr:col>12</xdr:col>
      <xdr:colOff>133350</xdr:colOff>
      <xdr:row>21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8B24AC-DF59-444D-8108-645642FB2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7</xdr:row>
      <xdr:rowOff>4762</xdr:rowOff>
    </xdr:from>
    <xdr:to>
      <xdr:col>16</xdr:col>
      <xdr:colOff>342900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1B608-6094-477F-AF41-F1543F170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12</xdr:row>
      <xdr:rowOff>138112</xdr:rowOff>
    </xdr:from>
    <xdr:to>
      <xdr:col>15</xdr:col>
      <xdr:colOff>466725</xdr:colOff>
      <xdr:row>26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DA928-8274-4FBA-9E57-0549AABA9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Conner" refreshedDate="44539.379747453706" createdVersion="7" refreshedVersion="7" minRefreshableVersion="3" recordCount="4114" xr:uid="{1C309E74-F035-4C1F-836A-D4D5765CE117}">
  <cacheSource type="worksheet">
    <worksheetSource ref="A1:T4115" sheet="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recent Funded" numFmtId="9">
      <sharedItems containsSemiMixedTypes="0" containsString="0" containsNumber="1" minValue="0" maxValue="22603"/>
    </cacheField>
    <cacheField name="Average Donation" numFmtId="44">
      <sharedItems containsSemiMixedTypes="0" containsString="0" containsNumber="1" minValue="0" maxValue="3304" count="2939">
        <n v="63.917582417582416"/>
        <n v="185.48101265822785"/>
        <n v="15"/>
        <n v="69.266666666666666"/>
        <n v="190.55028169014085"/>
        <n v="93.40425531914893"/>
        <n v="146.87931034482759"/>
        <n v="159.82456140350877"/>
        <n v="291.79333333333335"/>
        <n v="31.499500000000001"/>
        <n v="158.68421052631578"/>
        <n v="80.333333333333329"/>
        <n v="59.961305925030231"/>
        <n v="109.78431372549019"/>
        <n v="147.70731707317074"/>
        <n v="21.755102040816325"/>
        <n v="171.84285714285716"/>
        <n v="41.944444444444443"/>
        <n v="93.264122807017543"/>
        <n v="56.136363636363633"/>
        <n v="80.16"/>
        <n v="199.9009900990099"/>
        <n v="51.25"/>
        <n v="103.04347826086956"/>
        <n v="66.346149825783982"/>
        <n v="57.142857142857146"/>
        <n v="102.10526315789474"/>
        <n v="148.96666666666667"/>
        <n v="169.6056338028169"/>
        <n v="31.623931623931625"/>
        <n v="76.45264150943396"/>
        <n v="13"/>
        <n v="320.44943820224717"/>
        <n v="83.75"/>
        <n v="49.882352941176471"/>
        <n v="59.464285714285715"/>
        <n v="193.84090909090909"/>
        <n v="159.51383399209487"/>
        <n v="41.68181818181818"/>
        <n v="150.89861751152074"/>
        <n v="126.6875"/>
        <n v="105.26315789473684"/>
        <n v="117.51479289940828"/>
        <n v="117.36121673003802"/>
        <n v="133.33333333333334"/>
        <n v="98.360655737704917"/>
        <n v="194.44444444444446"/>
        <n v="76.865000000000009"/>
        <n v="56.815789473684212"/>
        <n v="137.93103448275863"/>
        <n v="27.272727272727273"/>
        <n v="118.33613445378151"/>
        <n v="223.48076923076923"/>
        <n v="28.111111111111111"/>
        <n v="194.23076923076923"/>
        <n v="128.95348837209303"/>
        <n v="49.316091954022987"/>
        <n v="221.52173913043478"/>
        <n v="137.21333333333334"/>
        <n v="606.82242424242418"/>
        <n v="43.040092592592593"/>
        <n v="322.39130434782606"/>
        <n v="96.708333333333329"/>
        <n v="35.474531249999998"/>
        <n v="86.666666666666671"/>
        <n v="132.05263157894737"/>
        <n v="91.230769230769226"/>
        <n v="116.25"/>
        <n v="21.194444444444443"/>
        <n v="62.327134831460668"/>
        <n v="37.411764705882355"/>
        <n v="69.71875"/>
        <n v="58.170731707317074"/>
        <n v="50"/>
        <n v="19.471034482758618"/>
        <n v="85.957446808510639"/>
        <n v="30.666666666666668"/>
        <n v="60.384615384615387"/>
        <n v="38.6"/>
        <n v="40.268292682926827"/>
        <n v="273.82978723404256"/>
        <n v="53.035714285714285"/>
        <n v="40.005000000000003"/>
        <n v="15.76923076923077"/>
        <n v="71.428571428571431"/>
        <n v="71.714285714285708"/>
        <n v="375.76470588235293"/>
        <n v="104.6"/>
        <n v="60"/>
        <n v="123.28571428571429"/>
        <n v="31.375"/>
        <n v="78.260869565217391"/>
        <n v="122.32558139534883"/>
        <n v="73.733333333333334"/>
        <n v="21.666666666666668"/>
        <n v="21.904761904761905"/>
        <n v="50.588235294117645"/>
        <n v="53.125"/>
        <n v="56.666666666666664"/>
        <n v="40.776666666666664"/>
        <n v="192.30769230769232"/>
        <n v="100"/>
        <n v="117.92307692307692"/>
        <n v="27.897959183673468"/>
        <n v="39.383333333333333"/>
        <n v="186.11111111111111"/>
        <n v="111.37681159420291"/>
        <n v="78.723404255319153"/>
        <n v="46.702127659574465"/>
        <n v="65.384615384615387"/>
        <n v="102.0754716981132"/>
        <n v="64.197530864197532"/>
        <n v="90.384615384615387"/>
        <n v="88.571428571428569"/>
        <n v="28.727272727272727"/>
        <n v="69.78947368421052"/>
        <n v="167.48962962962963"/>
        <n v="144.91230769230768"/>
        <n v="91.840540540540545"/>
        <n v="10"/>
        <n v="1"/>
        <n v="0"/>
        <n v="25.166666666666668"/>
        <n v="11.666666666666666"/>
        <n v="106.69230769230769"/>
        <n v="47.5"/>
        <n v="311.16666666666669"/>
        <n v="94.506172839506178"/>
        <n v="80.599999999999994"/>
        <n v="81.241379310344826"/>
        <n v="500"/>
        <n v="46.178571428571431"/>
        <n v="55.945945945945944"/>
        <n v="37.555555555555557"/>
        <n v="38.333333333333336"/>
        <n v="20"/>
        <n v="15.333333333333334"/>
        <n v="449.43283582089555"/>
        <n v="28"/>
        <n v="35.9"/>
        <n v="13.333333333333334"/>
        <n v="20.25"/>
        <n v="119"/>
        <n v="4"/>
        <n v="5"/>
        <n v="43.5"/>
        <n v="91.428571428571431"/>
        <n v="3000"/>
        <n v="5.5"/>
        <n v="108.33333333333333"/>
        <n v="56"/>
        <n v="32.5"/>
        <n v="49.884615384615387"/>
        <n v="25.714285714285715"/>
        <n v="30.846153846153847"/>
        <n v="180.5"/>
        <n v="373.5"/>
        <n v="25.5"/>
        <n v="220"/>
        <n v="160"/>
        <n v="69"/>
        <n v="83.333333333333329"/>
        <n v="5.666666666666667"/>
        <n v="77.10526315789474"/>
        <n v="32.75"/>
        <n v="46.5"/>
        <n v="87.308333333333337"/>
        <n v="54.285714285714285"/>
        <n v="93.25"/>
        <n v="117.68368136117556"/>
        <n v="76.470588235294116"/>
        <n v="163.84615384615384"/>
        <n v="91.818181818181813"/>
        <n v="185.83333333333334"/>
        <n v="331.53833333333336"/>
        <n v="314.28947368421052"/>
        <n v="115.98684210526316"/>
        <n v="120"/>
        <n v="65"/>
        <n v="125"/>
        <n v="30"/>
        <n v="15.714285714285714"/>
        <n v="80.2"/>
        <n v="117.84759124087591"/>
        <n v="109.04255319148936"/>
        <n v="73.019801980198025"/>
        <n v="78.195121951219505"/>
        <n v="47.398809523809526"/>
        <n v="54.020833333333336"/>
        <n v="68.488789237668158"/>
        <n v="108.14516129032258"/>
        <n v="589.95205479452056"/>
        <n v="48.051063829787232"/>
        <n v="72.482837528604122"/>
        <n v="57.077922077922075"/>
        <n v="85.444444444444443"/>
        <n v="215.85714285714286"/>
        <n v="89.38643312101911"/>
        <n v="45.418404255319146"/>
        <n v="65.756363636363631"/>
        <n v="66.70405357142856"/>
        <n v="83.345930232558146"/>
        <n v="105.04609341825902"/>
        <n v="120.90909090909091"/>
        <n v="97.63636363636364"/>
        <n v="41.379310344827587"/>
        <n v="30.654485981308412"/>
        <n v="64.945054945054949"/>
        <n v="95.775862068965523"/>
        <n v="40.416666666666664"/>
        <n v="78.578424242424248"/>
        <n v="50.18018018018018"/>
        <n v="92.251735588972423"/>
        <n v="57.540983606557376"/>
        <n v="109.42160278745645"/>
        <n v="81.892461538461546"/>
        <n v="45.667711864406776"/>
        <n v="55.221238938053098"/>
        <n v="65.298192771084331"/>
        <n v="95.225806451612897"/>
        <n v="75.444794952681391"/>
        <n v="97.816867469879512"/>
        <n v="87.685606557377056"/>
        <n v="54.748948106591868"/>
        <n v="83.953417721518989"/>
        <n v="254.38547486033519"/>
        <n v="101.8269801980198"/>
        <n v="55.066394736842106"/>
        <n v="56.901438721136763"/>
        <n v="121.28148148148148"/>
        <n v="91.189655172413794"/>
        <n v="115.44812080536913"/>
        <n v="67.771551724137936"/>
        <n v="28.576190476190476"/>
        <n v="46.8828125"/>
        <n v="154.42231237322514"/>
        <n v="201.22137404580153"/>
        <n v="100.08204511278196"/>
        <n v="230.08953488372092"/>
        <n v="141.74647887323943"/>
        <n v="56.344351395730705"/>
        <n v="73.341188524590166"/>
        <n v="85.337785234899329"/>
        <n v="61.496215139442228"/>
        <n v="93.018518518518519"/>
        <n v="50.292682926829265"/>
        <n v="106.43243243243244"/>
        <n v="51.719576719576722"/>
        <n v="36.612499999999997"/>
        <n v="42.517361111111114"/>
        <n v="62.712871287128714"/>
        <n v="89.957983193277315"/>
        <n v="28.924722222222222"/>
        <n v="138.8022"/>
        <n v="61.301369863013697"/>
        <n v="80.202702702702709"/>
        <n v="32.095833333333331"/>
        <n v="200.88888888888889"/>
        <n v="108.01265822784811"/>
        <n v="95.699367088607602"/>
        <n v="49.880281690140848"/>
        <n v="110.47058823529412"/>
        <n v="134.91139240506328"/>
        <n v="106.62314540059347"/>
        <n v="145.04301075268816"/>
        <n v="114.58620689655173"/>
        <n v="105.3170731707317"/>
        <n v="70.921195652173907"/>
        <n v="147.17167680278018"/>
        <n v="160.47058823529412"/>
        <n v="156.04578313253012"/>
        <n v="63.17365269461078"/>
        <n v="104.82352941176471"/>
        <n v="97.356164383561648"/>
        <n v="203.63063063063063"/>
        <n v="188.31203007518798"/>
        <n v="146.65217391304347"/>
        <n v="109.1875"/>
        <n v="59.249046653144013"/>
        <n v="97.904838709677421"/>
        <n v="70.000169491525426"/>
        <n v="72.865168539325836"/>
        <n v="146.34782608695653"/>
        <n v="67.909090909090907"/>
        <n v="169.85083076923075"/>
        <n v="58.413339694656486"/>
        <n v="119.99298245614035"/>
        <n v="99.860335195530723"/>
        <n v="90.579148936170213"/>
        <n v="117.77361477572559"/>
        <n v="86.554621848739501"/>
        <n v="71.899281437125751"/>
        <n v="129.81900452488688"/>
        <n v="44.912863070539416"/>
        <n v="40.755244755244753"/>
        <n v="103.52394779771615"/>
        <n v="125.44827586206897"/>
        <n v="246.60606060606059"/>
        <n v="79.401340206185566"/>
        <n v="86.138613861386133"/>
        <n v="193.04868913857678"/>
        <n v="84.023178807947019"/>
        <n v="139.82758620689654"/>
        <n v="109.82189265536722"/>
        <n v="139.53488372093022"/>
        <n v="347.84615384615387"/>
        <n v="68.24159292035398"/>
        <n v="239.93846153846152"/>
        <n v="287.31343283582089"/>
        <n v="86.84882352941176"/>
        <n v="81.84905660377359"/>
        <n v="42.874970059880241"/>
        <n v="709.41860465116281"/>
        <n v="161.25517890772127"/>
        <n v="41.777777777777779"/>
        <n v="89.887640449438209"/>
        <n v="45.051724137931032"/>
        <n v="42.857142857142854"/>
        <n v="54.083333333333336"/>
        <n v="103.21804511278195"/>
        <n v="40.397590361445786"/>
        <n v="116.85906040268456"/>
        <n v="115.51020408163265"/>
        <n v="104.31274900398407"/>
        <n v="69.772727272727266"/>
        <n v="43.020833333333336"/>
        <n v="58.540469973890339"/>
        <n v="111.79535864978902"/>
        <n v="46.230769230769234"/>
        <n v="144.69039145907473"/>
        <n v="88.845070422535215"/>
        <n v="81.75107284768211"/>
        <n v="104.25906735751295"/>
        <n v="90.616504854368927"/>
        <n v="157.33048433048432"/>
        <n v="105.18"/>
        <n v="58.719836956521746"/>
        <n v="81.632653061224488"/>
        <n v="56.460043668122275"/>
        <n v="140.1044776119403"/>
        <n v="224.85263157894738"/>
        <n v="181.13306451612902"/>
        <n v="711.04109589041093"/>
        <n v="65.883720930232556"/>
        <n v="75.185714285714283"/>
        <n v="133.14391143911439"/>
        <n v="55.2"/>
        <n v="86.163714285714292"/>
        <n v="92.318181818181813"/>
        <n v="160.16473684210527"/>
        <n v="45.6"/>
        <n v="183.28571428571428"/>
        <n v="125.78838174273859"/>
        <n v="57.654545454545456"/>
        <n v="78.660818713450297"/>
        <n v="91.480769230769226"/>
        <n v="68.09809523809524"/>
        <n v="48.086800000000004"/>
        <n v="202.42307692307693"/>
        <n v="216.75"/>
        <n v="110.06849315068493"/>
        <n v="4.833333333333333"/>
        <n v="50.166666666666664"/>
        <n v="35.833333333333336"/>
        <n v="11.76923076923077"/>
        <n v="40.78"/>
        <n v="3"/>
        <n v="16.625"/>
        <n v="52"/>
        <n v="4.8"/>
        <n v="51.875"/>
        <n v="71.25"/>
        <n v="62.5"/>
        <n v="170.54545454545453"/>
        <n v="393.58823529411762"/>
        <n v="47.875"/>
        <n v="20.502500000000001"/>
        <n v="9"/>
        <n v="56.571428571428569"/>
        <n v="40"/>
        <n v="16.399999999999999"/>
        <n v="22.5"/>
        <n v="20.333333333333332"/>
        <n v="16.755102040816325"/>
        <n v="25"/>
        <n v="12.5"/>
        <n v="113.63636363636364"/>
        <n v="17.25"/>
        <n v="15.2"/>
        <n v="110.64102564102564"/>
        <n v="38.476470588235294"/>
        <n v="28.2"/>
        <n v="61.5"/>
        <n v="39.569274193548388"/>
        <n v="88.8"/>
        <n v="55.457142857142856"/>
        <n v="87.142857142857139"/>
        <n v="51.224489795918366"/>
        <n v="13.545454545454545"/>
        <n v="66.520080000000007"/>
        <n v="71.666666666666671"/>
        <n v="10.333333333333334"/>
        <n v="136.09090909090909"/>
        <n v="73.461538461538467"/>
        <n v="53.75"/>
        <n v="57.5"/>
        <n v="12.666666666666666"/>
        <n v="67"/>
        <n v="3.7142857142857144"/>
        <n v="250"/>
        <n v="64"/>
        <n v="102.38235294117646"/>
        <n v="16.666666666666668"/>
        <n v="725.02941176470586"/>
        <n v="68.333333333333329"/>
        <n v="39.228571428571428"/>
        <n v="150.14705882352942"/>
        <n v="93.428571428571431"/>
        <n v="110.96774193548387"/>
        <n v="71.785714285714292"/>
        <n v="29.258076923076924"/>
        <n v="1000"/>
        <n v="74.347826086956516"/>
        <n v="63.829113924050631"/>
        <n v="44.333333333333336"/>
        <n v="86.944444444444443"/>
        <n v="126.55172413793103"/>
        <n v="129.03225806451613"/>
        <n v="71.242774566473983"/>
        <n v="117.88235294117646"/>
        <n v="327.08333333333331"/>
        <n v="34.745762711864408"/>
        <n v="100.06410256410257"/>
        <n v="40.847457627118644"/>
        <n v="252.01666666666668"/>
        <n v="25.161000000000001"/>
        <n v="35"/>
        <n v="402.70588235294116"/>
        <n v="26"/>
        <n v="8.5"/>
        <n v="8.75"/>
        <n v="135.03571428571428"/>
        <n v="20.5"/>
        <n v="64.36363636363636"/>
        <n v="200"/>
        <n v="68.3"/>
        <n v="27.5"/>
        <n v="34"/>
        <n v="49"/>
        <n v="142"/>
        <n v="53"/>
        <n v="38.444444444444443"/>
        <n v="64.75"/>
        <n v="2"/>
        <n v="14"/>
        <n v="389.28571428571428"/>
        <n v="150.5"/>
        <n v="24.777777777777779"/>
        <n v="30.5"/>
        <n v="16.428571428571427"/>
        <n v="53.25"/>
        <n v="121.42857142857143"/>
        <n v="15.5"/>
        <n v="23.333333333333332"/>
        <n v="45.386153846153846"/>
        <n v="16.375"/>
        <n v="292.2"/>
        <n v="105.93388429752066"/>
        <n v="300"/>
        <n v="87"/>
        <n v="37.888888888888886"/>
        <n v="111.41025641025641"/>
        <n v="90"/>
        <n v="116.66666666666667"/>
        <n v="76.666666666666671"/>
        <n v="49.8"/>
        <n v="50.5"/>
        <n v="151.31746031746033"/>
        <n v="134.3592456301748"/>
        <n v="174.02631578947367"/>
        <n v="73.486268364348675"/>
        <n v="23.518987341772153"/>
        <n v="39.074444444444445"/>
        <n v="125.94117647058823"/>
        <n v="1644"/>
        <n v="42.670731707317074"/>
        <n v="35.125"/>
        <n v="239.35238095238094"/>
        <n v="107.64285714285714"/>
        <n v="95.830623306233065"/>
        <n v="31.663376110562684"/>
        <n v="42.886861313868614"/>
        <n v="122.73563218390805"/>
        <n v="190.45454545454547"/>
        <n v="109.33695652173913"/>
        <n v="143.66666666666666"/>
        <n v="84.944444444444443"/>
        <n v="10.555555555555555"/>
        <n v="39"/>
        <n v="31.172413793103448"/>
        <n v="155.33333333333334"/>
        <n v="178.92857142857142"/>
        <n v="27.36"/>
        <n v="1536.25"/>
        <n v="84.99677419354839"/>
        <n v="788.5333333333333"/>
        <n v="50.29767441860465"/>
        <n v="7.5"/>
        <n v="34.269230769230766"/>
        <n v="61.291666666666664"/>
        <n v="133.25"/>
        <n v="65.17647058823529"/>
        <n v="93.90425531914893"/>
        <n v="150.65116279069767"/>
        <n v="13.25"/>
        <n v="99.333333333333329"/>
        <n v="177.39259259259259"/>
        <n v="55.3"/>
        <n v="591.66666666666663"/>
        <n v="405.5"/>
        <n v="343.14732142857144"/>
        <n v="72.588235294117652"/>
        <n v="6.4975124378109452"/>
        <n v="119.38513513513513"/>
        <n v="84.285714285714292"/>
        <n v="90.857142857142861"/>
        <n v="20.342105263157894"/>
        <n v="530.68965517241384"/>
        <n v="120.39184269662923"/>
        <n v="291.33333333333331"/>
        <n v="124.9191891891892"/>
        <n v="119.57142857142857"/>
        <n v="120.25"/>
        <n v="195.4"/>
        <n v="117.69868421052631"/>
        <n v="23.948509485094849"/>
        <n v="99.973372781065095"/>
        <n v="26.25"/>
        <n v="199"/>
        <n v="80.321428571428569"/>
        <n v="115.75"/>
        <n v="44.6875"/>
        <n v="76.25"/>
        <n v="19.399999999999999"/>
        <n v="66.707317073170728"/>
        <n v="84.142857142857139"/>
        <n v="215.72549019607843"/>
        <n v="54.69"/>
        <n v="51.62944055944056"/>
        <n v="143.35714285714286"/>
        <n v="72.428571428571431"/>
        <n v="36.530201342281877"/>
        <n v="60.903461538461535"/>
        <n v="43.55"/>
        <n v="99.766037735849054"/>
        <n v="88.732394366197184"/>
        <n v="4.9230769230769234"/>
        <n v="17.822485207100591"/>
        <n v="187.19298245614036"/>
        <n v="234.80786026200875"/>
        <n v="105.04629629629629"/>
        <n v="39.048780487804876"/>
        <n v="68.345323741007192"/>
        <n v="169.57894736842104"/>
        <n v="141.42340425531913"/>
        <n v="67.391304347826093"/>
        <n v="54.266666666666666"/>
        <n v="82.516129032258064"/>
        <n v="53.729729729729726"/>
        <n v="34.206185567010309"/>
        <n v="127.32727272727273"/>
        <n v="45.56818181818182"/>
        <n v="95.963636363636368"/>
        <n v="77.271186440677965"/>
        <n v="57.338709677419352"/>
        <n v="53.19047619047619"/>
        <n v="492.30769230769232"/>
        <n v="42.346938775510203"/>
        <n v="37.466029411764708"/>
        <n v="37.454545454545453"/>
        <n v="33.055555555555557"/>
        <n v="134.21052631578948"/>
        <n v="51.474747474747474"/>
        <n v="39.166666666666664"/>
        <n v="57.295454545454547"/>
        <n v="59"/>
        <n v="31.846153846153847"/>
        <n v="16"/>
        <n v="63.122807017543863"/>
        <n v="7"/>
        <n v="66.666666666666671"/>
        <n v="38.518518518518519"/>
        <n v="42.609200000000001"/>
        <n v="63.485714285714288"/>
        <n v="102.5"/>
        <n v="31.142758620689655"/>
        <n v="162.27272727272728"/>
        <n v="80.588235294117652"/>
        <n v="59.85441176470588"/>
        <n v="132.85714285714286"/>
        <n v="92.547820512820508"/>
        <n v="60.859375"/>
        <n v="41.851833333333339"/>
        <n v="88.325937499999995"/>
        <n v="158.96226415094338"/>
        <n v="85.054347826086953"/>
        <n v="112.61111111111111"/>
        <n v="45.436619718309856"/>
        <n v="46.218390804597703"/>
        <n v="178.60714285714286"/>
        <n v="40.75"/>
        <n v="43.733921568627444"/>
        <n v="81.066666666666663"/>
        <n v="74.60526315789474"/>
        <n v="305.55555555555554"/>
        <n v="58.333333333333336"/>
        <n v="117.67605633802818"/>
        <n v="73.771929824561397"/>
        <n v="104.65116279069767"/>
        <n v="79.82692307692308"/>
        <n v="27.606060606060606"/>
        <n v="24.999375000000001"/>
        <n v="45.464285714285715"/>
        <n v="99.534883720930239"/>
        <n v="39.31"/>
        <n v="89.419999999999987"/>
        <n v="28.684210526315791"/>
        <n v="31.071428571428573"/>
        <n v="70.55263157894737"/>
        <n v="224.12820512820514"/>
        <n v="51.811594202898547"/>
        <n v="43.515151515151516"/>
        <n v="39.816666666666663"/>
        <n v="126.8080808080808"/>
        <n v="113.87755102040816"/>
        <n v="28.181818181818183"/>
        <n v="36.60526315789474"/>
        <n v="60.65625"/>
        <n v="175"/>
        <n v="97.993896103896105"/>
        <n v="148.78048780487805"/>
        <n v="96.08"/>
        <n v="58.625"/>
        <n v="109.70695652173914"/>
        <n v="49.112903225806448"/>
        <n v="47.672131147540981"/>
        <n v="60.737812499999997"/>
        <n v="63.37715789473684"/>
        <n v="53.893617021276597"/>
        <n v="66.871794871794876"/>
        <n v="63.102362204724407"/>
        <n v="36.628930817610062"/>
        <n v="34.005706214689269"/>
        <n v="28.553404255319148"/>
        <n v="18.75"/>
        <n v="41.704347826086959"/>
        <n v="46.669172932330824"/>
        <n v="37.271428571428572"/>
        <n v="59.258064516129032"/>
        <n v="65.8623246492986"/>
        <n v="31.914893617021278"/>
        <n v="19.464285714285715"/>
        <n v="22.737763157894737"/>
        <n v="42.724489795918366"/>
        <n v="52.916666666666664"/>
        <n v="42.5"/>
        <n v="18"/>
        <n v="34.177215189873415"/>
        <n v="58.18181818181818"/>
        <n v="109.18181818181819"/>
        <n v="346.66666666666669"/>
        <n v="12.4"/>
        <n v="27.083333333333332"/>
        <n v="34.761904761904759"/>
        <n v="28.577777777777779"/>
        <n v="46.586206896551722"/>
        <n v="21.466666666666665"/>
        <n v="14.125"/>
        <n v="21.571428571428573"/>
        <n v="83.375"/>
        <n v="35.714285714285715"/>
        <n v="29.285714285714285"/>
        <n v="73.760000000000005"/>
        <n v="31.25"/>
        <n v="28.888888888888889"/>
        <n v="143.8235294117647"/>
        <n v="147.81132075471697"/>
        <n v="27.857142857142858"/>
        <n v="44.444444444444443"/>
        <n v="10.5"/>
        <n v="50.333333333333336"/>
        <n v="32.666666666666664"/>
        <n v="24.6"/>
        <n v="82.583333333333329"/>
        <n v="41.666666666666664"/>
        <n v="19.600000000000001"/>
        <n v="231.75"/>
        <n v="189.33333333333334"/>
        <n v="55"/>
        <n v="21.8"/>
        <n v="32"/>
        <n v="56.25"/>
        <n v="18.714285714285715"/>
        <n v="46.033333333333331"/>
        <n v="50.666666666666664"/>
        <n v="110.28571428571429"/>
        <n v="37.451612903225808"/>
        <n v="41.75"/>
        <n v="24.083333333333332"/>
        <n v="69.40625"/>
        <n v="155.25"/>
        <n v="57.2"/>
        <n v="58.416666666666664"/>
        <n v="158.63636363636363"/>
        <n v="99.857142857142861"/>
        <n v="25.2"/>
        <n v="89.191780821917803"/>
        <n v="182.6236559139785"/>
        <n v="50.647058823529413"/>
        <n v="33.285714285714285"/>
        <n v="51.823529411764703"/>
        <n v="113.62573099415205"/>
        <n v="136.46276595744681"/>
        <n v="364.35454545454547"/>
        <n v="19.243243243243242"/>
        <n v="41.888888888888886"/>
        <n v="30.310344827586206"/>
        <n v="49.666666666666664"/>
        <n v="59.2"/>
        <n v="43.97530864197531"/>
        <n v="26.5"/>
        <n v="1272.7272727272727"/>
        <n v="164"/>
        <n v="45.2"/>
        <n v="153.88888888888889"/>
        <n v="51.375"/>
        <n v="93.333333333333329"/>
        <n v="108.625"/>
        <n v="160.5"/>
        <n v="75.75"/>
        <n v="790.83739837398377"/>
        <n v="301.93916666666667"/>
        <n v="47.935483870967744"/>
        <n v="2.75"/>
        <n v="171.79329608938548"/>
        <n v="35.333333333333336"/>
        <n v="82.086956521739125"/>
        <n v="110.8695652173913"/>
        <n v="161.21951219512195"/>
        <n v="52.40625"/>
        <n v="30.285714285714285"/>
        <n v="116.75"/>
        <n v="89.59693877551021"/>
        <n v="424.45454545454544"/>
        <n v="80.666666666666671"/>
        <n v="8.125"/>
        <n v="153.42794759825327"/>
        <n v="292.07499999999999"/>
        <n v="3304"/>
        <n v="1300"/>
        <n v="134.54545454545453"/>
        <n v="214.06666666666666"/>
        <n v="216.33684210526314"/>
        <n v="932.31055900621118"/>
        <n v="29.25"/>
        <n v="174.94736842105263"/>
        <n v="75"/>
        <n v="1389.3561935483872"/>
        <n v="95.911111111111111"/>
        <n v="191.25"/>
        <n v="74.78947368421052"/>
        <n v="161.11830985915492"/>
        <n v="88.714285714285708"/>
        <n v="106.2"/>
        <n v="22.079728033472804"/>
        <n v="31.054054054054053"/>
        <n v="36.206106870229007"/>
        <n v="388.9762295081967"/>
        <n v="71.848571428571432"/>
        <n v="57.381803278688523"/>
        <n v="69.666666666666671"/>
        <n v="45.988235294117644"/>
        <n v="79.262411347517727"/>
        <n v="43.031446540880502"/>
        <n v="108.48484848484848"/>
        <n v="61.029583333333335"/>
        <n v="50.592592592592595"/>
        <n v="39.157168674698795"/>
        <n v="65.15789473684211"/>
        <n v="23.963127962085309"/>
        <n v="48.61904761904762"/>
        <n v="35.73770491803279"/>
        <n v="21.366666666666667"/>
        <n v="29.236301369863014"/>
        <n v="33.25"/>
        <n v="65.666666666666671"/>
        <n v="16.2"/>
        <n v="34.128378378378379"/>
        <n v="11.25"/>
        <n v="40.476190476190474"/>
        <n v="12.75"/>
        <n v="113.56666666666666"/>
        <n v="48.281025641025643"/>
        <n v="43.976047904191617"/>
        <n v="37.666666666666664"/>
        <n v="18.581632653061224"/>
        <n v="18.666666666666668"/>
        <n v="410"/>
        <n v="114"/>
        <n v="43.41727891156463"/>
        <n v="23.959183673469386"/>
        <n v="10.5625"/>
        <n v="122.00037037037038"/>
        <n v="267.80851063829789"/>
        <n v="74.206896551724142"/>
        <n v="6.7142857142857144"/>
        <n v="81.954545454545453"/>
        <n v="6.833333333333333"/>
        <n v="17.708333333333332"/>
        <n v="80.297297297297291"/>
        <n v="71.55"/>
        <n v="23.571428571428573"/>
        <n v="34.88095238095238"/>
        <n v="23.181818181818183"/>
        <n v="100.23371794871794"/>
        <n v="3.3333333333333335"/>
        <n v="17.852"/>
        <n v="10.375"/>
        <n v="36.333333333333336"/>
        <n v="5.8"/>
        <n v="3.6666666666666665"/>
        <n v="60.714285714285715"/>
        <n v="25.434782608695652"/>
        <n v="110.61538461538461"/>
        <n v="45"/>
        <n v="253.2051282051282"/>
        <n v="23.25"/>
        <n v="44.166666666666664"/>
        <n v="24.333333333333332"/>
        <n v="37.5"/>
        <n v="42"/>
        <n v="60.733333333333334"/>
        <n v="23.5"/>
        <n v="60.789473684210527"/>
        <n v="17.5"/>
        <n v="82.82"/>
        <n v="358.875"/>
        <n v="61.1875"/>
        <n v="340"/>
        <n v="46.631578947368418"/>
        <n v="640"/>
        <n v="69.117647058823536"/>
        <n v="1.3333333333333333"/>
        <n v="33.333333333333336"/>
        <n v="61.562666666666665"/>
        <n v="118.73873873873873"/>
        <n v="65.081300813008127"/>
        <n v="130.15714285714284"/>
        <n v="37.776470588235291"/>
        <n v="112.79069767441861"/>
        <n v="51.92307692307692"/>
        <n v="89.242424242424249"/>
        <n v="19.333333333333332"/>
        <n v="79.967032967032964"/>
        <n v="56.414565826330531"/>
        <n v="79.411764705882348"/>
        <n v="76.439453125"/>
        <n v="121"/>
        <n v="54.616766467065865"/>
        <n v="299.22222222222223"/>
        <n v="58.533980582524272"/>
        <n v="55.371801801801809"/>
        <n v="183.80442804428046"/>
        <n v="165.34653465346534"/>
        <n v="234.78947368421052"/>
        <n v="211.48387096774192"/>
        <n v="32.34375"/>
        <n v="123.37588652482269"/>
        <n v="207.06666666666666"/>
        <n v="138.2608695652174"/>
        <n v="493.81553398058253"/>
        <n v="168.5"/>
        <n v="38.867469879518069"/>
        <n v="61.527777777777779"/>
        <n v="105.44"/>
        <n v="71.592003642987251"/>
        <n v="91.882882882882882"/>
        <n v="148.57377049180329"/>
        <n v="174.2134831460674"/>
        <n v="102.86166007905139"/>
        <n v="111.17857142857143"/>
        <n v="23.796213592233013"/>
        <n v="81.268115942028984"/>
        <n v="116.21465968586388"/>
        <n v="58.888888888888886"/>
        <n v="44"/>
        <n v="48.424999999999997"/>
        <n v="61.041666666666664"/>
        <n v="59.333333333333336"/>
        <n v="30.125"/>
        <n v="74.617647058823536"/>
        <n v="44.5"/>
        <n v="46.133333333333333"/>
        <n v="141.47058823529412"/>
        <n v="75.483870967741936"/>
        <n v="85.5"/>
        <n v="64.254237288135599"/>
        <n v="64.46913580246914"/>
        <n v="118.2007874015748"/>
        <n v="82.540540540540547"/>
        <n v="34.170212765957444"/>
        <n v="42.73322081575246"/>
        <n v="94.489361702127653"/>
        <n v="55.697247706422019"/>
        <n v="98.030831024930734"/>
        <n v="92.102272727272734"/>
        <n v="38.175462686567165"/>
        <n v="27.145833333333332"/>
        <n v="50.689189189189186"/>
        <n v="38.942307692307693"/>
        <n v="77.638095238095232"/>
        <n v="43.536585365853661"/>
        <n v="31.823529411764707"/>
        <n v="63.184393939393942"/>
        <n v="190.9"/>
        <n v="140.85534591194968"/>
        <n v="76.92307692307692"/>
        <n v="99.15533980582525"/>
        <n v="67.881656804733723"/>
        <n v="246.29032258064515"/>
        <n v="189.28571428571428"/>
        <n v="82.963254817987149"/>
        <n v="62.522107969151669"/>
        <n v="46.06808823529412"/>
        <n v="38.543946731234868"/>
        <n v="53.005263157894738"/>
        <n v="73.355396825396824"/>
        <n v="127.97523076923076"/>
        <n v="104.72972972972973"/>
        <n v="67.671532846715323"/>
        <n v="95.931818181818187"/>
        <n v="65.161290322580641"/>
        <n v="32.269841269841272"/>
        <n v="81.25"/>
        <n v="24.2"/>
        <n v="65.868852459016395"/>
        <n v="36.07692307692308"/>
        <n v="44.186046511627907"/>
        <n v="104.07142857142857"/>
        <n v="35.96153846153846"/>
        <n v="127.79166666666667"/>
        <n v="27.727272727272727"/>
        <n v="39.828125"/>
        <n v="52.173913043478258"/>
        <n v="92.037815126050418"/>
        <n v="63.424242424242422"/>
        <n v="135.625"/>
        <n v="168.75"/>
        <n v="70.862068965517238"/>
        <n v="42.214166666666671"/>
        <n v="152.41346153846155"/>
        <n v="90.616279069767444"/>
        <n v="201.60393258426967"/>
        <n v="127.93333333333334"/>
        <n v="29.894736842105264"/>
        <n v="367.97142857142859"/>
        <n v="129.16666666666666"/>
        <n v="800.7"/>
        <n v="102.01639344262296"/>
        <n v="184.36363636363637"/>
        <n v="162.91935483870967"/>
        <n v="603.52631578947364"/>
        <n v="45.407407407407405"/>
        <n v="97.333333333333329"/>
        <n v="167.66666666666666"/>
        <n v="859.85714285714289"/>
        <n v="30.272727272727273"/>
        <n v="54.666666666666664"/>
        <n v="60.75"/>
        <n v="102.72727272727273"/>
        <n v="41.585365853658537"/>
        <n v="116.53333333333333"/>
        <n v="45.333333333333336"/>
        <n v="157.46"/>
        <n v="100.5"/>
        <n v="51.822463768115945"/>
        <n v="308.75"/>
        <n v="379.22767857142856"/>
        <n v="176.36428571428573"/>
        <n v="66.066666666666663"/>
        <n v="89.648648648648646"/>
        <n v="382.39130434782606"/>
        <n v="158.35603715170279"/>
        <n v="40.762589928057551"/>
        <n v="53.571428571428569"/>
        <n v="48.449664429530202"/>
        <n v="82.41935483870968"/>
        <n v="230.19230769230768"/>
        <n v="59.360465116279073"/>
        <n v="66.698717948717942"/>
        <n v="168.77500000000001"/>
        <n v="59.973568281938327"/>
        <n v="31.80952380952381"/>
        <n v="24.421875"/>
        <n v="25.347107438016529"/>
        <n v="71.443218390804603"/>
        <n v="38.553846153846152"/>
        <n v="68.367346938775512"/>
        <n v="40.210526315789473"/>
        <n v="32.074074074074076"/>
        <n v="28.632575757575758"/>
        <n v="43.64"/>
        <n v="346.04166666666669"/>
        <n v="81.739130434782609"/>
        <n v="64.535306122448986"/>
        <n v="63.477777777777774"/>
        <n v="63.620689655172413"/>
        <n v="83.967068965517228"/>
        <n v="77.75"/>
        <n v="107.07142857142857"/>
        <n v="38.75"/>
        <n v="201.94230769230768"/>
        <n v="43.060606060606062"/>
        <n v="62.871559633027523"/>
        <n v="55.607142857142854"/>
        <n v="48.70967741935484"/>
        <n v="30.578947368421051"/>
        <n v="73.907284768211923"/>
        <n v="21.2"/>
        <n v="73.356164383561648"/>
        <n v="56.412162162162161"/>
        <n v="50.247311827956992"/>
        <n v="68.936507936507937"/>
        <n v="65.914104477611943"/>
        <n v="70.064102564102569"/>
        <n v="60.181874999999998"/>
        <n v="21.382352941176471"/>
        <n v="160.78947368421052"/>
        <n v="42.384615384615387"/>
        <n v="27.317307692307693"/>
        <n v="196.82692307692307"/>
        <n v="53.882352941176471"/>
        <n v="47.756097560975611"/>
        <n v="88.191780821917803"/>
        <n v="72.056962025316452"/>
        <n v="74.246153846153845"/>
        <n v="61.701086956521742"/>
        <n v="17.235294117647058"/>
        <n v="51.720833333333331"/>
        <n v="24.150442477876105"/>
        <n v="62.166666666666664"/>
        <n v="48.2"/>
        <n v="6.1764705882352944"/>
        <n v="12"/>
        <n v="2.3333333333333335"/>
        <n v="24.615384615384617"/>
        <n v="88.888888888888886"/>
        <n v="6"/>
        <n v="109.07142857142857"/>
        <n v="104.75"/>
        <n v="115.55319148936171"/>
        <n v="80.5"/>
        <n v="744.5454545454545"/>
        <n v="38.5"/>
        <n v="36.68181818181818"/>
        <n v="673.33333333333337"/>
        <n v="225"/>
        <n v="48.333333333333336"/>
        <n v="44.66673529411765"/>
        <n v="28.937999999999999"/>
        <n v="35.44"/>
        <n v="34.871794871794869"/>
        <n v="52.622732513451197"/>
        <n v="69.598266129032254"/>
        <n v="76.72"/>
        <n v="33.191126279863482"/>
        <n v="149.46417445482865"/>
        <n v="23.172839506172838"/>
        <n v="96.877551020408163"/>
        <n v="103.20238095238095"/>
        <n v="38.462553191489363"/>
        <n v="44.315789473684212"/>
        <n v="64.173356009070289"/>
        <n v="43.333275109170302"/>
        <n v="90.495934959349597"/>
        <n v="29.187190495010373"/>
        <n v="30.95774647887324"/>
        <n v="92.157795275590544"/>
        <n v="47.10526315789474"/>
        <n v="40.454545454545453"/>
        <n v="19"/>
        <n v="46.733333333333334"/>
        <n v="97.731073446327684"/>
        <n v="67.835866261398181"/>
        <n v="56.98492957746479"/>
        <n v="67.159851301115239"/>
        <n v="48.037681159420288"/>
        <n v="38.860465116279073"/>
        <n v="78.181818181818187"/>
        <n v="97.113744075829388"/>
        <n v="110.39397959183674"/>
        <n v="39.91506172839506"/>
        <n v="75.975728155339809"/>
        <n v="58.379104477611939"/>
        <n v="55.82093023255814"/>
        <n v="151.24431818181819"/>
        <n v="849.67027027027029"/>
        <n v="159.24137931034483"/>
        <n v="39.507317073170732"/>
        <n v="130.52966101694915"/>
        <n v="64.156896551724131"/>
        <n v="111.52694610778443"/>
        <n v="170.44680851063831"/>
        <n v="133.7391592920354"/>
        <n v="95.834024896265561"/>
        <n v="221.78571428571428"/>
        <n v="32.315357142857138"/>
        <n v="98.839285714285708"/>
        <n v="55.222142857142863"/>
        <n v="52.793750000000003"/>
        <n v="135.66666666666666"/>
        <n v="53.991990846681922"/>
        <n v="56.643835616438359"/>
        <n v="82.316326530612244"/>
        <n v="88.26081081081081"/>
        <n v="84.905149051490511"/>
        <n v="48.154545454545456"/>
        <n v="66.015406593406595"/>
        <n v="96.375"/>
        <n v="156.17391304347825"/>
        <n v="95.764859154929582"/>
        <n v="180.40816326530611"/>
        <n v="26.272727272727273"/>
        <n v="28.333333333333332"/>
        <n v="14.428571428571429"/>
        <n v="132.1875"/>
        <n v="56.416666666666664"/>
        <n v="108.05084745762711"/>
        <n v="26.923076923076923"/>
        <n v="155"/>
        <n v="47.769230769230766"/>
        <n v="74.333333333333329"/>
        <n v="84.333333333333329"/>
        <n v="65.457142857142856"/>
        <n v="31"/>
        <n v="131.66666666666666"/>
        <n v="510"/>
        <n v="44.478260869565219"/>
        <n v="40.777777777777779"/>
        <n v="48.325535714285714"/>
        <n v="46.953125"/>
        <n v="66.688666666666663"/>
        <n v="48.842857142857142"/>
        <n v="137.30909090909091"/>
        <n v="87.829673913043479"/>
        <n v="70.785365853658533"/>
        <n v="52.826086956521742"/>
        <n v="443.75"/>
        <n v="48.544642857142854"/>
        <n v="37.074074074074076"/>
        <n v="39.03846153846154"/>
        <n v="66.688311688311686"/>
        <n v="67.132352941176464"/>
        <n v="66.369426751592357"/>
        <n v="64.620253164556956"/>
        <n v="58.370370370370374"/>
        <n v="86.956521739130437"/>
        <n v="66.470588235294116"/>
        <n v="163.78378378378378"/>
        <n v="107.98461538461538"/>
        <n v="42.111111111111114"/>
        <n v="47.2"/>
        <n v="112.01923076923077"/>
        <n v="74.953703703703709"/>
        <n v="61.578947368421055"/>
        <n v="45.875"/>
        <n v="75.853658536585371"/>
        <n v="84.206349206349202"/>
        <n v="117.22556390977444"/>
        <n v="86.489361702127653"/>
        <n v="172.41379310344828"/>
        <n v="62.8125"/>
        <n v="67.729729729729726"/>
        <n v="53.5632183908046"/>
        <n v="34.6"/>
        <n v="38.888888888888886"/>
        <n v="94.736842105263165"/>
        <n v="39.967058823529413"/>
        <n v="97.5"/>
        <n v="168.51351351351352"/>
        <n v="85.546875"/>
        <n v="554"/>
        <n v="26.554216867469879"/>
        <n v="113.82608695652173"/>
        <n v="32.011111111111113"/>
        <n v="47.189259259259259"/>
        <n v="88.46875"/>
        <n v="100.75"/>
        <n v="64.714285714285708"/>
        <n v="51.854285714285716"/>
        <n v="38.794117647058826"/>
        <n v="44.645833333333336"/>
        <n v="156.77333333333334"/>
        <n v="118.70339366515837"/>
        <n v="74.149532710280369"/>
        <n v="12.533333333333333"/>
        <n v="27.861111111111111"/>
        <n v="80.178217821782184"/>
        <n v="132.43548387096774"/>
        <n v="33.75"/>
        <n v="34.384494382022467"/>
        <n v="44.956989247311824"/>
        <n v="41.04081632653061"/>
        <n v="52.597560975609753"/>
        <n v="70.784482758620683"/>
        <n v="44.608695652173914"/>
        <n v="26.148961038961041"/>
        <n v="39.183673469387756"/>
        <n v="45.593220338983052"/>
        <n v="89.247787610619469"/>
        <n v="40.416470588235299"/>
        <n v="82.38095238095238"/>
        <n v="159.52380952380952"/>
        <n v="36.244897959183675"/>
        <n v="47"/>
        <n v="74.575090497737563"/>
        <n v="76"/>
        <n v="86.43564356435644"/>
        <n v="24"/>
        <n v="80.128205128205124"/>
        <n v="253.14285714285714"/>
        <n v="171.42857142857142"/>
        <n v="57.727272727272727"/>
        <n v="264.26315789473682"/>
        <n v="159.33333333333334"/>
        <n v="61.086956521739133"/>
        <n v="114.81818181818181"/>
        <n v="54"/>
        <n v="65.974683544303801"/>
        <n v="118.36363636363636"/>
        <n v="54.111111111111114"/>
        <n v="21.25"/>
        <n v="525"/>
        <n v="115.70588235294117"/>
        <n v="34.024390243902438"/>
        <n v="28.125"/>
        <n v="216.66666666666666"/>
        <n v="62.222222222222221"/>
        <n v="137.25"/>
        <n v="122.14285714285714"/>
        <n v="22"/>
        <n v="25.576923076923077"/>
        <n v="63.970588235294116"/>
        <n v="89.925373134328353"/>
        <n v="93.071428571428569"/>
        <n v="89.674157303370791"/>
        <n v="207.61682242990653"/>
        <n v="59.408805031446541"/>
        <n v="358.97237569060775"/>
        <n v="94.736641221374043"/>
        <n v="80.647999999999996"/>
        <n v="168.68852459016392"/>
        <n v="34.68888888888889"/>
        <n v="462.85714285714283"/>
        <n v="104.38888888888889"/>
        <n v="47.13"/>
        <n v="414.28571428571428"/>
        <n v="42.481481481481481"/>
        <n v="108.77551020408163"/>
        <n v="81.098039215686271"/>
        <n v="51.666666666666664"/>
        <n v="35.4"/>
        <n v="103.63559322033899"/>
        <n v="55.282051282051285"/>
        <n v="72.16970873786407"/>
        <n v="58.615384615384613"/>
        <n v="12.466666666666667"/>
        <n v="49.136363636363633"/>
        <n v="35.799999999999997"/>
        <n v="45.157894736842103"/>
        <n v="98.78947368421052"/>
        <n v="88.307692307692307"/>
        <n v="170.62903225806451"/>
        <n v="65.099999999999994"/>
        <n v="66.333333333333329"/>
        <n v="104.89473684210526"/>
        <n v="78.440789473684205"/>
        <n v="59.041666666666664"/>
        <n v="71.34210526315789"/>
        <n v="51.227027027027027"/>
        <n v="60.242424242424242"/>
        <n v="44.935185185185183"/>
        <n v="31.206896551724139"/>
        <n v="63.875"/>
        <n v="109.06666666666666"/>
        <n v="26.75"/>
        <n v="109.93525179856115"/>
        <n v="55.388888888888886"/>
        <n v="133.90123456790124"/>
        <n v="48.720930232558139"/>
        <n v="48.25"/>
        <n v="58.972972972972975"/>
        <n v="11.638333333333334"/>
        <n v="83.716814159292042"/>
        <n v="63.648648648648646"/>
        <n v="94.277777777777771"/>
        <n v="71.86666666666666"/>
        <n v="104.84615384615384"/>
        <n v="67.139344262295083"/>
        <n v="73.875"/>
        <n v="69.125"/>
        <n v="120.77083333333333"/>
        <n v="42.222222222222221"/>
        <n v="1.5384615384615385"/>
        <n v="37.608695652173914"/>
        <n v="42.157142857142858"/>
        <n v="84.833333333333329"/>
        <n v="94.19"/>
        <n v="6.25"/>
        <n v="213.375"/>
        <n v="59.162280701754383"/>
        <n v="24.575757575757574"/>
        <n v="75.05"/>
        <n v="42.02"/>
        <n v="53.157894736842103"/>
        <n v="83.885416666666671"/>
        <n v="417.33333333333331"/>
        <n v="75.765151515151516"/>
        <n v="67.389380530973455"/>
        <n v="73.571428571428569"/>
        <n v="131.16666666666666"/>
        <n v="47.272727272727273"/>
        <n v="182.12727272727273"/>
        <n v="61.366666666666667"/>
        <n v="35.767499999999998"/>
        <n v="45.62222222222222"/>
        <n v="75.384615384615387"/>
        <n v="50.875"/>
        <n v="119.28571428571429"/>
        <n v="92.541865671641801"/>
        <n v="76.05"/>
        <n v="52.631578947368418"/>
        <n v="98.990430622009569"/>
        <n v="79.526315789473685"/>
        <n v="134.20833333333334"/>
        <n v="37.625"/>
        <n v="51.044692737430168"/>
        <n v="50.03846153846154"/>
        <n v="133.93129770992365"/>
        <n v="58.214285714285715"/>
        <n v="88.037643678160919"/>
        <n v="70.576753926701571"/>
        <n v="53.289473684210527"/>
        <n v="136.36363636363637"/>
        <n v="40.547315436241611"/>
        <n v="70.625"/>
        <n v="52.684210526315788"/>
        <n v="90.9375"/>
        <n v="58.083333333333336"/>
        <n v="71.588235294117652"/>
        <n v="32.81818181818182"/>
        <n v="49.11578947368421"/>
        <n v="16.307692307692307"/>
        <n v="17"/>
        <n v="41.833333333333336"/>
        <n v="49.338428571428572"/>
        <n v="41.728395061728392"/>
        <n v="32.71875"/>
        <n v="51.96153846153846"/>
        <n v="50.685714285714283"/>
        <n v="42.241379310344826"/>
        <n v="416.875"/>
        <n v="46.651685393258425"/>
        <n v="48.454545454545453"/>
        <n v="70.5289837398374"/>
        <n v="87.958333333333329"/>
        <n v="26.26923076923077"/>
        <n v="57.777777777777779"/>
        <n v="57.25"/>
        <n v="196.34042553191489"/>
        <n v="43"/>
        <n v="35.551912568306008"/>
        <n v="68.80952380952381"/>
        <n v="28.571428571428573"/>
        <n v="50.631666666666668"/>
        <n v="106.8"/>
        <n v="34.097560975609753"/>
        <n v="215.95959595959596"/>
        <n v="108.25"/>
        <n v="129.97368421052633"/>
        <n v="117.49473684210527"/>
        <n v="70.595238095238102"/>
        <n v="24.5"/>
        <n v="2928.9285714285716"/>
        <n v="29.625"/>
        <n v="40.980952380952381"/>
        <n v="36.109375"/>
        <n v="23.153846153846153"/>
        <n v="104"/>
        <n v="31.826923076923077"/>
        <n v="27.3896261682243"/>
        <n v="56.363636363636367"/>
        <n v="77.352941176470594"/>
        <n v="42.8"/>
        <n v="48.846153846153847"/>
        <n v="48.240400000000001"/>
        <n v="70.212500000000006"/>
        <n v="94.054545454545448"/>
        <n v="80.272727272727266"/>
        <n v="54.2"/>
        <n v="60.26903448275862"/>
        <n v="38.740344827586206"/>
        <n v="152.54385964912279"/>
        <n v="115.3125"/>
        <n v="35.838709677419352"/>
        <n v="64.570118779438872"/>
        <n v="87.436000000000007"/>
        <n v="68.815577078288939"/>
        <n v="176.200223588597"/>
        <n v="511.79117647058825"/>
        <n v="160.44285714285715"/>
        <n v="35.003043478260871"/>
        <n v="188.50671378091872"/>
        <n v="56.204984093319197"/>
        <n v="51.3054157782516"/>
        <n v="127.36450839328538"/>
        <n v="101.85532258064516"/>
        <n v="230.55782312925169"/>
        <n v="842.10602409638557"/>
        <n v="577.27593103448271"/>
        <n v="483.34246575342468"/>
        <n v="76.138500000000008"/>
        <n v="74.107684365781708"/>
        <n v="36.965660377358489"/>
        <n v="2500.969696969697"/>
        <n v="67.690214329454989"/>
        <n v="63.04738562091503"/>
        <n v="117.6"/>
        <n v="180.75185011709601"/>
        <n v="127.32038834951456"/>
        <n v="136.6444745538665"/>
        <n v="182.78024691358024"/>
        <n v="279.37843137254902"/>
        <n v="61.375728669846318"/>
        <n v="80.727532097004286"/>
        <n v="272.35590732591254"/>
        <n v="70.848739495798313"/>
        <n v="247.94003412969283"/>
        <n v="186.81393034825871"/>
        <n v="131.98948616600788"/>
        <n v="29.310782241014799"/>
        <n v="245.02436053593178"/>
        <n v="1323.2540463917526"/>
        <n v="282.65966789667897"/>
        <n v="91.214401028277635"/>
        <n v="31.75"/>
        <n v="88.6875"/>
        <n v="453.14285714285717"/>
        <n v="83.428571428571431"/>
        <n v="101.8"/>
        <n v="46.666666666666664"/>
        <n v="218.33333333333334"/>
        <n v="33.714285714285715"/>
        <n v="128.38790470372632"/>
        <n v="78.834261818181815"/>
        <n v="91.764705882352942"/>
        <n v="331.10237288135596"/>
        <n v="194.26193717277485"/>
        <n v="408.97689768976898"/>
        <n v="84.459270072992695"/>
        <n v="44.853658536585364"/>
        <n v="383.3643216080402"/>
        <n v="55.276856649395505"/>
        <n v="422.02059732234807"/>
        <n v="64.180327868852459"/>
        <n v="173.57781674704077"/>
        <n v="88.601680840609291"/>
        <n v="50.222283950617282"/>
        <n v="192.38876826722338"/>
        <n v="73.416901408450698"/>
        <n v="147.68495555555555"/>
        <n v="108.96848314606741"/>
        <n v="23.647540983606557"/>
        <n v="147.94736842105263"/>
        <n v="385.03692307692307"/>
        <n v="457.39093484419266"/>
        <n v="222.99047619047619"/>
        <n v="220.74074074074073"/>
        <n v="73.503898678414089"/>
        <n v="223.09647495361781"/>
        <n v="47.911392405063289"/>
        <n v="96.063829787234042"/>
        <n v="118.6144"/>
        <n v="118.45472440944881"/>
        <n v="143.21468926553672"/>
        <n v="282.71518987341773"/>
        <n v="593.93620078740162"/>
        <n v="262.15704968944101"/>
        <n v="46.580778301886795"/>
        <n v="70.041118881118877"/>
        <n v="164.90686274509804"/>
        <n v="449.26385224274406"/>
        <n v="27.472841328413285"/>
        <n v="143.97499999999999"/>
        <n v="88.23571428571428"/>
        <n v="36.326424870466319"/>
        <n v="90.177777777777777"/>
        <n v="152.62361216730039"/>
        <n v="55.806451612903224"/>
        <n v="227.85327313769753"/>
        <n v="91.82989803350327"/>
        <n v="80.991037735849048"/>
        <n v="278.39411764705881"/>
        <n v="43.095041322314053"/>
        <n v="326.29205175600737"/>
        <n v="41.743801652892564"/>
        <n v="64.020933977455712"/>
        <n v="99.455445544554451"/>
        <n v="138.49458483754512"/>
        <n v="45.547792792792798"/>
        <n v="10.507317073170732"/>
        <n v="114.76533333333333"/>
        <n v="35.997067448680355"/>
        <n v="154.17142857142858"/>
        <n v="566.38916256157631"/>
        <n v="120.85714285714286"/>
        <n v="86.163845492085343"/>
        <n v="51.212114395886893"/>
        <n v="67.261538461538464"/>
        <n v="62.8"/>
        <n v="346.13118421052633"/>
        <n v="244.11912547528519"/>
        <n v="259.25424836601309"/>
        <n v="201.96402877697841"/>
        <n v="226.20857142857142"/>
        <n v="324.69"/>
        <n v="205"/>
        <n v="20.465926829268295"/>
        <n v="116.35303146309367"/>
        <n v="307.20212765957444"/>
        <n v="546.6875"/>
        <n v="47.474464579901152"/>
        <n v="101.56"/>
        <n v="72.909090909090907"/>
        <n v="43.710526315789473"/>
        <n v="70.652173913043484"/>
        <n v="89.301204819277103"/>
        <n v="115.08571428571429"/>
        <n v="62.12"/>
        <n v="46.204266666666669"/>
        <n v="48.54854838709678"/>
        <n v="57.520187499999999"/>
        <n v="88.147154471544724"/>
        <n v="110.49090909090908"/>
        <n v="66.826086956521735"/>
        <n v="58.597222222222221"/>
        <n v="43.571428571428569"/>
        <n v="78.94736842105263"/>
        <n v="188.125"/>
        <n v="63.031746031746032"/>
        <n v="30.37037037037037"/>
        <n v="51.477272727272727"/>
        <n v="35.789473684210527"/>
        <n v="98.817391304347822"/>
        <n v="51.313131313131315"/>
        <n v="53.522727272727273"/>
        <n v="37.149310344827583"/>
        <n v="89.895287958115176"/>
        <n v="106.52500000000001"/>
        <n v="52.815789473684212"/>
        <n v="54.615384615384613"/>
        <n v="68.598130841121488"/>
        <n v="35.612244897959187"/>
        <n v="94.027777777777771"/>
        <n v="526.45652173913038"/>
        <n v="50.657142857142858"/>
        <n v="79.182941176470578"/>
        <n v="91.590909090909093"/>
        <n v="116.96275362318841"/>
        <n v="28.4"/>
        <n v="103.33333333333333"/>
        <n v="23"/>
        <n v="31.555555555555557"/>
        <n v="34.220338983050844"/>
        <n v="19.666666666666668"/>
        <n v="8.3333333333333339"/>
        <n v="21.34333333333333"/>
        <n v="5.333333333333333"/>
        <n v="34.666666666666664"/>
        <n v="21.727272727272727"/>
        <n v="11.922499999999999"/>
        <n v="26.59737827715356"/>
        <n v="10.666666666666666"/>
        <n v="29.035714285714285"/>
        <n v="50.909090909090907"/>
        <n v="50.083333333333336"/>
        <n v="25.291666666666668"/>
        <n v="51.292134831460672"/>
        <n v="49.381818181818183"/>
        <n v="101.25"/>
        <n v="17.987951807228917"/>
        <n v="370.94736842105266"/>
        <n v="63.569485530546629"/>
        <n v="5.3125"/>
        <n v="35.615384615384613"/>
        <n v="87.103448275862064"/>
        <n v="75.11363636363636"/>
        <n v="68.01204819277109"/>
        <n v="29.623931623931625"/>
        <n v="91.625"/>
        <n v="64.366735294117646"/>
        <n v="21.857142857142858"/>
        <n v="33.315789473684212"/>
        <n v="90.276595744680847"/>
        <n v="59.233333333333334"/>
        <n v="65.38095238095238"/>
        <n v="67.307692307692307"/>
        <n v="88.74647887323944"/>
        <n v="65.868421052631575"/>
        <n v="40.349243306169967"/>
        <n v="76.857142857142861"/>
        <n v="68.707820512820518"/>
        <n v="57.773584905660378"/>
        <n v="44.171348314606739"/>
        <n v="31.566308243727597"/>
        <n v="107.04511278195488"/>
        <n v="149.03451043338683"/>
        <n v="55.956632653061227"/>
        <n v="56.970381807973048"/>
        <n v="44.056420233463037"/>
        <n v="68.625"/>
        <n v="65.318435754189949"/>
        <n v="35.92"/>
        <n v="40.070667078443485"/>
        <n v="75.647714604236342"/>
        <n v="61.203872437357631"/>
        <n v="48.130434782608695"/>
        <n v="68.106837606837601"/>
        <n v="65.891300230946882"/>
        <n v="81.654377880184327"/>
        <n v="52.701195219123505"/>
        <n v="41.228136882129277"/>
        <n v="15.035357142857142"/>
        <n v="39.066920943134534"/>
        <n v="43.82"/>
        <n v="27.301369863013697"/>
        <n v="33.235294117647058"/>
        <n v="285.71428571428572"/>
        <n v="42.333333333333336"/>
        <n v="50.266666666666666"/>
        <n v="61.902777777777779"/>
        <n v="55.796747967479675"/>
        <n v="73.125416666666666"/>
        <n v="26.060606060606062"/>
        <n v="22.642857142857142"/>
        <n v="47.222222222222221"/>
        <n v="32.324473684210524"/>
        <n v="53.421052631578945"/>
        <n v="51.304347826086953"/>
        <n v="37.197247706422019"/>
        <n v="27.1"/>
        <n v="206.31"/>
        <n v="82.145270270270274"/>
        <n v="164.79651993355483"/>
        <n v="60.820280373831778"/>
        <n v="67.970099667774093"/>
        <n v="81.561805555555551"/>
        <n v="25.42547309833024"/>
        <n v="21.497991967871485"/>
        <n v="27.226630727762803"/>
        <n v="25.091093117408906"/>
        <n v="21.230179028132991"/>
        <n v="41.607142857142854"/>
        <n v="135.58503401360545"/>
        <n v="22.116176470588236"/>
        <n v="64.625635808748726"/>
        <n v="69.569620253164558"/>
        <n v="75.133028169014082"/>
        <n v="140.97916666666666"/>
        <n v="49.472392638036808"/>
        <n v="53.865251485148519"/>
        <n v="4.5712530712530715"/>
        <n v="65.00344827586207"/>
        <n v="53.475252525252522"/>
        <n v="43.912280701754383"/>
        <n v="50.852631578947367"/>
        <n v="58.6328125"/>
        <n v="32.81666666666667"/>
        <n v="426.93169877408059"/>
        <n v="23.808729166666669"/>
        <n v="98.413654618473899"/>
        <n v="107.32142857142857"/>
        <n v="11.67005076142132"/>
        <n v="41.782287822878232"/>
        <n v="21.38"/>
        <n v="94.103550295857985"/>
        <n v="15.721951219512196"/>
        <n v="90.635922330097088"/>
        <n v="97.297619047619051"/>
        <n v="37.11904761904762"/>
        <n v="28.104972375690608"/>
        <n v="144.43333333333334"/>
        <n v="24.274157303370785"/>
        <n v="35.117647058823529"/>
        <n v="24.762886597938145"/>
        <n v="188.37871287128712"/>
        <n v="148.08247422680412"/>
        <n v="49.934589800443462"/>
        <n v="107.82155688622754"/>
        <n v="42.63403614457831"/>
        <n v="14.370762711864407"/>
        <n v="37.476190476190474"/>
        <n v="30.202020202020201"/>
        <n v="33.550632911392405"/>
        <n v="64.74666666666667"/>
        <n v="57.932367149758456"/>
        <n v="53.078431372549019"/>
        <n v="48.0625"/>
        <n v="82.396874999999994"/>
        <n v="50.454545454545453"/>
        <n v="115.83333333333333"/>
        <n v="63.03458333333333"/>
        <n v="108.02152542372882"/>
        <n v="46.088607594936711"/>
        <n v="107.21428571428571"/>
        <n v="50.9338679245283"/>
        <n v="40.04"/>
        <n v="64.44"/>
        <n v="53.827586206896555"/>
        <n v="100.46511627906976"/>
        <n v="46.630652173913049"/>
        <n v="34.074074074074076"/>
        <n v="65.214642857142863"/>
        <n v="44.205882352941174"/>
        <n v="71.965517241379317"/>
        <n v="52.94736842105263"/>
        <n v="109.45138888888889"/>
        <n v="75.035714285714292"/>
        <n v="115.71428571428571"/>
        <n v="31.659810426540286"/>
        <n v="46.176470588235297"/>
        <n v="68.481650485436887"/>
        <n v="53.469203539823013"/>
        <n v="109.10778443113773"/>
        <n v="51.185616438356163"/>
        <n v="27.936800000000002"/>
        <n v="82.496921824104234"/>
        <n v="59.817476635514019"/>
        <n v="64.816470588235291"/>
        <n v="90.09615384615384"/>
        <n v="40.962025316455694"/>
        <n v="56.000127388535034"/>
        <n v="37.672800000000002"/>
        <n v="40.078125"/>
        <n v="78.031999999999996"/>
        <n v="18.90909090909091"/>
        <n v="37.134969325153371"/>
        <n v="41.961038961038959"/>
        <n v="61.044943820224717"/>
        <n v="64.53125"/>
        <n v="25.491803278688526"/>
        <n v="11.428571428571429"/>
        <n v="108"/>
        <n v="54.883162444113267"/>
        <n v="47.383612662942269"/>
        <n v="211.84"/>
        <n v="219.92638036809817"/>
        <n v="40.795406360424032"/>
        <n v="75.502840909090907"/>
        <n v="13.542553191489361"/>
        <n v="60.865671641791046"/>
        <n v="115.69230769230769"/>
        <n v="48.104623556581984"/>
        <n v="74.184357541899445"/>
        <n v="123.34552845528455"/>
        <n v="66.623188405797094"/>
        <n v="104.99007444168734"/>
        <n v="15.428571428571429"/>
        <n v="367"/>
        <n v="97.407407407407405"/>
        <n v="47.857142857142854"/>
        <n v="81.582499999999996"/>
        <n v="18.333333333333332"/>
        <n v="224.42857142857142"/>
        <n v="145"/>
        <n v="112.57142857142857"/>
        <n v="342"/>
        <n v="57.875"/>
        <n v="1.5"/>
        <n v="22.333333333333332"/>
        <n v="16.833333333333332"/>
        <n v="56.3"/>
        <n v="84.0625"/>
        <n v="168.39393939393941"/>
        <n v="35.384615384615387"/>
        <n v="55.833333333333336"/>
        <n v="69.472222222222229"/>
        <n v="8"/>
        <n v="34.444444444444443"/>
        <n v="501.25"/>
        <n v="306"/>
        <n v="74.22935779816514"/>
        <n v="81.252688172043008"/>
        <n v="130.23469453376205"/>
        <n v="53.409836065573771"/>
        <n v="75.130434782608702"/>
        <n v="75.666666666666671"/>
        <n v="31.691394658753708"/>
        <n v="47.777777777777779"/>
        <n v="149.31401960784314"/>
        <n v="62.06989247311828"/>
        <n v="53.4"/>
        <n v="69.268656716417908"/>
        <n v="271.50769230769231"/>
        <n v="34.125"/>
        <n v="40.492537313432834"/>
        <n v="189.75806451612902"/>
        <n v="68.862499999999997"/>
        <n v="108.77659574468085"/>
        <n v="125.98529411764706"/>
        <n v="90.523255813953483"/>
        <n v="28.880434782608695"/>
        <n v="51.674418604651166"/>
        <n v="26.270833333333332"/>
        <n v="48.07692307692308"/>
        <n v="27.558139534883722"/>
        <n v="36.97137931034483"/>
        <n v="29.021276595744681"/>
        <n v="28.65666666666667"/>
        <n v="37.647058823529413"/>
        <n v="97.904038461538462"/>
        <n v="42.553191489361701"/>
        <n v="131.58368421052631"/>
        <n v="32.320987654320987"/>
        <n v="61.103999999999999"/>
        <n v="31.341463414634145"/>
        <n v="129.1139240506329"/>
        <n v="25.020624999999999"/>
        <n v="47.541473684210523"/>
        <n v="65.84210526315789"/>
        <n v="46.401222222222216"/>
        <n v="50.365853658536587"/>
        <n v="26.566666666666666"/>
        <n v="39.493684210526318"/>
        <n v="49.246153846153845"/>
        <n v="62.38"/>
        <n v="37.9375"/>
        <n v="51.6"/>
        <n v="27.777777777777779"/>
        <n v="99.382239382239376"/>
        <n v="38.848205128205123"/>
        <n v="45.548809523809524"/>
        <n v="600"/>
        <n v="80.551071428571419"/>
        <n v="52.8"/>
        <n v="47.676470588235297"/>
        <n v="23.448275862068964"/>
        <n v="40.142857142857146"/>
        <n v="17.2"/>
        <n v="52.5"/>
        <n v="77.5"/>
        <n v="53.545454545454547"/>
        <n v="16.25"/>
        <n v="103.68174242424243"/>
        <n v="185.18518518518519"/>
        <n v="54.153846153846153"/>
        <n v="177.2093023255814"/>
        <n v="100.325"/>
        <n v="136.90909090909091"/>
        <n v="57.535211267605632"/>
        <n v="52.962839506172834"/>
        <n v="82.328947368421055"/>
        <n v="135.41666666666666"/>
        <n v="74.06557377049181"/>
        <n v="84.083333333333329"/>
        <n v="61.029411764705884"/>
        <n v="150"/>
        <n v="266.08974358974359"/>
        <n v="7.25"/>
        <n v="109.96308108108107"/>
        <n v="169.91525423728814"/>
        <n v="95.740740740740748"/>
        <n v="59.460317460317462"/>
        <n v="55.769230769230766"/>
        <n v="30.076923076923077"/>
        <n v="88.438596491228068"/>
        <n v="64.032786885245898"/>
        <n v="60.153846153846153"/>
        <n v="49.194029850746269"/>
        <n v="165.16216216216216"/>
        <n v="43.621621621621621"/>
        <n v="43.7"/>
        <n v="67.419642857142861"/>
        <n v="177.5"/>
        <n v="38.883333333333333"/>
        <n v="54.985074626865675"/>
        <n v="61.342857142857142"/>
        <n v="23.117647058823529"/>
        <n v="29.611111111111111"/>
        <n v="75.611111111111114"/>
        <n v="35.6"/>
        <n v="143"/>
        <n v="72.5"/>
        <n v="29.5"/>
        <n v="23.083333333333332"/>
        <n v="48.18181818181818"/>
        <n v="202.83333333333334"/>
        <n v="29.125"/>
        <n v="96.05263157894737"/>
        <n v="305.77777777777777"/>
        <n v="12.142857142857142"/>
        <n v="83.571428571428569"/>
        <n v="115.53333333333333"/>
        <n v="21.900662251655628"/>
        <n v="80.022494887525568"/>
        <n v="35.520000000000003"/>
        <n v="64.933333333333323"/>
        <n v="60.965703745743475"/>
        <n v="31.444155844155844"/>
        <n v="81.949748743718587"/>
        <n v="58.92763157894737"/>
        <n v="157.29347633136095"/>
        <n v="55.758509532062391"/>
        <n v="83.802893802893806"/>
        <n v="58.422210884353746"/>
        <n v="270.57142857142856"/>
        <n v="107.1"/>
        <n v="47.180555555555557"/>
        <n v="120.30882352941177"/>
        <n v="27.59748427672956"/>
        <n v="205.2987012987013"/>
        <n v="35.547169811320757"/>
        <n v="74.639488409272587"/>
        <n v="47.058064516129029"/>
        <n v="26.591351351351353"/>
        <n v="36.774193548387096"/>
        <n v="31.820544982698959"/>
        <n v="27.576923076923077"/>
        <n v="21.555555555555557"/>
        <n v="44.095238095238095"/>
        <n v="63.87"/>
        <n v="38.987654320987652"/>
        <n v="80.185489510489504"/>
        <n v="34.904761904761905"/>
        <n v="89.100502512562812"/>
        <n v="39.44"/>
        <n v="136.9047619047619"/>
        <n v="37.46"/>
        <n v="31.96153846153846"/>
        <n v="25.214285714285715"/>
        <n v="10.040816326530612"/>
        <n v="45.94202898550725"/>
        <n v="223.58248500999335"/>
        <n v="39.480769230769234"/>
        <n v="91.304347826086953"/>
        <n v="78.666205607476627"/>
        <n v="17.666666666666668"/>
        <n v="41.333333333333336"/>
        <n v="71.599999999999994"/>
        <n v="307.8235294117647"/>
        <n v="80.454545454545453"/>
        <n v="83.942857142857136"/>
        <n v="73.372093023255815"/>
        <n v="112.86184210526316"/>
        <n v="95.277627118644077"/>
        <n v="22.75"/>
        <n v="133.30000000000001"/>
        <n v="3.8"/>
        <n v="85.75"/>
        <n v="267"/>
        <n v="373.55803571428572"/>
        <n v="174.03846153846155"/>
        <n v="93.695652173913047"/>
        <n v="77.327718446601949"/>
        <n v="92.222222222222229"/>
        <n v="60.964285714285715"/>
        <n v="91"/>
        <n v="41.583333333333336"/>
        <n v="33.761904761904759"/>
        <n v="70.61702127659575"/>
        <n v="167.15151515151516"/>
        <n v="128.61988304093566"/>
        <n v="65.41379310344827"/>
        <n v="117.55555555555556"/>
        <n v="126.48148148148148"/>
        <n v="550"/>
        <n v="84.9"/>
        <n v="5.2857142857142856"/>
        <n v="72.762711864406782"/>
        <n v="23.666666666666668"/>
        <n v="89.21052631578948"/>
        <n v="116.55769230769231"/>
        <n v="13.005000000000001"/>
        <n v="34.130434782608695"/>
        <n v="132.34615384615384"/>
        <n v="922.22222222222217"/>
        <n v="163.57142857142858"/>
        <n v="217.375"/>
        <n v="149.44486692015209"/>
        <n v="71.237487309644663"/>
        <n v="44.464318398474738"/>
        <n v="164.94480519480518"/>
        <n v="84.871516544117654"/>
        <n v="53.945205479452056"/>
        <n v="50.531468531468533"/>
        <n v="108.00140845070422"/>
        <n v="95.373770491803285"/>
        <n v="57.631016333938291"/>
        <n v="64.160481283422456"/>
        <n v="92.387692307692305"/>
        <n v="125.97972972972973"/>
        <n v="94.637681159420296"/>
        <n v="170.69942196531792"/>
        <n v="40.762081784386616"/>
        <n v="68.254054054054052"/>
        <n v="95.48863636363636"/>
        <n v="7.1902649656526005"/>
        <n v="511.65486725663715"/>
        <n v="261.74504950495049"/>
        <n v="69.760961810466767"/>
        <n v="77.229591836734699"/>
        <n v="340.56521739130437"/>
        <n v="67.417903225806455"/>
        <n v="845.70270270270271"/>
        <n v="97.191780821917803"/>
        <n v="451.84033613445376"/>
        <n v="138.66871165644173"/>
        <n v="21.640147492625371"/>
        <n v="169.51724137931035"/>
        <n v="161.88210526315791"/>
        <n v="493.13333333333333"/>
        <n v="22.120418848167539"/>
        <n v="18.235294117647058"/>
        <n v="40.611111111111114"/>
        <n v="37.954545454545453"/>
        <n v="35.734693877551024"/>
        <n v="42.157894736842103"/>
        <n v="39.285714285714285"/>
        <n v="17.333333333333332"/>
        <n v="31.757575757575758"/>
        <n v="11.333333333333334"/>
        <n v="29.470588235294116"/>
        <n v="63.098484848484851"/>
        <n v="43.846153846153847"/>
        <n v="45.972222222222221"/>
        <n v="93.666666666666671"/>
        <n v="18.770491803278688"/>
        <n v="66.111111111111114"/>
        <n v="36.859154929577464"/>
        <n v="39.810810810810814"/>
        <n v="31.5"/>
        <n v="126.45833333333333"/>
        <n v="47.878787878787875"/>
        <n v="73.214285714285708"/>
        <n v="89.666666666666671"/>
        <n v="151.4623287671233"/>
        <n v="36.5"/>
        <n v="87.357553191489373"/>
        <n v="36.474820143884891"/>
        <n v="44.859538461538463"/>
        <n v="42.903225806451616"/>
        <n v="51.230769230769234"/>
        <n v="33.944444444444443"/>
        <n v="90.744680851063833"/>
        <n v="24.444444444444443"/>
        <n v="44.25"/>
        <n v="67.741935483870961"/>
        <n v="65.376811594202906"/>
        <n v="121.9047619047619"/>
        <n v="47.456140350877192"/>
        <n v="92.842592592592595"/>
        <n v="68.253012048192772"/>
        <n v="37.209583333333335"/>
        <n v="25.25"/>
        <n v="43.214285714285715"/>
        <n v="25.130177514792898"/>
        <n v="23.636363636363637"/>
        <n v="103.95098039215686"/>
        <n v="50.384615384615387"/>
        <n v="13.6"/>
        <n v="63.829787234042556"/>
        <n v="8.8571428571428577"/>
        <n v="60.784313725490193"/>
        <n v="113.42105263157895"/>
        <n v="104.56521739130434"/>
        <n v="98.30927835051547"/>
        <n v="35.039473684210527"/>
        <n v="272.72727272727275"/>
        <n v="63.846153846153847"/>
        <n v="30.189368421052631"/>
        <n v="83.51428571428572"/>
        <n v="64.761904761904759"/>
        <n v="20.118172043010752"/>
        <n v="44.090909090909093"/>
        <n v="44.537037037037038"/>
        <n v="125.80645161290323"/>
        <n v="19.696969696969695"/>
        <n v="60.666666666666664"/>
        <n v="23.923076923076923"/>
        <n v="15.833333333333334"/>
        <n v="29.785714285714285"/>
        <n v="29.555555555555557"/>
        <n v="26.666666666666668"/>
        <n v="50.4"/>
        <n v="105.02933333333334"/>
        <n v="35.92307692307692"/>
        <n v="119.125"/>
        <n v="90.333333333333329"/>
        <n v="15.75"/>
        <n v="29"/>
        <n v="96.551724137931032"/>
        <n v="63"/>
        <n v="381.6"/>
        <n v="46.25"/>
        <n v="81.571428571428569"/>
        <n v="27.3"/>
        <n v="29.411764705882351"/>
        <n v="5.75"/>
        <n v="52.083333333333336"/>
        <n v="183.33333333333334"/>
        <n v="26.333333333333332"/>
        <n v="486.42857142857144"/>
        <n v="9.75"/>
        <n v="36.588235294117645"/>
        <n v="80.714285714285708"/>
        <n v="46.928571428571431"/>
        <n v="78.07692307692308"/>
        <n v="203.66666666666666"/>
        <n v="20.714285714285715"/>
        <n v="48.555555555555557"/>
        <n v="68.099999999999994"/>
        <n v="51.615384615384613"/>
        <n v="175.51020408163265"/>
        <n v="231.66175879396985"/>
        <n v="112.14285714285714"/>
        <n v="255.17343750000001"/>
        <n v="162.7741935483871"/>
        <n v="88.333333333333329"/>
        <n v="85.736842105263165"/>
        <n v="47.574074074074076"/>
        <n v="72.972972972972968"/>
        <n v="90.538461538461533"/>
        <n v="36.363636363636367"/>
        <n v="126.71875"/>
        <n v="329.2"/>
        <n v="81.242424242424249"/>
        <n v="202.22772277227722"/>
        <n v="82.461538461538467"/>
        <n v="2.6666666666666665"/>
        <n v="18.896551724137932"/>
        <n v="200.625"/>
        <n v="201.66666666666666"/>
        <n v="66.099999999999994"/>
        <n v="50.75"/>
        <n v="60.9"/>
        <n v="109.03061224489795"/>
        <n v="25.692295918367346"/>
        <n v="41.92307692307692"/>
        <n v="88.7734375"/>
        <n v="80.225352112676063"/>
        <n v="78.936170212765958"/>
        <n v="95.588235294117652"/>
        <n v="69.890109890109883"/>
        <n v="74.534883720930239"/>
        <n v="123.94117647058823"/>
        <n v="264.84848484848487"/>
        <n v="58.620689655172413"/>
        <n v="70.884955752212392"/>
        <n v="8.5714285714285712"/>
        <n v="60.6875"/>
        <n v="110.21739130434783"/>
        <n v="136.45833333333334"/>
        <n v="53.164948453608247"/>
        <n v="86.491525423728817"/>
        <n v="155.23827397260274"/>
        <n v="115.08256880733946"/>
        <n v="109.5945945945946"/>
        <n v="45.214285714285715"/>
        <n v="104.15169811320754"/>
        <n v="96.997252747252745"/>
        <n v="370.37037037037038"/>
        <n v="94.408602150537632"/>
        <n v="48.984375"/>
        <n v="45.590909090909093"/>
        <n v="23.275254237288134"/>
        <n v="63.2289156626506"/>
        <n v="153.5204081632653"/>
        <n v="90.2"/>
        <n v="118.97113163972287"/>
        <n v="80.25"/>
        <n v="131.37719999999999"/>
        <n v="73.032980769230775"/>
        <n v="178.52941176470588"/>
        <n v="162.90974729241879"/>
        <n v="108.24237288135593"/>
        <n v="88.865979381443296"/>
        <n v="116.73076923076923"/>
        <n v="233.8984375"/>
        <n v="158"/>
        <n v="14.84"/>
        <n v="85.181818181818187"/>
        <n v="146.69158878504672"/>
        <n v="50.764811490125673"/>
        <n v="87.7"/>
        <n v="242.27777777777777"/>
        <n v="146.44654088050314"/>
        <n v="103.17073170731707"/>
        <n v="80.464601769911511"/>
        <n v="234.66666666666666"/>
        <n v="50.689320388349515"/>
        <n v="162.70967741935485"/>
        <n v="120.16666666666667"/>
        <n v="67.697802197802204"/>
        <n v="52.103448275862071"/>
        <n v="164.3"/>
        <n v="84.858585858585855"/>
        <n v="94.548850574712645"/>
        <n v="45.536585365853661"/>
        <n v="51.724137931034484"/>
        <n v="50.88"/>
        <n v="191.13043478260869"/>
        <n v="89.314285714285717"/>
        <n v="88.588631921824103"/>
        <n v="96.300911854103347"/>
        <n v="33.3125"/>
        <n v="37.222222222222221"/>
        <n v="92.130423728813554"/>
        <n v="76.785714285714292"/>
        <n v="96.526315789473685"/>
        <n v="51.891891891891895"/>
        <n v="128.9140625"/>
        <n v="84.108974358974365"/>
        <n v="82.941562500000003"/>
        <n v="259.94827586206895"/>
        <n v="37.25"/>
        <n v="177.02127659574469"/>
        <n v="74.074074074074076"/>
        <n v="70.666666666666671"/>
        <n v="23.62857142857143"/>
        <n v="41"/>
        <n v="99.761194029850742"/>
        <n v="25.521739130434781"/>
        <n v="117.65277777777777"/>
        <n v="2796.6666666666665"/>
        <n v="87.5"/>
        <n v="20.142857142857142"/>
        <n v="20.875"/>
        <n v="61.307692307692307"/>
        <n v="92.142857142857139"/>
        <n v="7.333333333333333"/>
        <n v="64.8"/>
        <n v="30.12"/>
        <n v="415.77777777777777"/>
        <n v="53.714285714285715"/>
        <n v="420.6"/>
        <n v="78.333333333333329"/>
        <n v="67.777777777777771"/>
        <n v="130.0888888888889"/>
        <n v="1270.2222222222222"/>
        <n v="88.444444444444443"/>
        <n v="56.342380952380957"/>
        <n v="53.529411764705884"/>
        <n v="56.785714285714285"/>
        <n v="40.833333333333336"/>
        <n v="65.111111111111114"/>
        <n v="55.6"/>
        <n v="140.53846153846155"/>
        <n v="69.533333333333331"/>
        <n v="237"/>
        <n v="79.870967741935488"/>
        <n v="10.25"/>
        <n v="272.58620689655174"/>
        <n v="58.184210526315788"/>
        <n v="70.10526315789474"/>
        <n v="57.888888888888886"/>
        <n v="125.27027027027027"/>
        <n v="775"/>
        <n v="12.8"/>
        <n v="58"/>
        <n v="244.80459770114942"/>
        <n v="6.5"/>
        <n v="61.176470588235297"/>
        <n v="139.23931623931625"/>
        <n v="93.75"/>
        <n v="23.142857142857142"/>
        <n v="29.045454545454547"/>
        <n v="450"/>
        <n v="32.25"/>
        <n v="251.33333333333334"/>
        <n v="437.5"/>
        <n v="110.35211267605634"/>
        <n v="41.421052631578945"/>
        <n v="33.990384615384613"/>
        <n v="103.35294117647059"/>
        <n v="34.791044776119406"/>
        <n v="41.773858921161825"/>
        <n v="64.268292682926827"/>
        <n v="31.209370860927152"/>
        <n v="62.921348314606739"/>
        <n v="98.536585365853654"/>
        <n v="82.608695652173907"/>
        <n v="38.504230769230773"/>
        <n v="80.15789473684211"/>
        <n v="28.405405405405407"/>
        <n v="80.730158730158735"/>
        <n v="200.69444444444446"/>
        <n v="37.591549295774648"/>
        <n v="58.095238095238095"/>
        <n v="60.300892473118282"/>
        <n v="63.363636363636367"/>
        <n v="50.901639344262293"/>
        <n v="31.619718309859156"/>
        <n v="65.102564102564102"/>
        <n v="79.310344827586206"/>
        <n v="139.18918918918919"/>
        <n v="131.91304347826087"/>
        <n v="91.3"/>
        <n v="39.672727272727272"/>
        <n v="57.549019607843135"/>
        <n v="33.025641025641029"/>
        <n v="77.335806451612896"/>
        <n v="31.933333333333334"/>
        <n v="46.768211920529801"/>
        <n v="40.073529411764703"/>
        <n v="100.21739130434783"/>
        <n v="46.714285714285715"/>
        <n v="71.491803278688522"/>
        <n v="14.444444444444445"/>
        <n v="356.84210526315792"/>
        <n v="37.75"/>
        <n v="24.458333333333332"/>
        <n v="53.07692307692308"/>
        <n v="286.25"/>
        <n v="36.666666666666664"/>
        <n v="49.20754716981132"/>
        <n v="109.04"/>
        <n v="70.833333333333329"/>
        <n v="63.109756097560975"/>
        <n v="50.157964601769912"/>
        <n v="62.883333333333333"/>
        <n v="85.531055900621112"/>
        <n v="53.723404255319146"/>
        <n v="127.80851063829788"/>
        <n v="106.57391304347826"/>
        <n v="262.11194029850748"/>
        <n v="57.171428571428571"/>
        <n v="50.20192307692308"/>
        <n v="66.586956521739125"/>
        <n v="168.25210084033614"/>
        <n v="256.37288135593218"/>
        <n v="36.610619469026545"/>
        <n v="37.142857142857146"/>
        <n v="45.878378378378379"/>
        <n v="141.71296296296296"/>
        <n v="52.487179487179489"/>
        <n v="59.523809523809526"/>
        <n v="193.62162162162161"/>
        <n v="106.79702970297029"/>
        <n v="77.21621621621621"/>
        <n v="50.46153846153846"/>
        <n v="97.377049180327873"/>
        <n v="34.91921739130435"/>
        <n v="85.530386740331494"/>
        <n v="182.90909090909091"/>
        <n v="131.13620817843866"/>
        <n v="39.810126582278478"/>
        <n v="59.701730769230764"/>
        <n v="88.735294117647058"/>
        <n v="58.688622754491021"/>
        <n v="69.56513661202186"/>
        <n v="115.87323943661971"/>
        <n v="23.869565217391305"/>
        <n v="81.125925925925927"/>
        <n v="57.626943005181346"/>
        <n v="46.429824561403507"/>
        <n v="60.475000000000001"/>
        <n v="65.579545454545453"/>
        <n v="119.1924882629108"/>
        <n v="83.05"/>
        <n v="57.52"/>
        <n v="177.08695652173913"/>
        <n v="70.771505376344081"/>
        <n v="29.166666666666668"/>
        <n v="72.76136363636364"/>
        <n v="51.853414634146333"/>
        <n v="98.2"/>
        <n v="251.7381443298969"/>
        <n v="74.821917808219183"/>
        <n v="67.65306122448979"/>
        <n v="93.81343283582089"/>
        <n v="41.237647058823526"/>
        <n v="52.551020408163268"/>
        <n v="70.285714285714292"/>
        <n v="48.325153374233132"/>
        <n v="53.177083333333336"/>
        <n v="60.952380952380949"/>
        <n v="116"/>
        <n v="61"/>
        <n v="38.235294117647058"/>
        <n v="106.50344827586207"/>
        <n v="204.57142857142858"/>
        <n v="54.912587412587413"/>
        <n v="150.41666666666666"/>
        <n v="52.58"/>
        <n v="54.3"/>
        <n v="76.029411764705884"/>
        <n v="105.2063492063492"/>
        <n v="68.666666666666671"/>
        <n v="129.36170212765958"/>
        <n v="134.26371308016877"/>
        <n v="17.829787234042552"/>
        <n v="203.2"/>
        <n v="69.18518518518519"/>
        <n v="125.12295081967213"/>
        <n v="73.529411764705884"/>
        <n v="48.437149758454105"/>
        <n v="26.608400000000003"/>
        <n v="33.666666666666664"/>
        <n v="40.714285714285715"/>
        <n v="19.266666666666666"/>
        <n v="29.583333333333332"/>
        <n v="26.667037037037037"/>
        <n v="45.978723404255319"/>
        <n v="125.09090909090909"/>
        <n v="141.29166666666666"/>
        <n v="55.333333333333336"/>
        <n v="46.420454545454547"/>
        <n v="173.7"/>
        <n v="59.6"/>
        <n v="89.585714285714289"/>
        <n v="204.05"/>
        <n v="48.703703703703702"/>
        <n v="53.339999999999996"/>
        <n v="75.087719298245617"/>
        <n v="209.83870967741936"/>
        <n v="61.022222222222226"/>
        <n v="80.034482758620683"/>
        <n v="29.068965517241381"/>
        <n v="49.438202247191015"/>
        <n v="93.977440000000001"/>
        <n v="61.944444444444443"/>
        <n v="78.5"/>
        <n v="66.44736842105263"/>
        <n v="145.65217391304347"/>
        <n v="25.693877551020407"/>
        <n v="152.5"/>
        <n v="142.28070175438597"/>
        <n v="24.545454545454547"/>
        <n v="292.77777777777777"/>
        <n v="44.92307692307692"/>
        <n v="23.10144927536232"/>
        <n v="80.400000000000006"/>
        <n v="72.289156626506028"/>
        <n v="32.972972972972975"/>
        <n v="116.65217391304348"/>
        <n v="79.61904761904762"/>
        <n v="81.029411764705884"/>
        <n v="136.84821428571428"/>
        <n v="177.61702127659575"/>
        <n v="109.07894736842105"/>
        <n v="119.64285714285714"/>
        <n v="78.205128205128204"/>
        <n v="114.125"/>
        <n v="91.666666666666671"/>
        <n v="108.59090909090909"/>
        <n v="69.822784810126578"/>
        <n v="109.57142857142857"/>
        <n v="93.611111111111114"/>
        <n v="76.8"/>
        <n v="35.795454545454547"/>
        <n v="147.33333333333334"/>
        <n v="56.333333333333336"/>
        <n v="96.19047619047619"/>
        <n v="63.574074074074076"/>
        <n v="184.78260869565219"/>
        <n v="126.72222222222223"/>
        <n v="83.42647058823529"/>
        <n v="54.5"/>
        <n v="302.30769230769232"/>
        <n v="44.138888888888886"/>
        <n v="866.66666666666663"/>
        <n v="61.388888888888886"/>
        <n v="29.666666666666668"/>
        <n v="45.478260869565219"/>
        <n v="96.203703703703709"/>
        <n v="67.92307692307692"/>
        <n v="30.777777777777779"/>
        <n v="66.833333333333329"/>
        <n v="71.730769230769226"/>
        <n v="176.47058823529412"/>
        <n v="421.10526315789474"/>
        <n v="104.98701298701299"/>
        <n v="28.19047619047619"/>
        <n v="54.55263157894737"/>
        <n v="111.89285714285714"/>
        <n v="85.208333333333329"/>
        <n v="76.652173913043484"/>
        <n v="65.166666666666671"/>
        <n v="93.760312499999998"/>
        <n v="51.219512195121951"/>
        <n v="100.17142857142858"/>
        <n v="184.67741935483872"/>
        <n v="69.818181818181813"/>
        <n v="36.06818181818182"/>
        <n v="24.210526315789473"/>
        <n v="55.892857142857146"/>
        <n v="68.353846153846149"/>
        <n v="27.065217391304348"/>
        <n v="118.12941176470588"/>
        <n v="44.757575757575758"/>
        <n v="99.787878787878782"/>
        <n v="117.64705882352941"/>
        <n v="203.33333333333334"/>
        <n v="28.323529411764707"/>
        <n v="110.23076923076923"/>
        <n v="31.970149253731343"/>
        <n v="58.611111111111114"/>
        <n v="29.428571428571427"/>
        <n v="81.375"/>
        <n v="199.16666666666666"/>
        <n v="115.38461538461539"/>
        <n v="46.428571428571431"/>
        <n v="70.568181818181813"/>
        <n v="22.222222222222221"/>
        <n v="159.46666666666667"/>
        <n v="37.777999999999999"/>
        <n v="72.053571428571431"/>
        <n v="63.695652173913047"/>
        <n v="28.411764705882351"/>
        <n v="103.21428571428571"/>
        <n v="71.152173913043484"/>
        <n v="81.776315789473685"/>
        <n v="297.02980769230766"/>
        <n v="46.609195402298852"/>
        <n v="40.294117647058826"/>
        <n v="30.152638888888887"/>
        <n v="95.238095238095241"/>
        <n v="52.214285714285715"/>
        <n v="134.1549295774648"/>
        <n v="62.827380952380949"/>
        <n v="58.94736842105263"/>
        <n v="143.1081081081081"/>
        <n v="84.166666666666671"/>
        <n v="186.07142857142858"/>
        <n v="89.785555555555561"/>
        <n v="64.157560975609755"/>
        <n v="59.651162790697676"/>
        <n v="41.222222222222221"/>
        <n v="43.35"/>
        <n v="64.516129032258064"/>
        <n v="43.28"/>
        <n v="77"/>
        <n v="51.222222222222221"/>
        <n v="68.25"/>
        <n v="19.487179487179485"/>
        <n v="41.125"/>
        <n v="41.405405405405403"/>
        <n v="33.571428571428569"/>
        <n v="145.86956521739131"/>
        <n v="358.6875"/>
        <n v="50.981818181818184"/>
        <n v="45.037037037037038"/>
        <n v="17.527777777777779"/>
        <n v="57.916666666666664"/>
        <n v="29.705882352941178"/>
        <n v="90.684210526315795"/>
        <n v="55.012688172043013"/>
        <n v="57.222222222222221"/>
        <n v="72.950819672131146"/>
        <n v="64.468085106382972"/>
        <n v="716.35294117647061"/>
        <n v="50.396825396825399"/>
        <n v="35.766666666666666"/>
        <n v="88.739130434782609"/>
        <n v="148.4848484848485"/>
        <n v="51.794871794871796"/>
        <n v="53.230769230769234"/>
        <n v="39.596491228070178"/>
        <n v="34.25"/>
        <n v="164.61538461538461"/>
        <n v="125.05263157894737"/>
        <n v="40.285714285714285"/>
        <n v="64.909090909090907"/>
        <n v="83.142857142857139"/>
        <n v="38.712121212121211"/>
        <n v="125.37931034482759"/>
        <n v="78.263888888888886"/>
        <n v="79.099999999999994"/>
        <n v="114.29199999999999"/>
        <n v="30.76923076923077"/>
        <n v="74.208333333333329"/>
        <n v="47.846153846153847"/>
        <n v="34.408163265306122"/>
        <n v="40.238095238095241"/>
        <n v="60.285714285714285"/>
        <n v="25.30952380952381"/>
        <n v="35.952380952380949"/>
        <n v="136"/>
        <n v="70.763157894736835"/>
        <n v="66.512820512820511"/>
        <n v="105"/>
        <n v="96.666666666666671"/>
        <n v="60.333333333333336"/>
        <n v="79.89473684210526"/>
        <n v="58.823529411764703"/>
        <n v="75.340909090909093"/>
        <n v="66.956521739130437"/>
        <n v="227.27272727272728"/>
        <n v="307.69230769230768"/>
        <n v="50.020909090909093"/>
        <n v="72.392857142857139"/>
        <n v="95.952380952380949"/>
        <n v="45.615384615384613"/>
        <n v="41.029411764705884"/>
        <n v="56.825000000000003"/>
        <n v="137.24324324324326"/>
        <n v="75.714285714285708"/>
        <n v="99"/>
        <n v="81.569767441860463"/>
        <n v="45.108108108108105"/>
        <n v="49.230769230769234"/>
        <n v="42.296296296296298"/>
        <n v="78.875"/>
        <n v="38.284313725490193"/>
        <n v="44.847826086956523"/>
        <n v="13.529411764705882"/>
        <n v="30.951807228915662"/>
        <n v="55.230769230769234"/>
        <n v="46.125"/>
        <n v="39.375"/>
        <n v="66.152941176470591"/>
        <n v="54.137931034482762"/>
        <n v="104.16666666666667"/>
        <n v="59.210526315789473"/>
        <n v="119.17633928571429"/>
        <n v="24.285714285714285"/>
        <n v="40.9375"/>
        <n v="61.1"/>
        <n v="38.65"/>
        <n v="56.20192307692308"/>
        <n v="107.00207547169811"/>
        <n v="110.5"/>
        <n v="179.27598566308242"/>
        <n v="22.90909090909091"/>
        <n v="43.125"/>
        <n v="46.891891891891895"/>
        <n v="47.407407407407405"/>
        <n v="15.129032258064516"/>
        <n v="21.098000000000003"/>
        <n v="59.117647058823529"/>
        <n v="97.916666666666671"/>
        <n v="55.131578947368418"/>
        <n v="26.536585365853657"/>
        <n v="58.421052631578945"/>
        <n v="122.53658536585365"/>
        <n v="87.961538461538467"/>
        <n v="73.239999999999995"/>
        <n v="55.555555555555557"/>
        <n v="39.53846153846154"/>
        <n v="136.77777777777777"/>
        <n v="99.343137254901961"/>
        <n v="40.545945945945945"/>
        <n v="37.962962962962962"/>
        <n v="58.571428571428569"/>
        <n v="30.9375"/>
        <n v="176.08695652173913"/>
        <n v="151.9814814814815"/>
        <n v="22.607142857142858"/>
        <n v="18.272727272727273"/>
        <n v="82.258064516129039"/>
        <n v="68.534246575342465"/>
        <n v="68.055555555555557"/>
        <n v="72.714285714285708"/>
        <n v="77.186046511627907"/>
        <n v="55.972222222222221"/>
        <n v="49.693548387096776"/>
        <n v="79"/>
        <n v="77.727272727272734"/>
        <n v="59.411764705882355"/>
        <n v="3.25"/>
        <n v="39.377358490566039"/>
        <n v="81.673469387755105"/>
        <n v="44.912280701754383"/>
        <n v="49.05797101449275"/>
        <n v="61.0625"/>
        <n v="29.62962962962963"/>
        <n v="143.0952380952381"/>
        <n v="52.354838709677416"/>
        <n v="126.66666666666667"/>
        <n v="35.492957746478872"/>
        <n v="37.083333333333336"/>
        <n v="69.333333333333329"/>
        <n v="17.254901960784313"/>
        <n v="36.071428571428569"/>
        <n v="56.065989847715734"/>
        <n v="47.028571428571432"/>
        <n v="47.666190476190479"/>
        <n v="88.235294117647058"/>
        <n v="80.717948717948715"/>
        <n v="39.487179487179489"/>
        <n v="84.854166666666671"/>
        <n v="68.965517241379317"/>
        <n v="147.88135593220338"/>
        <n v="56.838709677419352"/>
        <n v="176.94444444444446"/>
        <n v="127.6"/>
        <n v="66.142857142857139"/>
        <n v="68.416666666666671"/>
        <n v="60.125"/>
        <n v="550.04109589041093"/>
        <n v="44.235294117647058"/>
        <n v="60.909090909090907"/>
        <n v="68.84210526315789"/>
        <n v="73.582278481012665"/>
        <n v="115.02173913043478"/>
        <n v="110.75"/>
        <n v="75.5"/>
        <n v="235.46153846153845"/>
        <n v="11.363636363636363"/>
        <n v="92.5"/>
        <n v="202.85"/>
        <n v="46.05263157894737"/>
        <n v="51"/>
        <n v="31.578947368421051"/>
        <n v="53.363965517241382"/>
        <n v="36.964285714285715"/>
        <n v="81.294117647058826"/>
        <n v="20.083333333333332"/>
        <n v="88.25"/>
        <n v="53.438596491228068"/>
        <n v="39.868421052631582"/>
        <n v="145.16129032258064"/>
        <n v="64.375"/>
        <n v="62.052763819095475"/>
        <n v="66.129032258064512"/>
        <n v="73.400000000000006"/>
        <n v="99.5"/>
        <n v="62.328358208955223"/>
        <n v="58.787878787878789"/>
        <n v="45.347826086956523"/>
        <n v="59.166666666666664"/>
        <n v="200.49"/>
        <n v="83.974358974358978"/>
        <n v="57.258064516129032"/>
        <n v="58.064516129032256"/>
        <n v="186.80291970802921"/>
        <n v="74.117647058823536"/>
        <n v="30.714285714285715"/>
        <n v="62.666666666666664"/>
        <n v="121.36363636363636"/>
        <n v="39.743589743589745"/>
        <n v="72"/>
        <n v="40.632352941176471"/>
        <n v="38.589743589743591"/>
        <n v="155.95238095238096"/>
        <n v="43.2"/>
        <n v="15.148518518518518"/>
        <n v="140"/>
        <n v="80.869565217391298"/>
        <n v="53.846153846153847"/>
        <n v="30.928571428571427"/>
        <n v="67.962962962962962"/>
        <n v="27.142857142857142"/>
        <n v="110.86538461538461"/>
        <n v="106.84210526315789"/>
        <n v="105.51546391752578"/>
        <n v="132.96296296296296"/>
        <n v="51.916666666666664"/>
        <n v="310"/>
        <n v="26.021739130434781"/>
        <n v="86.224999999999994"/>
        <n v="114.54545454545455"/>
        <n v="47.657142857142858"/>
        <n v="72.888888888888886"/>
        <n v="49.545505617977533"/>
        <n v="25.4"/>
        <n v="62.586956521739133"/>
        <n v="61.060606060606062"/>
        <n v="60.064516129032256"/>
        <n v="72.400000000000006"/>
        <n v="100.625"/>
        <n v="25.571428571428573"/>
        <n v="202"/>
        <n v="99.538461538461533"/>
        <n v="215.25"/>
        <n v="120.54545454545455"/>
        <n v="172.23333333333332"/>
        <n v="111.11111111111111"/>
        <n v="25.464285714285715"/>
        <n v="267.64705882352939"/>
        <n v="75.959999999999994"/>
        <n v="59.03846153846154"/>
        <n v="50.111022727272733"/>
        <n v="55.502967032967035"/>
        <n v="166.66666666666666"/>
        <n v="47.428571428571431"/>
        <n v="64.935064935064929"/>
        <n v="74.224299065420567"/>
        <n v="106.9271875"/>
        <n v="41.696428571428569"/>
        <n v="74.243275862068955"/>
        <n v="73.333333333333329"/>
        <n v="38.421052631578945"/>
        <n v="166.96969696969697"/>
        <n v="94.912280701754383"/>
        <n v="143.21428571428572"/>
        <n v="90.819148936170208"/>
        <n v="48.542372881355931"/>
        <n v="70.027777777777771"/>
        <n v="135.62608695652173"/>
        <n v="94.90384615384616"/>
        <n v="75.370370370370367"/>
        <n v="64.458333333333329"/>
        <n v="115"/>
        <n v="93.774647887323937"/>
        <n v="35.1"/>
        <n v="174"/>
        <n v="145.40540540540542"/>
        <n v="55.0625"/>
        <n v="47.333333333333336"/>
        <n v="58.95"/>
        <n v="50.555555555555557"/>
        <n v="70.230769230769226"/>
        <n v="43.421052631578945"/>
        <n v="199.18181818181819"/>
        <n v="78.518148148148143"/>
        <n v="61.823529411764703"/>
        <n v="50.000500000000002"/>
        <n v="48.339729729729726"/>
        <n v="107.25"/>
        <n v="57"/>
        <n v="40.92307692307692"/>
        <n v="21.5"/>
        <n v="79.543478260869563"/>
        <n v="72.381578947368425"/>
        <n v="64.634146341463421"/>
        <n v="38.571428571428569"/>
        <n v="107.57142857142857"/>
        <n v="70.461538461538467"/>
        <n v="178.57142857142858"/>
        <n v="62.625"/>
        <n v="58.901111111111113"/>
        <n v="139.55555555555554"/>
        <n v="70"/>
        <n v="57.385964912280699"/>
        <n v="64.285714285714292"/>
        <n v="120.11764705882354"/>
        <n v="1008.24"/>
        <n v="63.28125"/>
        <n v="25.647058823529413"/>
        <n v="47.695652173913047"/>
        <n v="56.05263157894737"/>
        <n v="81.319999999999993"/>
        <n v="70.166666666666671"/>
        <n v="23.625"/>
        <n v="188.55555555555554"/>
        <n v="49.511627906976742"/>
        <n v="75.464285714285708"/>
        <n v="9.5"/>
        <n v="35.5"/>
        <n v="89.4"/>
        <n v="81.538461538461533"/>
        <n v="50.2"/>
        <n v="30.133333333333333"/>
        <n v="44.760869565217391"/>
        <n v="88.642857142857139"/>
        <n v="57.647058823529413"/>
        <n v="38.714285714285715"/>
        <n v="13.111111111111111"/>
        <n v="315.5"/>
        <n v="128.27380952380952"/>
        <n v="27"/>
        <n v="47.258064516129032"/>
        <n v="24.714285714285715"/>
        <n v="63.125"/>
        <n v="38.25"/>
        <n v="61.666666666666664"/>
        <n v="83.138888888888886"/>
        <n v="142.85714285714286"/>
        <n v="10.166666666666666"/>
        <n v="81.411764705882348"/>
        <n v="93"/>
        <n v="32.357142857142854"/>
        <n v="91.833333333333329"/>
        <n v="45.833333333333336"/>
        <n v="57.173913043478258"/>
        <n v="248.5"/>
        <n v="79.400000000000006"/>
        <n v="137.07692307692307"/>
        <n v="49.28125"/>
        <n v="40.0625"/>
        <n v="47.909090909090907"/>
        <n v="35.166666666666664"/>
        <n v="22.666666666666668"/>
        <n v="26.375"/>
        <n v="105.54054054054055"/>
        <n v="29.09090909090909"/>
        <n v="62"/>
        <n v="217.5"/>
        <n v="84.282608695652172"/>
        <n v="33.736842105263158"/>
        <n v="37.53846153846154"/>
        <n v="11.615384615384615"/>
        <n v="60.111111111111114"/>
        <n v="29.235294117647058"/>
        <n v="59.583333333333336"/>
        <n v="82.571428571428569"/>
        <n v="45.842105263157897"/>
        <n v="4.75"/>
        <n v="63.558375634517766"/>
        <n v="65.340319148936175"/>
        <n v="147.4"/>
        <n v="166.05882352941177"/>
        <n v="75.25"/>
        <n v="1250"/>
        <n v="32.978021978021978"/>
        <n v="86.615384615384613"/>
        <n v="41.952380952380949"/>
        <n v="23.75"/>
        <n v="163.33333333333334"/>
        <n v="64.166666666666671"/>
        <n v="6.75"/>
        <n v="179.11764705882354"/>
        <n v="34.950000000000003"/>
        <n v="33.07692307692308"/>
        <n v="18.5"/>
        <n v="44.307692307692307"/>
        <n v="222.5"/>
        <n v="126.5"/>
        <n v="9.4"/>
        <n v="91.25"/>
        <n v="800"/>
        <n v="80"/>
        <n v="22.833333333333332"/>
        <n v="45.785714285714285"/>
        <n v="383.33333333333331"/>
        <n v="106.96969696969697"/>
        <n v="14.333333333333334"/>
        <n v="15.666666666666666"/>
      </sharedItems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Launch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x v="0"/>
    <s v="USD"/>
    <n v="1437620400"/>
    <n v="1434931811"/>
    <b v="0"/>
    <n v="182"/>
    <b v="1"/>
    <s v="film &amp; video/television"/>
    <n v="1.3685882352941177"/>
    <x v="0"/>
    <x v="0"/>
    <x v="0"/>
    <x v="0"/>
    <d v="2015-07-23T03:00:00"/>
  </r>
  <r>
    <n v="1"/>
    <s v="FannibalFest Fan Convention"/>
    <s v="A Hannibal TV Show Fan Convention and Art Collective"/>
    <x v="1"/>
    <n v="14653"/>
    <x v="0"/>
    <x v="0"/>
    <s v="USD"/>
    <n v="1488464683"/>
    <n v="1485872683"/>
    <b v="0"/>
    <n v="79"/>
    <b v="1"/>
    <s v="film &amp; video/television"/>
    <n v="1.4260827250608272"/>
    <x v="1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x v="2"/>
    <n v="525"/>
    <x v="0"/>
    <x v="1"/>
    <s v="GBP"/>
    <n v="1455555083"/>
    <n v="1454691083"/>
    <b v="0"/>
    <n v="35"/>
    <b v="1"/>
    <s v="film &amp; video/television"/>
    <n v="1.05"/>
    <x v="2"/>
    <x v="0"/>
    <x v="0"/>
    <x v="2"/>
    <d v="2016-02-15T16:51:23"/>
  </r>
  <r>
    <n v="3"/>
    <s v="Unsure/Positive: A Dramedy Series About Life with HIV"/>
    <s v="We already produced the *very* beginning of this story. Help us to see it through?"/>
    <x v="3"/>
    <n v="10390"/>
    <x v="0"/>
    <x v="0"/>
    <s v="USD"/>
    <n v="1407414107"/>
    <n v="1404822107"/>
    <b v="0"/>
    <n v="150"/>
    <b v="1"/>
    <s v="film &amp; video/television"/>
    <n v="1.0389999999999999"/>
    <x v="3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x v="4"/>
    <n v="54116.28"/>
    <x v="0"/>
    <x v="0"/>
    <s v="USD"/>
    <n v="1450555279"/>
    <n v="1447963279"/>
    <b v="0"/>
    <n v="284"/>
    <b v="1"/>
    <s v="film &amp; video/television"/>
    <n v="1.2299154545454545"/>
    <x v="4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x v="0"/>
    <s v="USD"/>
    <n v="1469770500"/>
    <n v="1468362207"/>
    <b v="0"/>
    <n v="47"/>
    <b v="1"/>
    <s v="film &amp; video/television"/>
    <n v="1.0977744436109027"/>
    <x v="5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x v="6"/>
    <n v="8519"/>
    <x v="0"/>
    <x v="0"/>
    <s v="USD"/>
    <n v="1402710250"/>
    <n v="1401846250"/>
    <b v="0"/>
    <n v="58"/>
    <b v="1"/>
    <s v="film &amp; video/television"/>
    <n v="1.064875"/>
    <x v="6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x v="0"/>
    <s v="USD"/>
    <n v="1467680867"/>
    <n v="1464224867"/>
    <b v="0"/>
    <n v="57"/>
    <b v="1"/>
    <s v="film &amp; video/television"/>
    <n v="1.0122222222222221"/>
    <x v="7"/>
    <x v="0"/>
    <x v="0"/>
    <x v="7"/>
    <d v="2016-07-05T01:07:47"/>
  </r>
  <r>
    <n v="8"/>
    <s v="Sizzling in the Kitchen Flynn Style"/>
    <s v="Help us raise the funds to film our pilot episode!"/>
    <x v="8"/>
    <n v="3501.52"/>
    <x v="0"/>
    <x v="0"/>
    <s v="USD"/>
    <n v="1460754000"/>
    <n v="1460155212"/>
    <b v="0"/>
    <n v="12"/>
    <b v="1"/>
    <s v="film &amp; video/television"/>
    <n v="1.0004342857142856"/>
    <x v="8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x v="0"/>
    <s v="USD"/>
    <n v="1460860144"/>
    <n v="1458268144"/>
    <b v="0"/>
    <n v="20"/>
    <b v="1"/>
    <s v="film &amp; video/television"/>
    <n v="1.2599800000000001"/>
    <x v="9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x v="0"/>
    <s v="USD"/>
    <n v="1403660279"/>
    <n v="1400636279"/>
    <b v="0"/>
    <n v="19"/>
    <b v="1"/>
    <s v="film &amp; video/television"/>
    <n v="1.0049999999999999"/>
    <x v="10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x v="0"/>
    <s v="USD"/>
    <n v="1471834800"/>
    <n v="1469126462"/>
    <b v="0"/>
    <n v="75"/>
    <b v="1"/>
    <s v="film &amp; video/television"/>
    <n v="1.2050000000000001"/>
    <x v="11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x v="11"/>
    <n v="49588"/>
    <x v="0"/>
    <x v="0"/>
    <s v="USD"/>
    <n v="1405479600"/>
    <n v="1401642425"/>
    <b v="0"/>
    <n v="827"/>
    <b v="1"/>
    <s v="film &amp; video/television"/>
    <n v="1.6529333333333334"/>
    <x v="12"/>
    <x v="0"/>
    <x v="0"/>
    <x v="12"/>
    <d v="2014-07-16T03:00:00"/>
  </r>
  <r>
    <n v="13"/>
    <s v="Can't Go Home"/>
    <s v="A travel series hosted by touring musicians that profiles a different American city in each episode."/>
    <x v="8"/>
    <n v="5599"/>
    <x v="0"/>
    <x v="0"/>
    <s v="USD"/>
    <n v="1466713620"/>
    <n v="1463588109"/>
    <b v="0"/>
    <n v="51"/>
    <b v="1"/>
    <s v="film &amp; video/television"/>
    <n v="1.5997142857142856"/>
    <x v="13"/>
    <x v="0"/>
    <x v="0"/>
    <x v="13"/>
    <d v="2016-06-23T20:27:00"/>
  </r>
  <r>
    <n v="14"/>
    <s v="3010 | Sci-fi Series"/>
    <s v="A highly charged post apocalyptic sci fi series that pulls no punches!"/>
    <x v="12"/>
    <n v="6056"/>
    <x v="0"/>
    <x v="2"/>
    <s v="AUD"/>
    <n v="1405259940"/>
    <n v="1403051888"/>
    <b v="0"/>
    <n v="41"/>
    <b v="1"/>
    <s v="film &amp; video/television"/>
    <n v="1.0093333333333334"/>
    <x v="14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x v="13"/>
    <n v="2132"/>
    <x v="0"/>
    <x v="3"/>
    <s v="EUR"/>
    <n v="1443384840"/>
    <n v="1441790658"/>
    <b v="0"/>
    <n v="98"/>
    <b v="1"/>
    <s v="film &amp; video/television"/>
    <n v="1.0660000000000001"/>
    <x v="15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x v="14"/>
    <n v="12029"/>
    <x v="0"/>
    <x v="0"/>
    <s v="USD"/>
    <n v="1402896600"/>
    <n v="1398971211"/>
    <b v="0"/>
    <n v="70"/>
    <b v="1"/>
    <s v="film &amp; video/television"/>
    <n v="1.0024166666666667"/>
    <x v="16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x v="15"/>
    <n v="1510"/>
    <x v="0"/>
    <x v="1"/>
    <s v="GBP"/>
    <n v="1415126022"/>
    <n v="1412530422"/>
    <b v="0"/>
    <n v="36"/>
    <b v="1"/>
    <s v="film &amp; video/television"/>
    <n v="1.0066666666666666"/>
    <x v="17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x v="11"/>
    <n v="31896.33"/>
    <x v="0"/>
    <x v="0"/>
    <s v="USD"/>
    <n v="1410958856"/>
    <n v="1408366856"/>
    <b v="0"/>
    <n v="342"/>
    <b v="1"/>
    <s v="film &amp; video/television"/>
    <n v="1.0632110000000001"/>
    <x v="18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x v="16"/>
    <n v="1235"/>
    <x v="0"/>
    <x v="0"/>
    <s v="USD"/>
    <n v="1437420934"/>
    <n v="1434828934"/>
    <b v="0"/>
    <n v="22"/>
    <b v="1"/>
    <s v="film &amp; video/television"/>
    <n v="1.4529411764705882"/>
    <x v="19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x v="13"/>
    <n v="2004"/>
    <x v="0"/>
    <x v="0"/>
    <s v="USD"/>
    <n v="1442167912"/>
    <n v="1436983912"/>
    <b v="0"/>
    <n v="25"/>
    <b v="1"/>
    <s v="film &amp; video/television"/>
    <n v="1.002"/>
    <x v="20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x v="0"/>
    <s v="USD"/>
    <n v="1411743789"/>
    <n v="1409151789"/>
    <b v="0"/>
    <n v="101"/>
    <b v="1"/>
    <s v="film &amp; video/television"/>
    <n v="1.0913513513513513"/>
    <x v="21"/>
    <x v="0"/>
    <x v="0"/>
    <x v="21"/>
    <d v="2014-09-26T15:03:09"/>
  </r>
  <r>
    <n v="22"/>
    <s v="CREATURES OF HABIT!"/>
    <s v="Meet Gary, and Troy: Two unlikely friends that investigate &quot;strange phenomenon&quot;."/>
    <x v="18"/>
    <n v="410"/>
    <x v="0"/>
    <x v="0"/>
    <s v="USD"/>
    <n v="1420099140"/>
    <n v="1418766740"/>
    <b v="0"/>
    <n v="8"/>
    <b v="1"/>
    <s v="film &amp; video/television"/>
    <n v="1.1714285714285715"/>
    <x v="22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x v="0"/>
    <s v="USD"/>
    <n v="1430407200"/>
    <n v="1428086501"/>
    <b v="0"/>
    <n v="23"/>
    <b v="1"/>
    <s v="film &amp; video/television"/>
    <n v="1.1850000000000001"/>
    <x v="23"/>
    <x v="0"/>
    <x v="0"/>
    <x v="23"/>
    <d v="2015-04-30T15:20:00"/>
  </r>
  <r>
    <n v="24"/>
    <s v="Bring STL Up Late to TV"/>
    <s v="STL Up Late is a weekly late night comedy talk show for St. Louis television."/>
    <x v="19"/>
    <n v="38082.69"/>
    <x v="0"/>
    <x v="0"/>
    <s v="USD"/>
    <n v="1442345940"/>
    <n v="1439494863"/>
    <b v="0"/>
    <n v="574"/>
    <b v="1"/>
    <s v="film &amp; video/television"/>
    <n v="1.0880768571428572"/>
    <x v="24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x v="0"/>
    <s v="USD"/>
    <n v="1452299761"/>
    <n v="1447115761"/>
    <b v="0"/>
    <n v="14"/>
    <b v="1"/>
    <s v="film &amp; video/television"/>
    <n v="1.3333333333333333"/>
    <x v="25"/>
    <x v="0"/>
    <x v="0"/>
    <x v="25"/>
    <d v="2016-01-09T00:36:01"/>
  </r>
  <r>
    <n v="26"/>
    <s v="You, Me &amp; Sicily:  Part I Editing"/>
    <s v="Highlighting Sicily's points of light: its extraordinary people. Editing phase is now underway!!!"/>
    <x v="21"/>
    <n v="1940"/>
    <x v="0"/>
    <x v="0"/>
    <s v="USD"/>
    <n v="1408278144"/>
    <n v="1404822144"/>
    <b v="0"/>
    <n v="19"/>
    <b v="1"/>
    <s v="film &amp; video/television"/>
    <n v="1.552"/>
    <x v="26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x v="22"/>
    <n v="22345"/>
    <x v="0"/>
    <x v="4"/>
    <s v="NZD"/>
    <n v="1416113833"/>
    <n v="1413518233"/>
    <b v="0"/>
    <n v="150"/>
    <b v="1"/>
    <s v="film &amp; video/television"/>
    <n v="1.1172500000000001"/>
    <x v="27"/>
    <x v="0"/>
    <x v="0"/>
    <x v="27"/>
    <d v="2014-11-16T04:57:13"/>
  </r>
  <r>
    <n v="28"/>
    <s v="John Earle Dog Training Concept Development Reel"/>
    <s v="John and Brian are on a quest to change people's lives and rehabilitate dogs."/>
    <x v="14"/>
    <n v="12042"/>
    <x v="0"/>
    <x v="0"/>
    <s v="USD"/>
    <n v="1450307284"/>
    <n v="1447715284"/>
    <b v="0"/>
    <n v="71"/>
    <b v="1"/>
    <s v="film &amp; video/television"/>
    <n v="1.0035000000000001"/>
    <x v="28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x v="9"/>
    <n v="3700"/>
    <x v="0"/>
    <x v="1"/>
    <s v="GBP"/>
    <n v="1406045368"/>
    <n v="1403453368"/>
    <b v="0"/>
    <n v="117"/>
    <b v="1"/>
    <s v="film &amp; video/television"/>
    <n v="1.2333333333333334"/>
    <x v="29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x v="23"/>
    <n v="4051.99"/>
    <x v="0"/>
    <x v="0"/>
    <s v="USD"/>
    <n v="1408604515"/>
    <n v="1406012515"/>
    <b v="0"/>
    <n v="53"/>
    <b v="1"/>
    <s v="film &amp; video/television"/>
    <n v="1.0129975"/>
    <x v="30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x v="24"/>
    <n v="13"/>
    <x v="0"/>
    <x v="0"/>
    <s v="USD"/>
    <n v="1453748434"/>
    <n v="1452193234"/>
    <b v="0"/>
    <n v="1"/>
    <b v="1"/>
    <s v="film &amp; video/television"/>
    <n v="1"/>
    <x v="31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x v="25"/>
    <n v="28520"/>
    <x v="0"/>
    <x v="0"/>
    <s v="USD"/>
    <n v="1463111940"/>
    <n v="1459523017"/>
    <b v="0"/>
    <n v="89"/>
    <b v="1"/>
    <s v="film &amp; video/television"/>
    <n v="1.0024604569420035"/>
    <x v="32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x v="26"/>
    <n v="5360"/>
    <x v="0"/>
    <x v="0"/>
    <s v="USD"/>
    <n v="1447001501"/>
    <n v="1444405901"/>
    <b v="0"/>
    <n v="64"/>
    <b v="1"/>
    <s v="film &amp; video/television"/>
    <n v="1.0209523809523811"/>
    <x v="33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x v="27"/>
    <n v="3392"/>
    <x v="0"/>
    <x v="0"/>
    <s v="USD"/>
    <n v="1407224601"/>
    <n v="1405928601"/>
    <b v="0"/>
    <n v="68"/>
    <b v="1"/>
    <s v="film &amp; video/television"/>
    <n v="1.3046153846153845"/>
    <x v="34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x v="28"/>
    <n v="1665"/>
    <x v="0"/>
    <x v="0"/>
    <s v="USD"/>
    <n v="1430179200"/>
    <n v="1428130814"/>
    <b v="0"/>
    <n v="28"/>
    <b v="1"/>
    <s v="film &amp; video/television"/>
    <n v="1.665"/>
    <x v="35"/>
    <x v="0"/>
    <x v="0"/>
    <x v="35"/>
    <d v="2015-04-28T00:00:00"/>
  </r>
  <r>
    <n v="36"/>
    <s v="THE LISTENING BOX"/>
    <s v="A modern day priest makes an unusual discovery, setting off a chain of events."/>
    <x v="12"/>
    <n v="8529"/>
    <x v="0"/>
    <x v="0"/>
    <s v="USD"/>
    <n v="1428128525"/>
    <n v="1425540125"/>
    <b v="0"/>
    <n v="44"/>
    <b v="1"/>
    <s v="film &amp; video/television"/>
    <n v="1.4215"/>
    <x v="36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x v="29"/>
    <n v="40357"/>
    <x v="0"/>
    <x v="0"/>
    <s v="USD"/>
    <n v="1425055079"/>
    <n v="1422463079"/>
    <b v="0"/>
    <n v="253"/>
    <b v="1"/>
    <s v="film &amp; video/television"/>
    <n v="1.8344090909090909"/>
    <x v="37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x v="30"/>
    <n v="2751"/>
    <x v="0"/>
    <x v="0"/>
    <s v="USD"/>
    <n v="1368235344"/>
    <n v="1365643344"/>
    <b v="0"/>
    <n v="66"/>
    <b v="1"/>
    <s v="film &amp; video/television"/>
    <n v="1.1004"/>
    <x v="38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x v="31"/>
    <n v="32745"/>
    <x v="0"/>
    <x v="1"/>
    <s v="GBP"/>
    <n v="1401058740"/>
    <n v="1398388068"/>
    <b v="0"/>
    <n v="217"/>
    <b v="1"/>
    <s v="film &amp; video/television"/>
    <n v="1.3098000000000001"/>
    <x v="39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x v="13"/>
    <n v="2027"/>
    <x v="0"/>
    <x v="0"/>
    <s v="USD"/>
    <n v="1403150400"/>
    <n v="1401426488"/>
    <b v="0"/>
    <n v="16"/>
    <b v="1"/>
    <s v="film &amp; video/television"/>
    <n v="1.0135000000000001"/>
    <x v="40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x v="0"/>
    <s v="USD"/>
    <n v="1412516354"/>
    <n v="1409924354"/>
    <b v="0"/>
    <n v="19"/>
    <b v="1"/>
    <s v="film &amp; video/television"/>
    <n v="1"/>
    <x v="41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x v="32"/>
    <n v="19860"/>
    <x v="0"/>
    <x v="0"/>
    <s v="USD"/>
    <n v="1419780026"/>
    <n v="1417188026"/>
    <b v="0"/>
    <n v="169"/>
    <b v="1"/>
    <s v="film &amp; video/television"/>
    <n v="1.4185714285714286"/>
    <x v="42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x v="0"/>
    <s v="USD"/>
    <n v="1405209600"/>
    <n v="1402599486"/>
    <b v="0"/>
    <n v="263"/>
    <b v="1"/>
    <s v="film &amp; video/television"/>
    <n v="3.0865999999999998"/>
    <x v="43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x v="13"/>
    <n v="2000"/>
    <x v="0"/>
    <x v="0"/>
    <s v="USD"/>
    <n v="1412648537"/>
    <n v="1408760537"/>
    <b v="0"/>
    <n v="15"/>
    <b v="1"/>
    <s v="film &amp; video/television"/>
    <n v="1"/>
    <x v="44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x v="10"/>
    <n v="6000"/>
    <x v="0"/>
    <x v="0"/>
    <s v="USD"/>
    <n v="1461769107"/>
    <n v="1459177107"/>
    <b v="0"/>
    <n v="61"/>
    <b v="1"/>
    <s v="film &amp; video/television"/>
    <n v="1.2"/>
    <x v="45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x v="33"/>
    <n v="8750"/>
    <x v="0"/>
    <x v="2"/>
    <s v="AUD"/>
    <n v="1450220974"/>
    <n v="1447628974"/>
    <b v="0"/>
    <n v="45"/>
    <b v="1"/>
    <s v="film &amp; video/television"/>
    <n v="1.0416666666666667"/>
    <x v="46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x v="0"/>
    <s v="USD"/>
    <n v="1419021607"/>
    <n v="1413834007"/>
    <b v="0"/>
    <n v="70"/>
    <b v="1"/>
    <s v="film &amp; video/television"/>
    <n v="1.0761100000000001"/>
    <x v="47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x v="1"/>
    <s v="GBP"/>
    <n v="1425211200"/>
    <n v="1422534260"/>
    <b v="0"/>
    <n v="38"/>
    <b v="1"/>
    <s v="film &amp; video/television"/>
    <n v="1.0794999999999999"/>
    <x v="48"/>
    <x v="0"/>
    <x v="0"/>
    <x v="48"/>
    <d v="2015-03-01T12:00:00"/>
  </r>
  <r>
    <n v="49"/>
    <s v="Driving Jersey - Season Five"/>
    <s v="Driving Jersey is real people telling real stories."/>
    <x v="14"/>
    <n v="12000"/>
    <x v="0"/>
    <x v="0"/>
    <s v="USD"/>
    <n v="1445660045"/>
    <n v="1443068045"/>
    <b v="0"/>
    <n v="87"/>
    <b v="1"/>
    <s v="film &amp; video/television"/>
    <n v="1"/>
    <x v="49"/>
    <x v="0"/>
    <x v="0"/>
    <x v="49"/>
    <d v="2015-10-24T04:14:05"/>
  </r>
  <r>
    <n v="50"/>
    <s v="The Love Lounge"/>
    <s v="A brand new dating show which helps one lucky lady find her Mr Right with difficult decisions to make along the way."/>
    <x v="20"/>
    <n v="600"/>
    <x v="0"/>
    <x v="1"/>
    <s v="GBP"/>
    <n v="1422637200"/>
    <n v="1419271458"/>
    <b v="0"/>
    <n v="22"/>
    <b v="1"/>
    <s v="film &amp; video/television"/>
    <n v="1"/>
    <x v="50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x v="34"/>
    <n v="14082"/>
    <x v="0"/>
    <x v="0"/>
    <s v="USD"/>
    <n v="1439245037"/>
    <n v="1436653037"/>
    <b v="0"/>
    <n v="119"/>
    <b v="1"/>
    <s v="film &amp; video/television"/>
    <n v="1.2801818181818181"/>
    <x v="51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x v="3"/>
    <n v="11621"/>
    <x v="0"/>
    <x v="0"/>
    <s v="USD"/>
    <n v="1405615846"/>
    <n v="1403023846"/>
    <b v="0"/>
    <n v="52"/>
    <b v="1"/>
    <s v="film &amp; video/television"/>
    <n v="1.1620999999999999"/>
    <x v="52"/>
    <x v="0"/>
    <x v="0"/>
    <x v="52"/>
    <d v="2014-07-17T16:50:46"/>
  </r>
  <r>
    <n v="53"/>
    <s v="Rolling out Vegan Mashup's Season 2"/>
    <s v="Delicious TV's Vegan Mashup launching season two on public television"/>
    <x v="9"/>
    <n v="3289"/>
    <x v="0"/>
    <x v="0"/>
    <s v="USD"/>
    <n v="1396648800"/>
    <n v="1395407445"/>
    <b v="0"/>
    <n v="117"/>
    <b v="1"/>
    <s v="film &amp; video/television"/>
    <n v="1.0963333333333334"/>
    <x v="53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x v="0"/>
    <s v="USD"/>
    <n v="1451063221"/>
    <n v="1448471221"/>
    <b v="0"/>
    <n v="52"/>
    <b v="1"/>
    <s v="film &amp; video/television"/>
    <n v="1.01"/>
    <x v="54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x v="35"/>
    <n v="11090"/>
    <x v="0"/>
    <x v="0"/>
    <s v="USD"/>
    <n v="1464390916"/>
    <n v="1462576516"/>
    <b v="0"/>
    <n v="86"/>
    <b v="1"/>
    <s v="film &amp; video/television"/>
    <n v="1.2895348837209302"/>
    <x v="55"/>
    <x v="0"/>
    <x v="0"/>
    <x v="55"/>
    <d v="2016-05-27T23:15:16"/>
  </r>
  <r>
    <n v="56"/>
    <s v="Voxwomen Cycling Show"/>
    <s v="We want to see more women's cycling on TV - and we need your help to make it happen!"/>
    <x v="6"/>
    <n v="8581"/>
    <x v="0"/>
    <x v="1"/>
    <s v="GBP"/>
    <n v="1433779200"/>
    <n v="1432559424"/>
    <b v="0"/>
    <n v="174"/>
    <b v="1"/>
    <s v="film &amp; video/television"/>
    <n v="1.0726249999999999"/>
    <x v="56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x v="0"/>
    <s v="USD"/>
    <n v="1429991962"/>
    <n v="1427399962"/>
    <b v="0"/>
    <n v="69"/>
    <b v="1"/>
    <s v="film &amp; video/television"/>
    <n v="1.0189999999999999"/>
    <x v="57"/>
    <x v="0"/>
    <x v="0"/>
    <x v="57"/>
    <d v="2015-04-25T19:59:22"/>
  </r>
  <r>
    <n v="58"/>
    <s v="Gloaming"/>
    <s v="Alex thought he knew how the world worked. You live, you die and it's over. He was very, very wrong."/>
    <x v="3"/>
    <n v="10291"/>
    <x v="0"/>
    <x v="0"/>
    <s v="USD"/>
    <n v="1416423172"/>
    <n v="1413827572"/>
    <b v="0"/>
    <n v="75"/>
    <b v="1"/>
    <s v="film &amp; video/television"/>
    <n v="1.0290999999999999"/>
    <x v="58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x v="0"/>
    <s v="USD"/>
    <n v="1442264400"/>
    <n v="1439530776"/>
    <b v="0"/>
    <n v="33"/>
    <b v="1"/>
    <s v="film &amp; video/television"/>
    <n v="1.0012570000000001"/>
    <x v="59"/>
    <x v="0"/>
    <x v="0"/>
    <x v="59"/>
    <d v="2015-09-14T21:00:00"/>
  </r>
  <r>
    <n v="60"/>
    <s v="Ever Since - Short Film"/>
    <s v="Set in a beautiful but desolate world, we see how loneliness can lead to friendship in unconventional ways."/>
    <x v="37"/>
    <n v="4648.33"/>
    <x v="0"/>
    <x v="1"/>
    <s v="GBP"/>
    <n v="1395532800"/>
    <n v="1393882717"/>
    <b v="0"/>
    <n v="108"/>
    <b v="1"/>
    <s v="film &amp; video/shorts"/>
    <n v="1.0329622222222221"/>
    <x v="60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x v="10"/>
    <n v="7415"/>
    <x v="0"/>
    <x v="0"/>
    <s v="USD"/>
    <n v="1370547157"/>
    <n v="1368646357"/>
    <b v="0"/>
    <n v="23"/>
    <b v="1"/>
    <s v="film &amp; video/shorts"/>
    <n v="1.4830000000000001"/>
    <x v="61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x v="9"/>
    <n v="4642"/>
    <x v="0"/>
    <x v="0"/>
    <s v="USD"/>
    <n v="1362337878"/>
    <n v="1360177878"/>
    <b v="0"/>
    <n v="48"/>
    <b v="1"/>
    <s v="film &amp; video/shorts"/>
    <n v="1.5473333333333332"/>
    <x v="62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x v="13"/>
    <n v="2270.37"/>
    <x v="0"/>
    <x v="0"/>
    <s v="USD"/>
    <n v="1388206740"/>
    <n v="1386194013"/>
    <b v="0"/>
    <n v="64"/>
    <b v="1"/>
    <s v="film &amp; video/shorts"/>
    <n v="1.1351849999999999"/>
    <x v="63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x v="38"/>
    <n v="2080"/>
    <x v="0"/>
    <x v="0"/>
    <s v="USD"/>
    <n v="1373243181"/>
    <n v="1370651181"/>
    <b v="0"/>
    <n v="24"/>
    <b v="1"/>
    <s v="film &amp; video/shorts"/>
    <n v="1.7333333333333334"/>
    <x v="64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x v="39"/>
    <n v="7527"/>
    <x v="0"/>
    <x v="5"/>
    <s v="CAD"/>
    <n v="1407736740"/>
    <n v="1405453354"/>
    <b v="0"/>
    <n v="57"/>
    <b v="1"/>
    <s v="film &amp; video/shorts"/>
    <n v="1.0752857142857142"/>
    <x v="65"/>
    <x v="0"/>
    <x v="1"/>
    <x v="65"/>
    <d v="2014-08-11T05:59:00"/>
  </r>
  <r>
    <n v="66"/>
    <s v="A Stagnant Fever: Short Film"/>
    <s v="A dark comedy set in the '60s about clinical depression and one night stands."/>
    <x v="13"/>
    <n v="2372"/>
    <x v="0"/>
    <x v="0"/>
    <s v="USD"/>
    <n v="1468873420"/>
    <n v="1466281420"/>
    <b v="0"/>
    <n v="26"/>
    <b v="1"/>
    <s v="film &amp; video/shorts"/>
    <n v="1.1859999999999999"/>
    <x v="66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x v="13"/>
    <n v="2325"/>
    <x v="0"/>
    <x v="0"/>
    <s v="USD"/>
    <n v="1342360804"/>
    <n v="1339768804"/>
    <b v="0"/>
    <n v="20"/>
    <b v="1"/>
    <s v="film &amp; video/shorts"/>
    <n v="1.1625000000000001"/>
    <x v="67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x v="20"/>
    <n v="763"/>
    <x v="0"/>
    <x v="1"/>
    <s v="GBP"/>
    <n v="1393162791"/>
    <n v="1390570791"/>
    <b v="0"/>
    <n v="36"/>
    <b v="1"/>
    <s v="film &amp; video/shorts"/>
    <n v="1.2716666666666667"/>
    <x v="68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x v="3"/>
    <n v="11094.23"/>
    <x v="0"/>
    <x v="0"/>
    <s v="USD"/>
    <n v="1317538740"/>
    <n v="1314765025"/>
    <b v="0"/>
    <n v="178"/>
    <b v="1"/>
    <s v="film &amp; video/shorts"/>
    <n v="1.109423"/>
    <x v="69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x v="2"/>
    <n v="636"/>
    <x v="0"/>
    <x v="0"/>
    <s v="USD"/>
    <n v="1315171845"/>
    <n v="1309987845"/>
    <b v="0"/>
    <n v="17"/>
    <b v="1"/>
    <s v="film &amp; video/shorts"/>
    <n v="1.272"/>
    <x v="70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x v="0"/>
    <s v="USD"/>
    <n v="1338186657"/>
    <n v="1333002657"/>
    <b v="0"/>
    <n v="32"/>
    <b v="1"/>
    <s v="film &amp; video/shorts"/>
    <n v="1.2394444444444443"/>
    <x v="71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x v="41"/>
    <n v="2385"/>
    <x v="0"/>
    <x v="0"/>
    <s v="USD"/>
    <n v="1352937600"/>
    <n v="1351210481"/>
    <b v="0"/>
    <n v="41"/>
    <b v="1"/>
    <s v="film &amp; video/shorts"/>
    <n v="1.084090909090909"/>
    <x v="72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x v="0"/>
    <s v="USD"/>
    <n v="1304395140"/>
    <n v="1297620584"/>
    <b v="0"/>
    <n v="18"/>
    <b v="1"/>
    <s v="film &amp; video/shorts"/>
    <n v="1"/>
    <x v="73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x v="6"/>
    <s v="EUR"/>
    <n v="1453376495"/>
    <n v="1450784495"/>
    <b v="0"/>
    <n v="29"/>
    <b v="1"/>
    <s v="film &amp; video/shorts"/>
    <n v="1.1293199999999999"/>
    <x v="74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x v="8"/>
    <n v="4040"/>
    <x v="0"/>
    <x v="0"/>
    <s v="USD"/>
    <n v="1366693272"/>
    <n v="1364101272"/>
    <b v="0"/>
    <n v="47"/>
    <b v="1"/>
    <s v="film &amp; video/shorts"/>
    <n v="1.1542857142857144"/>
    <x v="75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x v="43"/>
    <n v="460"/>
    <x v="0"/>
    <x v="0"/>
    <s v="USD"/>
    <n v="1325007358"/>
    <n v="1319819758"/>
    <b v="0"/>
    <n v="15"/>
    <b v="1"/>
    <s v="film &amp; video/shorts"/>
    <n v="1.5333333333333334"/>
    <x v="76"/>
    <x v="0"/>
    <x v="1"/>
    <x v="76"/>
    <d v="2011-12-27T17:35:58"/>
  </r>
  <r>
    <n v="77"/>
    <s v="Jonah and the Crab"/>
    <s v="A short film about a boy searching for companionship in a hermit crab he finds on the beach."/>
    <x v="44"/>
    <n v="1570"/>
    <x v="0"/>
    <x v="0"/>
    <s v="USD"/>
    <n v="1337569140"/>
    <n v="1332991717"/>
    <b v="0"/>
    <n v="26"/>
    <b v="1"/>
    <s v="film &amp; video/shorts"/>
    <n v="3.9249999999999998"/>
    <x v="77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x v="6"/>
    <s v="EUR"/>
    <n v="1472751121"/>
    <n v="1471887121"/>
    <b v="0"/>
    <n v="35"/>
    <b v="1"/>
    <s v="film &amp; video/shorts"/>
    <n v="27.02"/>
    <x v="78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x v="46"/>
    <n v="1651"/>
    <x v="0"/>
    <x v="1"/>
    <s v="GBP"/>
    <n v="1398451093"/>
    <n v="1395859093"/>
    <b v="0"/>
    <n v="41"/>
    <b v="1"/>
    <s v="film &amp; video/shorts"/>
    <n v="1.27"/>
    <x v="79"/>
    <x v="0"/>
    <x v="1"/>
    <x v="79"/>
    <d v="2014-04-25T18:38:13"/>
  </r>
  <r>
    <n v="80"/>
    <s v="Swingers Anonymous"/>
    <s v="What would you do if you ended up at a swingers party with two dead bodies and $20,000 in drug money?"/>
    <x v="14"/>
    <n v="12870"/>
    <x v="0"/>
    <x v="0"/>
    <s v="USD"/>
    <n v="1386640856"/>
    <n v="1383616856"/>
    <b v="0"/>
    <n v="47"/>
    <b v="1"/>
    <s v="film &amp; video/shorts"/>
    <n v="1.0725"/>
    <x v="80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x v="0"/>
    <s v="USD"/>
    <n v="1342234920"/>
    <n v="1341892127"/>
    <b v="0"/>
    <n v="28"/>
    <b v="1"/>
    <s v="film &amp; video/shorts"/>
    <n v="1.98"/>
    <x v="81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x v="0"/>
    <s v="USD"/>
    <n v="1318189261"/>
    <n v="1315597261"/>
    <b v="0"/>
    <n v="100"/>
    <b v="1"/>
    <s v="film &amp; video/shorts"/>
    <n v="1.0001249999999999"/>
    <x v="82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x v="48"/>
    <n v="205"/>
    <x v="0"/>
    <x v="1"/>
    <s v="GBP"/>
    <n v="1424604600"/>
    <n v="1423320389"/>
    <b v="0"/>
    <n v="13"/>
    <b v="1"/>
    <s v="film &amp; video/shorts"/>
    <n v="1.0249999999999999"/>
    <x v="83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x v="2"/>
    <n v="500"/>
    <x v="0"/>
    <x v="0"/>
    <s v="USD"/>
    <n v="1305483086"/>
    <n v="1302891086"/>
    <b v="0"/>
    <n v="7"/>
    <b v="1"/>
    <s v="film &amp; video/shorts"/>
    <n v="1"/>
    <x v="84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x v="38"/>
    <n v="1506"/>
    <x v="0"/>
    <x v="0"/>
    <s v="USD"/>
    <n v="1316746837"/>
    <n v="1314154837"/>
    <b v="0"/>
    <n v="21"/>
    <b v="1"/>
    <s v="film &amp; video/shorts"/>
    <n v="1.2549999999999999"/>
    <x v="85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x v="6"/>
    <s v="EUR"/>
    <n v="1451226045"/>
    <n v="1444828845"/>
    <b v="0"/>
    <n v="17"/>
    <b v="1"/>
    <s v="film &amp; video/shorts"/>
    <n v="1.0646666666666667"/>
    <x v="86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x v="30"/>
    <n v="2615"/>
    <x v="0"/>
    <x v="0"/>
    <s v="USD"/>
    <n v="1275529260"/>
    <n v="1274705803"/>
    <b v="0"/>
    <n v="25"/>
    <b v="1"/>
    <s v="film &amp; video/shorts"/>
    <n v="1.046"/>
    <x v="87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x v="0"/>
    <s v="USD"/>
    <n v="1403452131"/>
    <n v="1401205731"/>
    <b v="0"/>
    <n v="60"/>
    <b v="1"/>
    <s v="film &amp; video/shorts"/>
    <n v="1.0285714285714285"/>
    <x v="88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x v="12"/>
    <n v="6904"/>
    <x v="0"/>
    <x v="0"/>
    <s v="USD"/>
    <n v="1370196192"/>
    <n v="1368036192"/>
    <b v="0"/>
    <n v="56"/>
    <b v="1"/>
    <s v="film &amp; video/shorts"/>
    <n v="1.1506666666666667"/>
    <x v="89"/>
    <x v="0"/>
    <x v="1"/>
    <x v="89"/>
    <d v="2013-06-02T18:03:12"/>
  </r>
  <r>
    <n v="90"/>
    <s v="Help Get the Short Film Interior Design into Film Festivals!"/>
    <s v="We're looking for funding to help submit a short film to film festivals."/>
    <x v="2"/>
    <n v="502"/>
    <x v="0"/>
    <x v="0"/>
    <s v="USD"/>
    <n v="1310454499"/>
    <n v="1307862499"/>
    <b v="0"/>
    <n v="16"/>
    <b v="1"/>
    <s v="film &amp; video/shorts"/>
    <n v="1.004"/>
    <x v="90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x v="0"/>
    <s v="USD"/>
    <n v="1305625164"/>
    <n v="1300354764"/>
    <b v="0"/>
    <n v="46"/>
    <b v="1"/>
    <s v="film &amp; video/shorts"/>
    <n v="1.2"/>
    <x v="91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x v="10"/>
    <n v="5260"/>
    <x v="0"/>
    <x v="5"/>
    <s v="CAD"/>
    <n v="1485936000"/>
    <n v="1481949983"/>
    <b v="0"/>
    <n v="43"/>
    <b v="1"/>
    <s v="film &amp; video/shorts"/>
    <n v="1.052"/>
    <x v="92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x v="0"/>
    <s v="USD"/>
    <n v="1341349200"/>
    <n v="1338928537"/>
    <b v="0"/>
    <n v="15"/>
    <b v="1"/>
    <s v="film &amp; video/shorts"/>
    <n v="1.1060000000000001"/>
    <x v="93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x v="1"/>
    <s v="GBP"/>
    <n v="1396890822"/>
    <n v="1395162822"/>
    <b v="0"/>
    <n v="12"/>
    <b v="1"/>
    <s v="film &amp; video/shorts"/>
    <n v="1.04"/>
    <x v="94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x v="0"/>
    <s v="USD"/>
    <n v="1330214841"/>
    <n v="1327622841"/>
    <b v="0"/>
    <n v="21"/>
    <b v="1"/>
    <s v="film &amp; video/shorts"/>
    <n v="1.3142857142857143"/>
    <x v="95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x v="15"/>
    <n v="1720"/>
    <x v="0"/>
    <x v="0"/>
    <s v="USD"/>
    <n v="1280631600"/>
    <n v="1274889241"/>
    <b v="0"/>
    <n v="34"/>
    <b v="1"/>
    <s v="film &amp; video/shorts"/>
    <n v="1.1466666666666667"/>
    <x v="96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x v="0"/>
    <s v="USD"/>
    <n v="1310440482"/>
    <n v="1307848482"/>
    <b v="0"/>
    <n v="8"/>
    <b v="1"/>
    <s v="film &amp; video/shorts"/>
    <n v="1.0625"/>
    <x v="97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x v="50"/>
    <n v="3400"/>
    <x v="0"/>
    <x v="0"/>
    <s v="USD"/>
    <n v="1354923000"/>
    <n v="1351796674"/>
    <b v="0"/>
    <n v="60"/>
    <b v="1"/>
    <s v="film &amp; video/shorts"/>
    <n v="1.0625"/>
    <x v="98"/>
    <x v="0"/>
    <x v="1"/>
    <x v="98"/>
    <d v="2012-12-07T23:30:00"/>
  </r>
  <r>
    <n v="99"/>
    <s v="BEAT: An Original Short Film"/>
    <s v="A feminist tale of two girls finally giving a &quot;Nice Guy&quot; what he truly deserves. Also, dancing!"/>
    <x v="15"/>
    <n v="1590.29"/>
    <x v="0"/>
    <x v="0"/>
    <s v="USD"/>
    <n v="1390426799"/>
    <n v="1387834799"/>
    <b v="0"/>
    <n v="39"/>
    <b v="1"/>
    <s v="film &amp; video/shorts"/>
    <n v="1.0601933333333333"/>
    <x v="99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x v="10"/>
    <n v="5000"/>
    <x v="0"/>
    <x v="0"/>
    <s v="USD"/>
    <n v="1352055886"/>
    <n v="1350324286"/>
    <b v="0"/>
    <n v="26"/>
    <b v="1"/>
    <s v="film &amp; video/shorts"/>
    <n v="1"/>
    <x v="100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x v="0"/>
    <s v="USD"/>
    <n v="1359052710"/>
    <n v="1356979110"/>
    <b v="0"/>
    <n v="35"/>
    <b v="1"/>
    <s v="film &amp; video/shorts"/>
    <n v="1"/>
    <x v="101"/>
    <x v="0"/>
    <x v="1"/>
    <x v="101"/>
    <d v="2013-01-24T18:38:30"/>
  </r>
  <r>
    <n v="102"/>
    <s v="Dear God No!"/>
    <s v="A gang of outlaw bikers pull a home invasion on a disgraced Anthropologist hiding a secret locked in his cabin basement."/>
    <x v="12"/>
    <n v="7665"/>
    <x v="0"/>
    <x v="0"/>
    <s v="USD"/>
    <n v="1293073733"/>
    <n v="1290481733"/>
    <b v="0"/>
    <n v="65"/>
    <b v="1"/>
    <s v="film &amp; video/shorts"/>
    <n v="1.2775000000000001"/>
    <x v="102"/>
    <x v="0"/>
    <x v="1"/>
    <x v="102"/>
    <d v="2010-12-23T03:08:53"/>
  </r>
  <r>
    <n v="103"/>
    <s v="I'M TWENTY SOMETHING"/>
    <s v="Three friends in their twenties are trying to do the impossible - have fun on a casual Friday night."/>
    <x v="46"/>
    <n v="1367"/>
    <x v="0"/>
    <x v="1"/>
    <s v="GBP"/>
    <n v="1394220030"/>
    <n v="1392232830"/>
    <b v="0"/>
    <n v="49"/>
    <b v="1"/>
    <s v="film &amp; video/shorts"/>
    <n v="1.0515384615384615"/>
    <x v="103"/>
    <x v="0"/>
    <x v="1"/>
    <x v="103"/>
    <d v="2014-03-07T19:20:30"/>
  </r>
  <r>
    <n v="104"/>
    <s v="Good 'Ol Trumpet"/>
    <s v="UCF short film about an old man, his love for music, and his misplaced trumpet.  "/>
    <x v="2"/>
    <n v="600"/>
    <x v="0"/>
    <x v="0"/>
    <s v="USD"/>
    <n v="1301792400"/>
    <n v="1299775266"/>
    <b v="0"/>
    <n v="10"/>
    <b v="1"/>
    <s v="film &amp; video/shorts"/>
    <n v="1.2"/>
    <x v="88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x v="41"/>
    <n v="2363"/>
    <x v="0"/>
    <x v="0"/>
    <s v="USD"/>
    <n v="1463184000"/>
    <n v="1461605020"/>
    <b v="0"/>
    <n v="60"/>
    <b v="1"/>
    <s v="film &amp; video/shorts"/>
    <n v="1.074090909090909"/>
    <x v="104"/>
    <x v="0"/>
    <x v="1"/>
    <x v="105"/>
    <d v="2016-05-14T00:00:00"/>
  </r>
  <r>
    <n v="106"/>
    <s v="LOST WEEKEND"/>
    <s v="A Boy. A Girl. A Car. A Serial Killer."/>
    <x v="10"/>
    <n v="5025"/>
    <x v="0"/>
    <x v="0"/>
    <s v="USD"/>
    <n v="1333391901"/>
    <n v="1332182301"/>
    <b v="0"/>
    <n v="27"/>
    <b v="1"/>
    <s v="film &amp; video/shorts"/>
    <n v="1.0049999999999999"/>
    <x v="105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x v="0"/>
    <s v="USD"/>
    <n v="1303688087"/>
    <n v="1301787287"/>
    <b v="0"/>
    <n v="69"/>
    <b v="1"/>
    <s v="film &amp; video/shorts"/>
    <n v="1.0246666666666666"/>
    <x v="106"/>
    <x v="0"/>
    <x v="1"/>
    <x v="107"/>
    <d v="2011-04-24T23:34:47"/>
  </r>
  <r>
    <n v="108"/>
    <s v="GLASS: A Love Story"/>
    <s v="When a man can't find love, his Google GLASS does the searching for him. A short film shot with Google Glass."/>
    <x v="15"/>
    <n v="3700"/>
    <x v="0"/>
    <x v="0"/>
    <s v="USD"/>
    <n v="1370011370"/>
    <n v="1364827370"/>
    <b v="0"/>
    <n v="47"/>
    <b v="1"/>
    <s v="film &amp; video/shorts"/>
    <n v="2.4666666666666668"/>
    <x v="107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x v="0"/>
    <s v="USD"/>
    <n v="1298680630"/>
    <n v="1296088630"/>
    <b v="0"/>
    <n v="47"/>
    <b v="1"/>
    <s v="film &amp; video/shorts"/>
    <n v="2.1949999999999998"/>
    <x v="108"/>
    <x v="0"/>
    <x v="1"/>
    <x v="109"/>
    <d v="2011-02-26T00:37:10"/>
  </r>
  <r>
    <n v="110"/>
    <s v="Earlids"/>
    <s v="Lee, an awkward teenager with sound-blocking earlids, must confront his self-isolation after a girl moves in next door."/>
    <x v="46"/>
    <n v="1700"/>
    <x v="0"/>
    <x v="0"/>
    <s v="USD"/>
    <n v="1384408740"/>
    <n v="1381445253"/>
    <b v="0"/>
    <n v="26"/>
    <b v="1"/>
    <s v="film &amp; video/shorts"/>
    <n v="1.3076923076923077"/>
    <x v="109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x v="8"/>
    <n v="5410"/>
    <x v="0"/>
    <x v="2"/>
    <s v="AUD"/>
    <n v="1433059187"/>
    <n v="1430467187"/>
    <b v="0"/>
    <n v="53"/>
    <b v="1"/>
    <s v="film &amp; video/shorts"/>
    <n v="1.5457142857142858"/>
    <x v="110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x v="10"/>
    <n v="5200"/>
    <x v="0"/>
    <x v="0"/>
    <s v="USD"/>
    <n v="1397354400"/>
    <n v="1395277318"/>
    <b v="0"/>
    <n v="81"/>
    <b v="1"/>
    <s v="film &amp; video/shorts"/>
    <n v="1.04"/>
    <x v="111"/>
    <x v="0"/>
    <x v="1"/>
    <x v="112"/>
    <d v="2014-04-13T02:00:00"/>
  </r>
  <r>
    <n v="113"/>
    <s v="&quot;The First Day&quot; by Julia Othmer- Music Video"/>
    <s v="A living memorial for all those dealing with trauma, grief and loss."/>
    <x v="10"/>
    <n v="7050"/>
    <x v="0"/>
    <x v="0"/>
    <s v="USD"/>
    <n v="1312642800"/>
    <n v="1311963128"/>
    <b v="0"/>
    <n v="78"/>
    <b v="1"/>
    <s v="film &amp; video/shorts"/>
    <n v="1.41"/>
    <x v="112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x v="9"/>
    <n v="3100"/>
    <x v="0"/>
    <x v="0"/>
    <s v="USD"/>
    <n v="1326436488"/>
    <n v="1321252488"/>
    <b v="0"/>
    <n v="35"/>
    <b v="1"/>
    <s v="film &amp; video/shorts"/>
    <n v="1.0333333333333334"/>
    <x v="113"/>
    <x v="0"/>
    <x v="1"/>
    <x v="114"/>
    <d v="2012-01-13T06:34:48"/>
  </r>
  <r>
    <n v="115"/>
    <s v="The World's Greatest Lover"/>
    <s v="Never judge a book (or a lover) by their cover."/>
    <x v="52"/>
    <n v="632"/>
    <x v="0"/>
    <x v="0"/>
    <s v="USD"/>
    <n v="1328377444"/>
    <n v="1326217444"/>
    <b v="0"/>
    <n v="22"/>
    <b v="1"/>
    <s v="film &amp; video/shorts"/>
    <n v="1.4044444444444444"/>
    <x v="114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x v="8"/>
    <n v="3978"/>
    <x v="0"/>
    <x v="0"/>
    <s v="USD"/>
    <n v="1302260155"/>
    <n v="1298289355"/>
    <b v="0"/>
    <n v="57"/>
    <b v="1"/>
    <s v="film &amp; video/shorts"/>
    <n v="1.1365714285714286"/>
    <x v="115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x v="0"/>
    <s v="USD"/>
    <n v="1276110000"/>
    <n v="1268337744"/>
    <b v="0"/>
    <n v="27"/>
    <b v="1"/>
    <s v="film &amp; video/shorts"/>
    <n v="1.0049377777777779"/>
    <x v="116"/>
    <x v="0"/>
    <x v="1"/>
    <x v="117"/>
    <d v="2010-06-09T19:00:00"/>
  </r>
  <r>
    <n v="118"/>
    <s v="DENOUNCED - A Short Film"/>
    <s v="When a ruthless hit-man is 'denounced' from the mafia, his old enemies declare war."/>
    <x v="10"/>
    <n v="5651.58"/>
    <x v="0"/>
    <x v="0"/>
    <s v="USD"/>
    <n v="1311902236"/>
    <n v="1309310236"/>
    <b v="0"/>
    <n v="39"/>
    <b v="1"/>
    <s v="film &amp; video/shorts"/>
    <n v="1.1303159999999999"/>
    <x v="117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x v="0"/>
    <s v="USD"/>
    <n v="1313276400"/>
    <n v="1310693986"/>
    <b v="0"/>
    <n v="37"/>
    <b v="1"/>
    <s v="film &amp; video/shorts"/>
    <n v="1.0455692307692308"/>
    <x v="118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x v="7"/>
    <s v="HKD"/>
    <n v="1475457107"/>
    <n v="1472865107"/>
    <b v="0"/>
    <n v="1"/>
    <b v="0"/>
    <s v="film &amp; video/science fiction"/>
    <n v="1.4285714285714287E-4"/>
    <x v="119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x v="9"/>
    <n v="1"/>
    <x v="1"/>
    <x v="0"/>
    <s v="USD"/>
    <n v="1429352160"/>
    <n v="1427993710"/>
    <b v="0"/>
    <n v="1"/>
    <b v="0"/>
    <s v="film &amp; video/science fiction"/>
    <n v="3.3333333333333332E-4"/>
    <x v="120"/>
    <x v="0"/>
    <x v="2"/>
    <x v="121"/>
    <d v="2015-04-18T10:16:00"/>
  </r>
  <r>
    <n v="122"/>
    <s v="The Time Jumper (Canceled)"/>
    <s v="My ambition for this knows no bounds.  Seeing Sephoria in a live-action is a dream of mine."/>
    <x v="55"/>
    <n v="0"/>
    <x v="1"/>
    <x v="0"/>
    <s v="USD"/>
    <n v="1476094907"/>
    <n v="1470910907"/>
    <b v="0"/>
    <n v="0"/>
    <b v="0"/>
    <s v="film &amp; video/science fiction"/>
    <n v="0"/>
    <x v="121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x v="0"/>
    <s v="USD"/>
    <n v="1414533600"/>
    <n v="1411411564"/>
    <b v="0"/>
    <n v="6"/>
    <b v="0"/>
    <s v="film &amp; video/science fiction"/>
    <n v="2.7454545454545453E-3"/>
    <x v="122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x v="23"/>
    <n v="0"/>
    <x v="1"/>
    <x v="0"/>
    <s v="USD"/>
    <n v="1431728242"/>
    <n v="1429568242"/>
    <b v="0"/>
    <n v="0"/>
    <b v="0"/>
    <s v="film &amp; video/science fiction"/>
    <n v="0"/>
    <x v="121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x v="2"/>
    <n v="70"/>
    <x v="1"/>
    <x v="5"/>
    <s v="CAD"/>
    <n v="1486165880"/>
    <n v="1480981880"/>
    <b v="0"/>
    <n v="6"/>
    <b v="0"/>
    <s v="film &amp; video/science fiction"/>
    <n v="0.14000000000000001"/>
    <x v="123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x v="0"/>
    <s v="USD"/>
    <n v="1433988000"/>
    <n v="1431353337"/>
    <b v="0"/>
    <n v="13"/>
    <b v="0"/>
    <s v="film &amp; video/science fiction"/>
    <n v="5.5480000000000002E-2"/>
    <x v="124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x v="6"/>
    <n v="190"/>
    <x v="1"/>
    <x v="0"/>
    <s v="USD"/>
    <n v="1428069541"/>
    <n v="1425481141"/>
    <b v="0"/>
    <n v="4"/>
    <b v="0"/>
    <s v="film &amp; video/science fiction"/>
    <n v="2.375E-2"/>
    <x v="125"/>
    <x v="0"/>
    <x v="2"/>
    <x v="127"/>
    <d v="2015-04-03T13:59:01"/>
  </r>
  <r>
    <n v="128"/>
    <s v="Ralphi3 (Canceled)"/>
    <s v="A Science Fiction film filled with entertainment and Excitement"/>
    <x v="57"/>
    <n v="1867"/>
    <x v="1"/>
    <x v="0"/>
    <s v="USD"/>
    <n v="1476941293"/>
    <n v="1473917293"/>
    <b v="0"/>
    <n v="6"/>
    <b v="0"/>
    <s v="film &amp; video/science fiction"/>
    <n v="1.8669999999999999E-2"/>
    <x v="126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x v="0"/>
    <s v="USD"/>
    <n v="1414708183"/>
    <n v="1409524183"/>
    <b v="0"/>
    <n v="0"/>
    <b v="0"/>
    <s v="film &amp; video/science fiction"/>
    <n v="0"/>
    <x v="121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x v="20"/>
    <n v="0"/>
    <x v="1"/>
    <x v="1"/>
    <s v="GBP"/>
    <n v="1402949760"/>
    <n v="1400536692"/>
    <b v="0"/>
    <n v="0"/>
    <b v="0"/>
    <s v="film &amp; video/science fiction"/>
    <n v="0"/>
    <x v="121"/>
    <x v="0"/>
    <x v="2"/>
    <x v="130"/>
    <d v="2014-06-16T20:16:00"/>
  </r>
  <r>
    <n v="131"/>
    <s v="I (Canceled)"/>
    <s v="I"/>
    <x v="38"/>
    <n v="0"/>
    <x v="1"/>
    <x v="0"/>
    <s v="USD"/>
    <n v="1467763200"/>
    <n v="1466453161"/>
    <b v="0"/>
    <n v="0"/>
    <b v="0"/>
    <s v="film &amp; video/science fiction"/>
    <n v="0"/>
    <x v="121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x v="58"/>
    <n v="7655"/>
    <x v="1"/>
    <x v="0"/>
    <s v="USD"/>
    <n v="1415392207"/>
    <n v="1411500607"/>
    <b v="0"/>
    <n v="81"/>
    <b v="0"/>
    <s v="film &amp; video/science fiction"/>
    <n v="9.5687499999999995E-2"/>
    <x v="127"/>
    <x v="0"/>
    <x v="2"/>
    <x v="132"/>
    <d v="2014-11-07T20:30:07"/>
  </r>
  <r>
    <n v="133"/>
    <s v="Demon Women from outer space (Canceled)"/>
    <s v="Invasion from outer space sights, to weird to imagine destruction too monstrous to escape"/>
    <x v="59"/>
    <n v="0"/>
    <x v="1"/>
    <x v="0"/>
    <s v="USD"/>
    <n v="1464715860"/>
    <n v="1462130584"/>
    <b v="0"/>
    <n v="0"/>
    <b v="0"/>
    <s v="film &amp; video/science fiction"/>
    <n v="0"/>
    <x v="121"/>
    <x v="0"/>
    <x v="2"/>
    <x v="133"/>
    <d v="2016-05-31T17:31:00"/>
  </r>
  <r>
    <n v="134"/>
    <s v="MARLEY'S GHOST (AMBASSADORS OF STEAM) (Canceled)"/>
    <s v="steampunk  remake of &quot;a Christmas carol&quot;"/>
    <x v="10"/>
    <n v="0"/>
    <x v="1"/>
    <x v="0"/>
    <s v="USD"/>
    <n v="1441386000"/>
    <n v="1438811418"/>
    <b v="0"/>
    <n v="0"/>
    <b v="0"/>
    <s v="film &amp; video/science fiction"/>
    <n v="0"/>
    <x v="121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x v="0"/>
    <s v="USD"/>
    <n v="1404241200"/>
    <n v="1401354597"/>
    <b v="0"/>
    <n v="5"/>
    <b v="0"/>
    <s v="film &amp; video/science fiction"/>
    <n v="0.13433333333333333"/>
    <x v="128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x v="9"/>
    <n v="0"/>
    <x v="1"/>
    <x v="0"/>
    <s v="USD"/>
    <n v="1431771360"/>
    <n v="1427968234"/>
    <b v="0"/>
    <n v="0"/>
    <b v="0"/>
    <s v="film &amp; video/science fiction"/>
    <n v="0"/>
    <x v="121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x v="56"/>
    <n v="0"/>
    <x v="1"/>
    <x v="8"/>
    <s v="DKK"/>
    <n v="1444657593"/>
    <n v="1440337593"/>
    <b v="0"/>
    <n v="0"/>
    <b v="0"/>
    <s v="film &amp; video/science fiction"/>
    <n v="0"/>
    <x v="121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x v="0"/>
    <s v="USD"/>
    <n v="1438405140"/>
    <n v="1435731041"/>
    <b v="0"/>
    <n v="58"/>
    <b v="0"/>
    <s v="film &amp; video/science fiction"/>
    <n v="3.1413333333333335E-2"/>
    <x v="129"/>
    <x v="0"/>
    <x v="2"/>
    <x v="138"/>
    <d v="2015-08-01T04:59:00"/>
  </r>
  <r>
    <n v="139"/>
    <s v="Roman Dead (Canceled)"/>
    <s v="When  Rome is infected with a zombie plague, Lucius Agrippa and a small group fights for survival"/>
    <x v="2"/>
    <n v="500"/>
    <x v="1"/>
    <x v="0"/>
    <s v="USD"/>
    <n v="1436738772"/>
    <n v="1435874772"/>
    <b v="0"/>
    <n v="1"/>
    <b v="0"/>
    <s v="film &amp; video/science fiction"/>
    <n v="1"/>
    <x v="130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x v="61"/>
    <n v="0"/>
    <x v="1"/>
    <x v="0"/>
    <s v="USD"/>
    <n v="1426823132"/>
    <n v="1424234732"/>
    <b v="0"/>
    <n v="0"/>
    <b v="0"/>
    <s v="film &amp; video/science fiction"/>
    <n v="0"/>
    <x v="121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x v="0"/>
    <s v="USD"/>
    <n v="1433043623"/>
    <n v="1429155623"/>
    <b v="0"/>
    <n v="28"/>
    <b v="0"/>
    <s v="film &amp; video/science fiction"/>
    <n v="0.10775"/>
    <x v="131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x v="9"/>
    <n v="10"/>
    <x v="1"/>
    <x v="0"/>
    <s v="USD"/>
    <n v="1416176778"/>
    <n v="1414358778"/>
    <b v="0"/>
    <n v="1"/>
    <b v="0"/>
    <s v="film &amp; video/science fiction"/>
    <n v="3.3333333333333335E-3"/>
    <x v="119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x v="2"/>
    <s v="AUD"/>
    <n v="1472882100"/>
    <n v="1467941542"/>
    <b v="0"/>
    <n v="0"/>
    <b v="0"/>
    <s v="film &amp; video/science fiction"/>
    <n v="0"/>
    <x v="121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x v="5"/>
    <s v="CAD"/>
    <n v="1428945472"/>
    <n v="1423765072"/>
    <b v="0"/>
    <n v="37"/>
    <b v="0"/>
    <s v="film &amp; video/science fiction"/>
    <n v="0.27600000000000002"/>
    <x v="132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x v="37"/>
    <n v="338"/>
    <x v="1"/>
    <x v="0"/>
    <s v="USD"/>
    <n v="1439298052"/>
    <n v="1436965252"/>
    <b v="0"/>
    <n v="9"/>
    <b v="0"/>
    <s v="film &amp; video/science fiction"/>
    <n v="7.5111111111111115E-2"/>
    <x v="133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x v="0"/>
    <s v="USD"/>
    <n v="1484698998"/>
    <n v="1479514998"/>
    <b v="0"/>
    <n v="3"/>
    <b v="0"/>
    <s v="film &amp; video/science fiction"/>
    <n v="5.7499999999999999E-3"/>
    <x v="134"/>
    <x v="0"/>
    <x v="2"/>
    <x v="146"/>
    <d v="2017-01-18T00:23:18"/>
  </r>
  <r>
    <n v="147"/>
    <s v="Consumed (Static Air) (Canceled)"/>
    <s v="Film makers catch live footage beyond their wildest dreams."/>
    <x v="39"/>
    <n v="0"/>
    <x v="1"/>
    <x v="1"/>
    <s v="GBP"/>
    <n v="1420741080"/>
    <n v="1417026340"/>
    <b v="0"/>
    <n v="0"/>
    <b v="0"/>
    <s v="film &amp; video/science fiction"/>
    <n v="0"/>
    <x v="121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x v="63"/>
    <n v="40"/>
    <x v="1"/>
    <x v="0"/>
    <s v="USD"/>
    <n v="1456555536"/>
    <n v="1453963536"/>
    <b v="0"/>
    <n v="2"/>
    <b v="0"/>
    <s v="film &amp; video/science fiction"/>
    <n v="8.0000000000000004E-4"/>
    <x v="135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x v="3"/>
    <n v="92"/>
    <x v="1"/>
    <x v="0"/>
    <s v="USD"/>
    <n v="1419494400"/>
    <n v="1416888470"/>
    <b v="0"/>
    <n v="6"/>
    <b v="0"/>
    <s v="film &amp; video/science fiction"/>
    <n v="9.1999999999999998E-3"/>
    <x v="136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x v="64"/>
    <n v="30112"/>
    <x v="1"/>
    <x v="0"/>
    <s v="USD"/>
    <n v="1432612382"/>
    <n v="1427428382"/>
    <b v="0"/>
    <n v="67"/>
    <b v="0"/>
    <s v="film &amp; video/science fiction"/>
    <n v="0.23163076923076922"/>
    <x v="137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x v="2"/>
    <s v="AUD"/>
    <n v="1434633191"/>
    <n v="1429449191"/>
    <b v="0"/>
    <n v="5"/>
    <b v="0"/>
    <s v="film &amp; video/science fiction"/>
    <n v="5.5999999999999995E-4"/>
    <x v="138"/>
    <x v="0"/>
    <x v="2"/>
    <x v="151"/>
    <d v="2015-06-18T13:13:11"/>
  </r>
  <r>
    <n v="152"/>
    <s v="The Great Dark (Canceled)"/>
    <s v="The Great Dark is a journey through the unimaginable...and un foreseeable..."/>
    <x v="66"/>
    <n v="30"/>
    <x v="1"/>
    <x v="0"/>
    <s v="USD"/>
    <n v="1411437100"/>
    <n v="1408845100"/>
    <b v="0"/>
    <n v="2"/>
    <b v="0"/>
    <s v="film &amp; video/science fiction"/>
    <n v="7.8947368421052633E-5"/>
    <x v="2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x v="63"/>
    <n v="359"/>
    <x v="1"/>
    <x v="0"/>
    <s v="USD"/>
    <n v="1417532644"/>
    <n v="1413900244"/>
    <b v="0"/>
    <n v="10"/>
    <b v="0"/>
    <s v="film &amp; video/science fiction"/>
    <n v="7.1799999999999998E-3"/>
    <x v="139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x v="15"/>
    <n v="40"/>
    <x v="1"/>
    <x v="0"/>
    <s v="USD"/>
    <n v="1433336895"/>
    <n v="1429621695"/>
    <b v="0"/>
    <n v="3"/>
    <b v="0"/>
    <s v="film &amp; video/science fiction"/>
    <n v="2.6666666666666668E-2"/>
    <x v="140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x v="67"/>
    <n v="81"/>
    <x v="1"/>
    <x v="0"/>
    <s v="USD"/>
    <n v="1437657935"/>
    <n v="1434201935"/>
    <b v="0"/>
    <n v="4"/>
    <b v="0"/>
    <s v="film &amp; video/science fiction"/>
    <n v="6.0000000000000002E-5"/>
    <x v="141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x v="19"/>
    <n v="1785"/>
    <x v="1"/>
    <x v="5"/>
    <s v="CAD"/>
    <n v="1407034796"/>
    <n v="1401850796"/>
    <b v="0"/>
    <n v="15"/>
    <b v="0"/>
    <s v="film &amp; video/science fiction"/>
    <n v="5.0999999999999997E-2"/>
    <x v="142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x v="68"/>
    <n v="8"/>
    <x v="1"/>
    <x v="0"/>
    <s v="USD"/>
    <n v="1456523572"/>
    <n v="1453931572"/>
    <b v="0"/>
    <n v="2"/>
    <b v="0"/>
    <s v="film &amp; video/science fiction"/>
    <n v="2.671118530884808E-3"/>
    <x v="143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x v="0"/>
    <s v="USD"/>
    <n v="1413942628"/>
    <n v="1411350628"/>
    <b v="0"/>
    <n v="0"/>
    <b v="0"/>
    <s v="film &amp; video/science fiction"/>
    <n v="0"/>
    <x v="121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x v="0"/>
    <s v="USD"/>
    <n v="1467541545"/>
    <n v="1464085545"/>
    <b v="0"/>
    <n v="1"/>
    <b v="0"/>
    <s v="film &amp; video/science fiction"/>
    <n v="2.0000000000000002E-5"/>
    <x v="119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x v="0"/>
    <s v="USD"/>
    <n v="1439675691"/>
    <n v="1434491691"/>
    <b v="0"/>
    <n v="0"/>
    <b v="0"/>
    <s v="film &amp; video/drama"/>
    <n v="0"/>
    <x v="121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x v="63"/>
    <n v="5"/>
    <x v="2"/>
    <x v="0"/>
    <s v="USD"/>
    <n v="1404318595"/>
    <n v="1401726595"/>
    <b v="0"/>
    <n v="1"/>
    <b v="0"/>
    <s v="film &amp; video/drama"/>
    <n v="1E-4"/>
    <x v="144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x v="70"/>
    <n v="435"/>
    <x v="2"/>
    <x v="0"/>
    <s v="USD"/>
    <n v="1408232520"/>
    <n v="1405393356"/>
    <b v="0"/>
    <n v="10"/>
    <b v="0"/>
    <s v="film &amp; video/drama"/>
    <n v="0.15535714285714286"/>
    <x v="145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x v="71"/>
    <n v="0"/>
    <x v="2"/>
    <x v="0"/>
    <s v="USD"/>
    <n v="1443657600"/>
    <n v="1440716654"/>
    <b v="0"/>
    <n v="0"/>
    <b v="0"/>
    <s v="film &amp; video/drama"/>
    <n v="0"/>
    <x v="121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x v="72"/>
    <n v="640"/>
    <x v="2"/>
    <x v="0"/>
    <s v="USD"/>
    <n v="1411150701"/>
    <n v="1405966701"/>
    <b v="0"/>
    <n v="7"/>
    <b v="0"/>
    <s v="film &amp; video/drama"/>
    <n v="5.3333333333333332E-3"/>
    <x v="146"/>
    <x v="0"/>
    <x v="3"/>
    <x v="164"/>
    <d v="2014-09-19T18:18:21"/>
  </r>
  <r>
    <n v="165"/>
    <s v="NET"/>
    <s v="A teacher. A boy. The beach and a heatwave that drove them all insane."/>
    <x v="73"/>
    <n v="0"/>
    <x v="2"/>
    <x v="1"/>
    <s v="GBP"/>
    <n v="1452613724"/>
    <n v="1450021724"/>
    <b v="0"/>
    <n v="0"/>
    <b v="0"/>
    <s v="film &amp; video/drama"/>
    <n v="0"/>
    <x v="121"/>
    <x v="0"/>
    <x v="3"/>
    <x v="165"/>
    <d v="2016-01-12T15:48:44"/>
  </r>
  <r>
    <n v="166"/>
    <s v="Pressure"/>
    <s v="A young teen makes a bad decision after joining gang and the film expresses his choices that led him to that point."/>
    <x v="10"/>
    <n v="3000"/>
    <x v="2"/>
    <x v="0"/>
    <s v="USD"/>
    <n v="1484531362"/>
    <n v="1481939362"/>
    <b v="0"/>
    <n v="1"/>
    <b v="0"/>
    <s v="film &amp; video/drama"/>
    <n v="0.6"/>
    <x v="147"/>
    <x v="0"/>
    <x v="3"/>
    <x v="166"/>
    <d v="2017-01-16T01:49:22"/>
  </r>
  <r>
    <n v="167"/>
    <s v="Past"/>
    <s v="A young man experiences a tragedy and has the opportunity to go back and learn from his mistakes and find out his true self."/>
    <x v="74"/>
    <n v="11"/>
    <x v="2"/>
    <x v="0"/>
    <s v="USD"/>
    <n v="1438726535"/>
    <n v="1433542535"/>
    <b v="0"/>
    <n v="2"/>
    <b v="0"/>
    <s v="film &amp; video/drama"/>
    <n v="1E-4"/>
    <x v="148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x v="6"/>
    <n v="325"/>
    <x v="2"/>
    <x v="0"/>
    <s v="USD"/>
    <n v="1426791770"/>
    <n v="1424203370"/>
    <b v="0"/>
    <n v="3"/>
    <b v="0"/>
    <s v="film &amp; video/drama"/>
    <n v="4.0625000000000001E-2"/>
    <x v="149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x v="30"/>
    <n v="560"/>
    <x v="2"/>
    <x v="1"/>
    <s v="GBP"/>
    <n v="1413634059"/>
    <n v="1411042059"/>
    <b v="0"/>
    <n v="10"/>
    <b v="0"/>
    <s v="film &amp; video/drama"/>
    <n v="0.224"/>
    <x v="150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x v="3"/>
    <n v="325"/>
    <x v="2"/>
    <x v="0"/>
    <s v="USD"/>
    <n v="1440912480"/>
    <n v="1438385283"/>
    <b v="0"/>
    <n v="10"/>
    <b v="0"/>
    <s v="film &amp; video/drama"/>
    <n v="3.2500000000000001E-2"/>
    <x v="151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x v="63"/>
    <n v="1"/>
    <x v="2"/>
    <x v="0"/>
    <s v="USD"/>
    <n v="1470975614"/>
    <n v="1465791614"/>
    <b v="0"/>
    <n v="1"/>
    <b v="0"/>
    <s v="film &amp; video/drama"/>
    <n v="2.0000000000000002E-5"/>
    <x v="120"/>
    <x v="0"/>
    <x v="3"/>
    <x v="171"/>
    <d v="2016-08-12T04:20:14"/>
  </r>
  <r>
    <n v="172"/>
    <s v="The Blind Dolphin Story"/>
    <s v="A short film on the rarest mammal and the second most endangered freshwater river dolphin, in Pakistan."/>
    <x v="75"/>
    <n v="0"/>
    <x v="2"/>
    <x v="0"/>
    <s v="USD"/>
    <n v="1426753723"/>
    <n v="1423733323"/>
    <b v="0"/>
    <n v="0"/>
    <b v="0"/>
    <s v="film &amp; video/drama"/>
    <n v="0"/>
    <x v="121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x v="76"/>
    <n v="0"/>
    <x v="2"/>
    <x v="1"/>
    <s v="GBP"/>
    <n v="1425131108"/>
    <n v="1422539108"/>
    <b v="0"/>
    <n v="0"/>
    <b v="0"/>
    <s v="film &amp; video/drama"/>
    <n v="0"/>
    <x v="121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x v="12"/>
    <n v="0"/>
    <x v="2"/>
    <x v="9"/>
    <s v="EUR"/>
    <n v="1431108776"/>
    <n v="1425924776"/>
    <b v="0"/>
    <n v="0"/>
    <b v="0"/>
    <s v="film &amp; video/drama"/>
    <n v="0"/>
    <x v="121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x v="22"/>
    <n v="1297"/>
    <x v="2"/>
    <x v="1"/>
    <s v="GBP"/>
    <n v="1409337611"/>
    <n v="1407177611"/>
    <b v="0"/>
    <n v="26"/>
    <b v="0"/>
    <s v="film &amp; video/drama"/>
    <n v="6.4850000000000005E-2"/>
    <x v="152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x v="15"/>
    <n v="0"/>
    <x v="2"/>
    <x v="0"/>
    <s v="USD"/>
    <n v="1438803999"/>
    <n v="1436211999"/>
    <b v="0"/>
    <n v="0"/>
    <b v="0"/>
    <s v="film &amp; video/drama"/>
    <n v="0"/>
    <x v="121"/>
    <x v="0"/>
    <x v="3"/>
    <x v="176"/>
    <d v="2015-08-05T19:46:39"/>
  </r>
  <r>
    <n v="177"/>
    <s v="The Good Samaritan"/>
    <s v="I'm making a modern day version of the bible story &quot; The Good Samaritan&quot;"/>
    <x v="52"/>
    <n v="180"/>
    <x v="2"/>
    <x v="0"/>
    <s v="USD"/>
    <n v="1427155726"/>
    <n v="1425690526"/>
    <b v="0"/>
    <n v="7"/>
    <b v="0"/>
    <s v="film &amp; video/drama"/>
    <n v="0.4"/>
    <x v="153"/>
    <x v="0"/>
    <x v="3"/>
    <x v="177"/>
    <d v="2015-03-24T00:08:46"/>
  </r>
  <r>
    <n v="178"/>
    <s v="El viaje de LucÃ­a"/>
    <s v="El viaje de LucÃ­a es un largometraje de ficciÃ³n con temÃ¡tica sobre el cÃ¡ncer infantil."/>
    <x v="69"/>
    <n v="0"/>
    <x v="2"/>
    <x v="3"/>
    <s v="EUR"/>
    <n v="1448582145"/>
    <n v="1445986545"/>
    <b v="0"/>
    <n v="0"/>
    <b v="0"/>
    <s v="film &amp; video/drama"/>
    <n v="0"/>
    <x v="121"/>
    <x v="0"/>
    <x v="3"/>
    <x v="178"/>
    <d v="2015-11-26T23:55:45"/>
  </r>
  <r>
    <n v="179"/>
    <s v="Sustain: A Film About Survival"/>
    <s v="A feature-length film about how three people survive in a diseased world."/>
    <x v="28"/>
    <n v="200"/>
    <x v="2"/>
    <x v="0"/>
    <s v="USD"/>
    <n v="1457056555"/>
    <n v="1454464555"/>
    <b v="0"/>
    <n v="2"/>
    <b v="0"/>
    <s v="film &amp; video/drama"/>
    <n v="0.2"/>
    <x v="101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x v="38"/>
    <n v="401"/>
    <x v="2"/>
    <x v="1"/>
    <s v="GBP"/>
    <n v="1428951600"/>
    <n v="1425512843"/>
    <b v="0"/>
    <n v="13"/>
    <b v="0"/>
    <s v="film &amp; video/drama"/>
    <n v="0.33416666666666667"/>
    <x v="154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x v="77"/>
    <n v="722"/>
    <x v="2"/>
    <x v="1"/>
    <s v="GBP"/>
    <n v="1434995295"/>
    <n v="1432403295"/>
    <b v="0"/>
    <n v="4"/>
    <b v="0"/>
    <s v="film &amp; video/drama"/>
    <n v="0.21092608822670172"/>
    <x v="155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x v="0"/>
    <s v="USD"/>
    <n v="1483748232"/>
    <n v="1481156232"/>
    <b v="0"/>
    <n v="0"/>
    <b v="0"/>
    <s v="film &amp; video/drama"/>
    <n v="0"/>
    <x v="121"/>
    <x v="0"/>
    <x v="3"/>
    <x v="182"/>
    <d v="2017-01-07T00:17:12"/>
  </r>
  <r>
    <n v="183"/>
    <s v="Three Little Words"/>
    <s v="Don't kill me until I meet my Dad"/>
    <x v="78"/>
    <n v="4482"/>
    <x v="2"/>
    <x v="1"/>
    <s v="GBP"/>
    <n v="1417033610"/>
    <n v="1414438010"/>
    <b v="0"/>
    <n v="12"/>
    <b v="0"/>
    <s v="film &amp; video/drama"/>
    <n v="0.35855999999999999"/>
    <x v="156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x v="15"/>
    <n v="51"/>
    <x v="2"/>
    <x v="5"/>
    <s v="CAD"/>
    <n v="1409543940"/>
    <n v="1404586762"/>
    <b v="0"/>
    <n v="2"/>
    <b v="0"/>
    <s v="film &amp; video/drama"/>
    <n v="3.4000000000000002E-2"/>
    <x v="157"/>
    <x v="0"/>
    <x v="3"/>
    <x v="184"/>
    <d v="2014-09-01T03:59:00"/>
  </r>
  <r>
    <n v="185"/>
    <s v="BLANK Short Movie"/>
    <s v="Love has no boundaries!"/>
    <x v="79"/>
    <n v="2200"/>
    <x v="2"/>
    <x v="10"/>
    <s v="NOK"/>
    <n v="1471557139"/>
    <n v="1468965139"/>
    <b v="0"/>
    <n v="10"/>
    <b v="0"/>
    <s v="film &amp; video/drama"/>
    <n v="5.5E-2"/>
    <x v="158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x v="10"/>
    <n v="0"/>
    <x v="2"/>
    <x v="0"/>
    <s v="USD"/>
    <n v="1488571200"/>
    <n v="1485977434"/>
    <b v="0"/>
    <n v="0"/>
    <b v="0"/>
    <s v="film &amp; video/drama"/>
    <n v="0"/>
    <x v="121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x v="10"/>
    <n v="800"/>
    <x v="2"/>
    <x v="0"/>
    <s v="USD"/>
    <n v="1437461940"/>
    <n v="1435383457"/>
    <b v="0"/>
    <n v="5"/>
    <b v="0"/>
    <s v="film &amp; video/drama"/>
    <n v="0.16"/>
    <x v="159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x v="15"/>
    <n v="0"/>
    <x v="2"/>
    <x v="0"/>
    <s v="USD"/>
    <n v="1409891015"/>
    <n v="1407299015"/>
    <b v="0"/>
    <n v="0"/>
    <b v="0"/>
    <s v="film &amp; video/drama"/>
    <n v="0"/>
    <x v="121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x v="69"/>
    <n v="345"/>
    <x v="2"/>
    <x v="0"/>
    <s v="USD"/>
    <n v="1472920477"/>
    <n v="1467736477"/>
    <b v="0"/>
    <n v="5"/>
    <b v="0"/>
    <s v="film &amp; video/drama"/>
    <n v="6.8999999999999997E-4"/>
    <x v="160"/>
    <x v="0"/>
    <x v="3"/>
    <x v="189"/>
    <d v="2016-09-03T16:34:37"/>
  </r>
  <r>
    <n v="190"/>
    <s v="REGIONRAT, the movie"/>
    <s v="Because hope can be a 4 letter word"/>
    <x v="14"/>
    <n v="50"/>
    <x v="2"/>
    <x v="0"/>
    <s v="USD"/>
    <n v="1466091446"/>
    <n v="1465227446"/>
    <b v="0"/>
    <n v="1"/>
    <b v="0"/>
    <s v="film &amp; video/drama"/>
    <n v="4.1666666666666666E-3"/>
    <x v="73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x v="10"/>
    <n v="250"/>
    <x v="2"/>
    <x v="2"/>
    <s v="AUD"/>
    <n v="1443782138"/>
    <n v="1440326138"/>
    <b v="0"/>
    <n v="3"/>
    <b v="0"/>
    <s v="film &amp; video/drama"/>
    <n v="0.05"/>
    <x v="161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x v="0"/>
    <s v="USD"/>
    <n v="1413572432"/>
    <n v="1410980432"/>
    <b v="0"/>
    <n v="3"/>
    <b v="0"/>
    <s v="film &amp; video/drama"/>
    <n v="1.7E-5"/>
    <x v="162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x v="1"/>
    <s v="GBP"/>
    <n v="1417217166"/>
    <n v="1412029566"/>
    <b v="0"/>
    <n v="0"/>
    <b v="0"/>
    <s v="film &amp; video/drama"/>
    <n v="0"/>
    <x v="121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x v="30"/>
    <n v="3"/>
    <x v="2"/>
    <x v="1"/>
    <s v="GBP"/>
    <n v="1457308531"/>
    <n v="1452124531"/>
    <b v="0"/>
    <n v="3"/>
    <b v="0"/>
    <s v="film &amp; video/drama"/>
    <n v="1.1999999999999999E-3"/>
    <x v="120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x v="0"/>
    <s v="USD"/>
    <n v="1436544332"/>
    <n v="1431360332"/>
    <b v="0"/>
    <n v="0"/>
    <b v="0"/>
    <s v="film &amp; video/drama"/>
    <n v="0"/>
    <x v="121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x v="8"/>
    <n v="1465"/>
    <x v="2"/>
    <x v="1"/>
    <s v="GBP"/>
    <n v="1444510800"/>
    <n v="1442062898"/>
    <b v="0"/>
    <n v="19"/>
    <b v="0"/>
    <s v="film &amp; video/drama"/>
    <n v="0.41857142857142859"/>
    <x v="163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x v="30"/>
    <n v="262"/>
    <x v="2"/>
    <x v="1"/>
    <s v="GBP"/>
    <n v="1487365200"/>
    <n v="1483734100"/>
    <b v="0"/>
    <n v="8"/>
    <b v="0"/>
    <s v="film &amp; video/drama"/>
    <n v="0.1048"/>
    <x v="164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x v="31"/>
    <n v="279"/>
    <x v="2"/>
    <x v="0"/>
    <s v="USD"/>
    <n v="1412500322"/>
    <n v="1409908322"/>
    <b v="0"/>
    <n v="6"/>
    <b v="0"/>
    <s v="film &amp; video/drama"/>
    <n v="1.116E-2"/>
    <x v="165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x v="0"/>
    <s v="USD"/>
    <n v="1472698702"/>
    <n v="1470106702"/>
    <b v="0"/>
    <n v="0"/>
    <b v="0"/>
    <s v="film &amp; video/drama"/>
    <n v="0"/>
    <x v="121"/>
    <x v="0"/>
    <x v="3"/>
    <x v="199"/>
    <d v="2016-09-01T02:58:22"/>
  </r>
  <r>
    <n v="200"/>
    <s v="The Crossing Shore"/>
    <s v="A film dedicated to an AAF Pilot's struggle to survive behind enemy lines during WWII."/>
    <x v="12"/>
    <n v="1571.55"/>
    <x v="2"/>
    <x v="0"/>
    <s v="USD"/>
    <n v="1410746403"/>
    <n v="1408154403"/>
    <b v="0"/>
    <n v="18"/>
    <b v="0"/>
    <s v="film &amp; video/drama"/>
    <n v="0.26192500000000002"/>
    <x v="166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x v="81"/>
    <n v="380"/>
    <x v="2"/>
    <x v="0"/>
    <s v="USD"/>
    <n v="1423424329"/>
    <n v="1421696329"/>
    <b v="0"/>
    <n v="7"/>
    <b v="0"/>
    <s v="film &amp; video/drama"/>
    <n v="0.58461538461538465"/>
    <x v="167"/>
    <x v="0"/>
    <x v="3"/>
    <x v="201"/>
    <d v="2015-02-08T19:38:49"/>
  </r>
  <r>
    <n v="202"/>
    <s v="Modern Gangsters"/>
    <s v="new web series created by jonney terry"/>
    <x v="12"/>
    <n v="0"/>
    <x v="2"/>
    <x v="0"/>
    <s v="USD"/>
    <n v="1444337940"/>
    <n v="1441750564"/>
    <b v="0"/>
    <n v="0"/>
    <b v="0"/>
    <s v="film &amp; video/drama"/>
    <n v="0"/>
    <x v="121"/>
    <x v="0"/>
    <x v="3"/>
    <x v="202"/>
    <d v="2015-10-08T20:59:00"/>
  </r>
  <r>
    <n v="203"/>
    <s v="TheM"/>
    <s v="We are aiming to make a Web Series based on Youth Culture and the misrepresentation of socially stereotyped people."/>
    <x v="30"/>
    <n v="746"/>
    <x v="2"/>
    <x v="1"/>
    <s v="GBP"/>
    <n v="1422562864"/>
    <n v="1417378864"/>
    <b v="0"/>
    <n v="8"/>
    <b v="0"/>
    <s v="film &amp; video/drama"/>
    <n v="0.2984"/>
    <x v="168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x v="82"/>
    <n v="152165"/>
    <x v="2"/>
    <x v="2"/>
    <s v="AUD"/>
    <n v="1470319203"/>
    <n v="1467727203"/>
    <b v="0"/>
    <n v="1293"/>
    <b v="0"/>
    <s v="film &amp; video/drama"/>
    <n v="0.50721666666666665"/>
    <x v="169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x v="0"/>
    <s v="USD"/>
    <n v="1444144222"/>
    <n v="1441120222"/>
    <b v="0"/>
    <n v="17"/>
    <b v="0"/>
    <s v="film &amp; video/drama"/>
    <n v="0.16250000000000001"/>
    <x v="170"/>
    <x v="0"/>
    <x v="3"/>
    <x v="205"/>
    <d v="2015-10-06T15:10:22"/>
  </r>
  <r>
    <n v="206"/>
    <s v="Blood Bond Movie Development"/>
    <s v="A love story featuring adoption,struggle,dysfunction,grace, healing, and restoration."/>
    <x v="83"/>
    <n v="0"/>
    <x v="2"/>
    <x v="0"/>
    <s v="USD"/>
    <n v="1470441983"/>
    <n v="1468627583"/>
    <b v="0"/>
    <n v="0"/>
    <b v="0"/>
    <s v="film &amp; video/drama"/>
    <n v="0"/>
    <x v="121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x v="32"/>
    <n v="2130"/>
    <x v="2"/>
    <x v="5"/>
    <s v="CAD"/>
    <n v="1420346638"/>
    <n v="1417754638"/>
    <b v="0"/>
    <n v="13"/>
    <b v="0"/>
    <s v="film &amp; video/drama"/>
    <n v="0.15214285714285714"/>
    <x v="171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x v="63"/>
    <n v="0"/>
    <x v="2"/>
    <x v="2"/>
    <s v="AUD"/>
    <n v="1418719967"/>
    <n v="1416127967"/>
    <b v="0"/>
    <n v="0"/>
    <b v="0"/>
    <s v="film &amp; video/drama"/>
    <n v="0"/>
    <x v="121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x v="0"/>
    <s v="USD"/>
    <n v="1436566135"/>
    <n v="1433974135"/>
    <b v="0"/>
    <n v="0"/>
    <b v="0"/>
    <s v="film &amp; video/drama"/>
    <n v="0"/>
    <x v="121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x v="14"/>
    <n v="3030"/>
    <x v="2"/>
    <x v="0"/>
    <s v="USD"/>
    <n v="1443675600"/>
    <n v="1441157592"/>
    <b v="0"/>
    <n v="33"/>
    <b v="0"/>
    <s v="film &amp; video/drama"/>
    <n v="0.2525"/>
    <x v="172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x v="0"/>
    <s v="USD"/>
    <n v="1442634617"/>
    <n v="1440042617"/>
    <b v="0"/>
    <n v="12"/>
    <b v="0"/>
    <s v="film &amp; video/drama"/>
    <n v="0.44600000000000001"/>
    <x v="173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x v="84"/>
    <n v="1"/>
    <x v="2"/>
    <x v="0"/>
    <s v="USD"/>
    <n v="1460837320"/>
    <n v="1455656920"/>
    <b v="0"/>
    <n v="1"/>
    <b v="0"/>
    <s v="film &amp; video/drama"/>
    <n v="1.5873015873015873E-4"/>
    <x v="120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x v="63"/>
    <n v="20"/>
    <x v="2"/>
    <x v="0"/>
    <s v="USD"/>
    <n v="1439734001"/>
    <n v="1437142547"/>
    <b v="0"/>
    <n v="1"/>
    <b v="0"/>
    <s v="film &amp; video/drama"/>
    <n v="4.0000000000000002E-4"/>
    <x v="135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x v="0"/>
    <s v="USD"/>
    <n v="1425655349"/>
    <n v="1420471349"/>
    <b v="0"/>
    <n v="1"/>
    <b v="0"/>
    <s v="film &amp; video/drama"/>
    <n v="8.0000000000000007E-5"/>
    <x v="120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x v="85"/>
    <n v="10"/>
    <x v="2"/>
    <x v="1"/>
    <s v="GBP"/>
    <n v="1455753540"/>
    <n v="1452058282"/>
    <b v="0"/>
    <n v="1"/>
    <b v="0"/>
    <s v="film &amp; video/drama"/>
    <n v="2.2727272727272726E-3"/>
    <x v="119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x v="0"/>
    <s v="USD"/>
    <n v="1429740037"/>
    <n v="1425423637"/>
    <b v="0"/>
    <n v="84"/>
    <b v="0"/>
    <s v="film &amp; video/drama"/>
    <n v="0.55698440000000005"/>
    <x v="174"/>
    <x v="0"/>
    <x v="3"/>
    <x v="216"/>
    <d v="2015-04-22T22:00:37"/>
  </r>
  <r>
    <n v="217"/>
    <s v="Bitch"/>
    <s v="A roadmovie by paw"/>
    <x v="57"/>
    <n v="11943"/>
    <x v="2"/>
    <x v="11"/>
    <s v="SEK"/>
    <n v="1419780149"/>
    <n v="1417101749"/>
    <b v="0"/>
    <n v="38"/>
    <b v="0"/>
    <s v="film &amp; video/drama"/>
    <n v="0.11942999999999999"/>
    <x v="175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x v="0"/>
    <s v="USD"/>
    <n v="1431702289"/>
    <n v="1426518289"/>
    <b v="0"/>
    <n v="1"/>
    <b v="0"/>
    <s v="film &amp; video/drama"/>
    <n v="0.02"/>
    <x v="101"/>
    <x v="0"/>
    <x v="3"/>
    <x v="218"/>
    <d v="2015-05-15T15:04:49"/>
  </r>
  <r>
    <n v="219"/>
    <s v="True Colors"/>
    <s v="An hour-long pilot about a group of suburban LGBT teens coming of age in the early 90's."/>
    <x v="63"/>
    <n v="8815"/>
    <x v="2"/>
    <x v="0"/>
    <s v="USD"/>
    <n v="1459493940"/>
    <n v="1456732225"/>
    <b v="0"/>
    <n v="76"/>
    <b v="0"/>
    <s v="film &amp; video/drama"/>
    <n v="0.17630000000000001"/>
    <x v="176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x v="63"/>
    <n v="360"/>
    <x v="2"/>
    <x v="0"/>
    <s v="USD"/>
    <n v="1440101160"/>
    <n v="1436542030"/>
    <b v="0"/>
    <n v="3"/>
    <b v="0"/>
    <s v="film &amp; video/drama"/>
    <n v="7.1999999999999998E-3"/>
    <x v="177"/>
    <x v="0"/>
    <x v="3"/>
    <x v="220"/>
    <d v="2015-08-20T20:06:00"/>
  </r>
  <r>
    <n v="221"/>
    <s v="Archetypes"/>
    <s v="Film about Schizophrenia with Surreal Twists!"/>
    <x v="63"/>
    <n v="0"/>
    <x v="2"/>
    <x v="0"/>
    <s v="USD"/>
    <n v="1427569564"/>
    <n v="1422389164"/>
    <b v="0"/>
    <n v="0"/>
    <b v="0"/>
    <s v="film &amp; video/drama"/>
    <n v="0"/>
    <x v="121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x v="28"/>
    <n v="130"/>
    <x v="2"/>
    <x v="0"/>
    <s v="USD"/>
    <n v="1427423940"/>
    <n v="1422383318"/>
    <b v="0"/>
    <n v="2"/>
    <b v="0"/>
    <s v="film &amp; video/drama"/>
    <n v="0.13"/>
    <x v="178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x v="86"/>
    <n v="0"/>
    <x v="2"/>
    <x v="0"/>
    <s v="USD"/>
    <n v="1463879100"/>
    <n v="1461287350"/>
    <b v="0"/>
    <n v="0"/>
    <b v="0"/>
    <s v="film &amp; video/drama"/>
    <n v="0"/>
    <x v="121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x v="2"/>
    <s v="AUD"/>
    <n v="1436506726"/>
    <n v="1431322726"/>
    <b v="0"/>
    <n v="0"/>
    <b v="0"/>
    <s v="film &amp; video/drama"/>
    <n v="0"/>
    <x v="121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x v="48"/>
    <n v="0"/>
    <x v="2"/>
    <x v="0"/>
    <s v="USD"/>
    <n v="1460153054"/>
    <n v="1457564654"/>
    <b v="0"/>
    <n v="0"/>
    <b v="0"/>
    <s v="film &amp; video/drama"/>
    <n v="0"/>
    <x v="121"/>
    <x v="0"/>
    <x v="3"/>
    <x v="225"/>
    <d v="2016-04-08T22:04:14"/>
  </r>
  <r>
    <n v="226"/>
    <s v="MAGGIE Film"/>
    <s v="A TRUE STORY OF DOMESTIC VILOLENCE THAT SEEKS TO OFFER THE VIEWER OUTLEST OF SUPPORT."/>
    <x v="88"/>
    <n v="250"/>
    <x v="2"/>
    <x v="1"/>
    <s v="GBP"/>
    <n v="1433064540"/>
    <n v="1428854344"/>
    <b v="0"/>
    <n v="2"/>
    <b v="0"/>
    <s v="film &amp; video/drama"/>
    <n v="8.6206896551724137E-3"/>
    <x v="179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x v="89"/>
    <n v="0"/>
    <x v="2"/>
    <x v="0"/>
    <s v="USD"/>
    <n v="1436477241"/>
    <n v="1433885241"/>
    <b v="0"/>
    <n v="0"/>
    <b v="0"/>
    <s v="film &amp; video/drama"/>
    <n v="0"/>
    <x v="121"/>
    <x v="0"/>
    <x v="3"/>
    <x v="227"/>
    <d v="2015-07-09T21:27:21"/>
  </r>
  <r>
    <n v="228"/>
    <s v="Facets of a Geek life"/>
    <s v="I am making a film from one one of my books called facets of a Geek life."/>
    <x v="6"/>
    <n v="0"/>
    <x v="2"/>
    <x v="1"/>
    <s v="GBP"/>
    <n v="1433176105"/>
    <n v="1427992105"/>
    <b v="0"/>
    <n v="0"/>
    <b v="0"/>
    <s v="film &amp; video/drama"/>
    <n v="0"/>
    <x v="121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x v="9"/>
    <n v="0"/>
    <x v="2"/>
    <x v="12"/>
    <s v="EUR"/>
    <n v="1455402297"/>
    <n v="1452810297"/>
    <b v="0"/>
    <n v="0"/>
    <b v="0"/>
    <s v="film &amp; video/drama"/>
    <n v="0"/>
    <x v="121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x v="36"/>
    <n v="60"/>
    <x v="2"/>
    <x v="0"/>
    <s v="USD"/>
    <n v="1433443151"/>
    <n v="1430851151"/>
    <b v="0"/>
    <n v="2"/>
    <b v="0"/>
    <s v="film &amp; video/drama"/>
    <n v="4.0000000000000001E-3"/>
    <x v="180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x v="0"/>
    <s v="USD"/>
    <n v="1451775651"/>
    <n v="1449183651"/>
    <b v="0"/>
    <n v="0"/>
    <b v="0"/>
    <s v="film &amp; video/drama"/>
    <n v="0"/>
    <x v="121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x v="23"/>
    <n v="110"/>
    <x v="2"/>
    <x v="1"/>
    <s v="GBP"/>
    <n v="1425066546"/>
    <n v="1422474546"/>
    <b v="0"/>
    <n v="7"/>
    <b v="0"/>
    <s v="film &amp; video/drama"/>
    <n v="2.75E-2"/>
    <x v="181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x v="90"/>
    <n v="0"/>
    <x v="2"/>
    <x v="0"/>
    <s v="USD"/>
    <n v="1475185972"/>
    <n v="1472593972"/>
    <b v="0"/>
    <n v="0"/>
    <b v="0"/>
    <s v="film &amp; video/drama"/>
    <n v="0"/>
    <x v="121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x v="0"/>
    <s v="USD"/>
    <n v="1434847859"/>
    <n v="1431391859"/>
    <b v="0"/>
    <n v="5"/>
    <b v="0"/>
    <s v="film &amp; video/drama"/>
    <n v="0.40100000000000002"/>
    <x v="182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x v="3"/>
    <n v="0"/>
    <x v="2"/>
    <x v="0"/>
    <s v="USD"/>
    <n v="1436478497"/>
    <n v="1433886497"/>
    <b v="0"/>
    <n v="0"/>
    <b v="0"/>
    <s v="film &amp; video/drama"/>
    <n v="0"/>
    <x v="121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x v="0"/>
    <s v="USD"/>
    <n v="1451952000"/>
    <n v="1447380099"/>
    <b v="0"/>
    <n v="0"/>
    <b v="0"/>
    <s v="film &amp; video/drama"/>
    <n v="0"/>
    <x v="121"/>
    <x v="0"/>
    <x v="3"/>
    <x v="236"/>
    <d v="2016-01-05T00:00:00"/>
  </r>
  <r>
    <n v="237"/>
    <s v="Making The Choice"/>
    <s v="Making The Choice is a christian short film series."/>
    <x v="36"/>
    <n v="50"/>
    <x v="2"/>
    <x v="0"/>
    <s v="USD"/>
    <n v="1457445069"/>
    <n v="1452261069"/>
    <b v="0"/>
    <n v="1"/>
    <b v="0"/>
    <s v="film &amp; video/drama"/>
    <n v="3.3333333333333335E-3"/>
    <x v="73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x v="91"/>
    <n v="0"/>
    <x v="2"/>
    <x v="0"/>
    <s v="USD"/>
    <n v="1483088400"/>
    <n v="1481324760"/>
    <b v="0"/>
    <n v="0"/>
    <b v="0"/>
    <s v="film &amp; video/drama"/>
    <n v="0"/>
    <x v="121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x v="28"/>
    <n v="250"/>
    <x v="2"/>
    <x v="2"/>
    <s v="AUD"/>
    <n v="1446984000"/>
    <n v="1445308730"/>
    <b v="0"/>
    <n v="5"/>
    <b v="0"/>
    <s v="film &amp; video/drama"/>
    <n v="0.25"/>
    <x v="73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x v="0"/>
    <s v="USD"/>
    <n v="1367773211"/>
    <n v="1363885211"/>
    <b v="1"/>
    <n v="137"/>
    <b v="1"/>
    <s v="film &amp; video/documentary"/>
    <n v="1.0763413333333334"/>
    <x v="183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x v="92"/>
    <n v="41000"/>
    <x v="0"/>
    <x v="0"/>
    <s v="USD"/>
    <n v="1419180304"/>
    <n v="1415292304"/>
    <b v="1"/>
    <n v="376"/>
    <b v="1"/>
    <s v="film &amp; video/documentary"/>
    <n v="1.1263736263736264"/>
    <x v="184"/>
    <x v="0"/>
    <x v="4"/>
    <x v="241"/>
    <d v="2014-12-21T16:45:04"/>
  </r>
  <r>
    <n v="242"/>
    <s v="Hardwater"/>
    <s v="An unprecedented feature-length documentary film about Maine's tribal, oft-misunderstood ice fishing sub-culture."/>
    <x v="93"/>
    <n v="14750"/>
    <x v="0"/>
    <x v="0"/>
    <s v="USD"/>
    <n v="1324381790"/>
    <n v="1321357790"/>
    <b v="1"/>
    <n v="202"/>
    <b v="1"/>
    <s v="film &amp; video/documentary"/>
    <n v="1.1346153846153846"/>
    <x v="185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x v="31"/>
    <n v="25648"/>
    <x v="0"/>
    <x v="0"/>
    <s v="USD"/>
    <n v="1393031304"/>
    <n v="1390439304"/>
    <b v="1"/>
    <n v="328"/>
    <b v="1"/>
    <s v="film &amp; video/documentary"/>
    <n v="1.0259199999999999"/>
    <x v="186"/>
    <x v="0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x v="0"/>
    <s v="USD"/>
    <n v="1268723160"/>
    <n v="1265269559"/>
    <b v="1"/>
    <n v="84"/>
    <b v="1"/>
    <s v="film &amp; video/documentary"/>
    <n v="1.1375714285714287"/>
    <x v="187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x v="0"/>
    <s v="USD"/>
    <n v="1345079785"/>
    <n v="1342487785"/>
    <b v="1"/>
    <n v="96"/>
    <b v="1"/>
    <s v="film &amp; video/documentary"/>
    <n v="1.0371999999999999"/>
    <x v="188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x v="10"/>
    <n v="15273"/>
    <x v="0"/>
    <x v="0"/>
    <s v="USD"/>
    <n v="1292665405"/>
    <n v="1288341805"/>
    <b v="1"/>
    <n v="223"/>
    <b v="1"/>
    <s v="film &amp; video/documentary"/>
    <n v="3.0546000000000002"/>
    <x v="189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x v="10"/>
    <n v="6705"/>
    <x v="0"/>
    <x v="0"/>
    <s v="USD"/>
    <n v="1287200340"/>
    <n v="1284042614"/>
    <b v="1"/>
    <n v="62"/>
    <b v="1"/>
    <s v="film &amp; video/documentary"/>
    <n v="1.341"/>
    <x v="190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x v="0"/>
    <s v="USD"/>
    <n v="1325961309"/>
    <n v="1322073309"/>
    <b v="1"/>
    <n v="146"/>
    <b v="1"/>
    <s v="film &amp; video/documentary"/>
    <n v="1.0133294117647058"/>
    <x v="191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x v="0"/>
    <s v="USD"/>
    <n v="1282498800"/>
    <n v="1275603020"/>
    <b v="1"/>
    <n v="235"/>
    <b v="1"/>
    <s v="film &amp; video/documentary"/>
    <n v="1.1292"/>
    <x v="192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x v="11"/>
    <n v="31675"/>
    <x v="0"/>
    <x v="0"/>
    <s v="USD"/>
    <n v="1370525691"/>
    <n v="1367933691"/>
    <b v="1"/>
    <n v="437"/>
    <b v="1"/>
    <s v="film &amp; video/documentary"/>
    <n v="1.0558333333333334"/>
    <x v="193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x v="0"/>
    <s v="USD"/>
    <n v="1337194800"/>
    <n v="1334429646"/>
    <b v="1"/>
    <n v="77"/>
    <b v="1"/>
    <s v="film &amp; video/documentary"/>
    <n v="1.2557142857142858"/>
    <x v="194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x v="0"/>
    <s v="USD"/>
    <n v="1275364740"/>
    <n v="1269878058"/>
    <b v="1"/>
    <n v="108"/>
    <b v="1"/>
    <s v="film &amp; video/documentary"/>
    <n v="1.8455999999999999"/>
    <x v="195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x v="0"/>
    <s v="USD"/>
    <n v="1329320235"/>
    <n v="1326728235"/>
    <b v="1"/>
    <n v="7"/>
    <b v="1"/>
    <s v="film &amp; video/documentary"/>
    <n v="1.0073333333333334"/>
    <x v="196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x v="95"/>
    <n v="28067.34"/>
    <x v="0"/>
    <x v="0"/>
    <s v="USD"/>
    <n v="1445047200"/>
    <n v="1442443910"/>
    <b v="1"/>
    <n v="314"/>
    <b v="1"/>
    <s v="film &amp; video/documentary"/>
    <n v="1.1694724999999999"/>
    <x v="197"/>
    <x v="0"/>
    <x v="4"/>
    <x v="254"/>
    <d v="2015-10-17T02:00:00"/>
  </r>
  <r>
    <n v="255"/>
    <s v="xoxosms: a documentary about love in the 21st century"/>
    <s v="xoxosms is a documentary about first love, long distance and Skype."/>
    <x v="6"/>
    <n v="8538.66"/>
    <x v="0"/>
    <x v="0"/>
    <s v="USD"/>
    <n v="1300275482"/>
    <n v="1297687082"/>
    <b v="1"/>
    <n v="188"/>
    <b v="1"/>
    <s v="film &amp; video/documentary"/>
    <n v="1.0673325"/>
    <x v="198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x v="0"/>
    <s v="USD"/>
    <n v="1363458467"/>
    <n v="1360866467"/>
    <b v="1"/>
    <n v="275"/>
    <b v="1"/>
    <s v="film &amp; video/documentary"/>
    <n v="1.391"/>
    <x v="199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x v="0"/>
    <s v="USD"/>
    <n v="1463670162"/>
    <n v="1461078162"/>
    <b v="1"/>
    <n v="560"/>
    <b v="1"/>
    <s v="film &amp; video/documentary"/>
    <n v="1.0672648571428571"/>
    <x v="200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x v="0"/>
    <s v="USD"/>
    <n v="1308359666"/>
    <n v="1305767666"/>
    <b v="1"/>
    <n v="688"/>
    <b v="1"/>
    <s v="film &amp; video/documentary"/>
    <n v="1.9114"/>
    <x v="201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x v="0"/>
    <s v="USD"/>
    <n v="1428514969"/>
    <n v="1425922969"/>
    <b v="1"/>
    <n v="942"/>
    <b v="1"/>
    <s v="film &amp; video/documentary"/>
    <n v="1.3193789333333332"/>
    <x v="202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x v="3"/>
    <n v="10640"/>
    <x v="0"/>
    <x v="0"/>
    <s v="USD"/>
    <n v="1279360740"/>
    <n v="1275415679"/>
    <b v="1"/>
    <n v="88"/>
    <b v="1"/>
    <s v="film &amp; video/documentary"/>
    <n v="1.0640000000000001"/>
    <x v="203"/>
    <x v="0"/>
    <x v="4"/>
    <x v="260"/>
    <d v="2010-07-17T09:59:00"/>
  </r>
  <r>
    <n v="261"/>
    <s v="Empires: The Film"/>
    <s v="Empires explores the impact of networks on histories and philosophies of political thought."/>
    <x v="22"/>
    <n v="21480"/>
    <x v="0"/>
    <x v="0"/>
    <s v="USD"/>
    <n v="1339080900"/>
    <n v="1334783704"/>
    <b v="1"/>
    <n v="220"/>
    <b v="1"/>
    <s v="film &amp; video/documentary"/>
    <n v="1.0740000000000001"/>
    <x v="204"/>
    <x v="0"/>
    <x v="4"/>
    <x v="261"/>
    <d v="2012-06-07T14:55:00"/>
  </r>
  <r>
    <n v="262"/>
    <s v="The Last Cosmonaut"/>
    <s v="He can never die. He will live forever. He is the last cosmonaut, and this is his story."/>
    <x v="30"/>
    <n v="6000"/>
    <x v="0"/>
    <x v="0"/>
    <s v="USD"/>
    <n v="1298699828"/>
    <n v="1294811828"/>
    <b v="1"/>
    <n v="145"/>
    <b v="1"/>
    <s v="film &amp; video/documentary"/>
    <n v="2.4"/>
    <x v="205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x v="0"/>
    <s v="USD"/>
    <n v="1348786494"/>
    <n v="1346194494"/>
    <b v="1"/>
    <n v="963"/>
    <b v="1"/>
    <s v="film &amp; video/documentary"/>
    <n v="1.1808107999999999"/>
    <x v="206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x v="0"/>
    <s v="USD"/>
    <n v="1336747995"/>
    <n v="1334155995"/>
    <b v="1"/>
    <n v="91"/>
    <b v="1"/>
    <s v="film &amp; video/documentary"/>
    <n v="1.1819999999999999"/>
    <x v="207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x v="0"/>
    <s v="USD"/>
    <n v="1273522560"/>
    <n v="1269928430"/>
    <b v="1"/>
    <n v="58"/>
    <b v="1"/>
    <s v="film &amp; video/documentary"/>
    <n v="1.111"/>
    <x v="208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x v="0"/>
    <s v="USD"/>
    <n v="1271994660"/>
    <n v="1264565507"/>
    <b v="1"/>
    <n v="36"/>
    <b v="1"/>
    <s v="film &amp; video/documentary"/>
    <n v="1.4550000000000001"/>
    <x v="209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x v="97"/>
    <n v="12965.44"/>
    <x v="0"/>
    <x v="1"/>
    <s v="GBP"/>
    <n v="1403693499"/>
    <n v="1401101499"/>
    <b v="1"/>
    <n v="165"/>
    <b v="1"/>
    <s v="film &amp; video/documentary"/>
    <n v="1.3162883248730965"/>
    <x v="210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x v="10"/>
    <n v="5570"/>
    <x v="0"/>
    <x v="0"/>
    <s v="USD"/>
    <n v="1320640778"/>
    <n v="1316749178"/>
    <b v="1"/>
    <n v="111"/>
    <b v="1"/>
    <s v="film &amp; video/documentary"/>
    <n v="1.1140000000000001"/>
    <x v="211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x v="2"/>
    <s v="AUD"/>
    <n v="1487738622"/>
    <n v="1485146622"/>
    <b v="1"/>
    <n v="1596"/>
    <b v="1"/>
    <s v="film &amp; video/documentary"/>
    <n v="1.4723377"/>
    <x v="212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x v="0"/>
    <s v="USD"/>
    <n v="1306296000"/>
    <n v="1301950070"/>
    <b v="1"/>
    <n v="61"/>
    <b v="1"/>
    <s v="film &amp; video/documentary"/>
    <n v="1.5260869565217392"/>
    <x v="213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x v="11"/>
    <n v="31404"/>
    <x v="0"/>
    <x v="0"/>
    <s v="USD"/>
    <n v="1388649600"/>
    <n v="1386123861"/>
    <b v="1"/>
    <n v="287"/>
    <b v="1"/>
    <s v="film &amp; video/documentary"/>
    <n v="1.0468"/>
    <x v="214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x v="0"/>
    <s v="USD"/>
    <n v="1272480540"/>
    <n v="1267220191"/>
    <b v="1"/>
    <n v="65"/>
    <b v="1"/>
    <s v="film &amp; video/documentary"/>
    <n v="1.7743366666666667"/>
    <x v="215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x v="0"/>
    <s v="USD"/>
    <n v="1309694266"/>
    <n v="1307102266"/>
    <b v="1"/>
    <n v="118"/>
    <b v="1"/>
    <s v="film &amp; video/documentary"/>
    <n v="1.077758"/>
    <x v="216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x v="23"/>
    <n v="6240"/>
    <x v="0"/>
    <x v="0"/>
    <s v="USD"/>
    <n v="1333609140"/>
    <n v="1330638829"/>
    <b v="1"/>
    <n v="113"/>
    <b v="1"/>
    <s v="film &amp; video/documentary"/>
    <n v="1.56"/>
    <x v="217"/>
    <x v="0"/>
    <x v="4"/>
    <x v="274"/>
    <d v="2012-04-05T06:59:00"/>
  </r>
  <r>
    <n v="275"/>
    <s v="Finding the Funk"/>
    <s v="A journey through the origins and influence of funk music from James Brown to D'Angelo we are FINDING THE FUNK!"/>
    <x v="22"/>
    <n v="21679"/>
    <x v="0"/>
    <x v="0"/>
    <s v="USD"/>
    <n v="1352511966"/>
    <n v="1349916366"/>
    <b v="1"/>
    <n v="332"/>
    <b v="1"/>
    <s v="film &amp; video/documentary"/>
    <n v="1.08395"/>
    <x v="218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x v="23"/>
    <n v="5904"/>
    <x v="0"/>
    <x v="0"/>
    <s v="USD"/>
    <n v="1335574674"/>
    <n v="1330394274"/>
    <b v="1"/>
    <n v="62"/>
    <b v="1"/>
    <s v="film &amp; video/documentary"/>
    <n v="1.476"/>
    <x v="219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x v="99"/>
    <n v="71748"/>
    <x v="0"/>
    <x v="0"/>
    <s v="USD"/>
    <n v="1432416219"/>
    <n v="1429824219"/>
    <b v="1"/>
    <n v="951"/>
    <b v="1"/>
    <s v="film &amp; video/documentary"/>
    <n v="1.1038153846153846"/>
    <x v="220"/>
    <x v="0"/>
    <x v="4"/>
    <x v="277"/>
    <d v="2015-05-23T21:23:39"/>
  </r>
  <r>
    <n v="278"/>
    <s v="The Babushkas of Chernobyl"/>
    <s v="An unlikely story of spirit, defiance and beauty from the most contaminated place on Earth"/>
    <x v="100"/>
    <n v="40594"/>
    <x v="0"/>
    <x v="0"/>
    <s v="USD"/>
    <n v="1350003539"/>
    <n v="1347411539"/>
    <b v="1"/>
    <n v="415"/>
    <b v="1"/>
    <s v="film &amp; video/documentary"/>
    <n v="1.5034814814814814"/>
    <x v="221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x v="73"/>
    <n v="26744.11"/>
    <x v="0"/>
    <x v="0"/>
    <s v="USD"/>
    <n v="1488160860"/>
    <n v="1485237096"/>
    <b v="1"/>
    <n v="305"/>
    <b v="1"/>
    <s v="film &amp; video/documentary"/>
    <n v="1.5731829411764706"/>
    <x v="222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x v="96"/>
    <n v="117108"/>
    <x v="0"/>
    <x v="0"/>
    <s v="USD"/>
    <n v="1401459035"/>
    <n v="1397571035"/>
    <b v="1"/>
    <n v="2139"/>
    <b v="1"/>
    <s v="film &amp; video/documentary"/>
    <n v="1.5614399999999999"/>
    <x v="223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x v="0"/>
    <s v="USD"/>
    <n v="1249932360"/>
    <n v="1242532513"/>
    <b v="1"/>
    <n v="79"/>
    <b v="1"/>
    <s v="film &amp; video/documentary"/>
    <n v="1.2058763636363636"/>
    <x v="224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x v="101"/>
    <n v="45535"/>
    <x v="0"/>
    <x v="0"/>
    <s v="USD"/>
    <n v="1266876000"/>
    <n v="1263679492"/>
    <b v="1"/>
    <n v="179"/>
    <b v="1"/>
    <s v="film &amp; video/documentary"/>
    <n v="1.0118888888888888"/>
    <x v="225"/>
    <x v="0"/>
    <x v="4"/>
    <x v="282"/>
    <d v="2010-02-22T22:00:00"/>
  </r>
  <r>
    <n v="283"/>
    <s v="SOLE SURVIVOR"/>
    <s v="What is the impact of survivorship on the human condition?"/>
    <x v="102"/>
    <n v="20569.05"/>
    <x v="0"/>
    <x v="0"/>
    <s v="USD"/>
    <n v="1306904340"/>
    <n v="1305219744"/>
    <b v="1"/>
    <n v="202"/>
    <b v="1"/>
    <s v="film &amp; video/documentary"/>
    <n v="1.142725"/>
    <x v="226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x v="79"/>
    <n v="41850.46"/>
    <x v="0"/>
    <x v="0"/>
    <s v="USD"/>
    <n v="1327167780"/>
    <n v="1325007780"/>
    <b v="1"/>
    <n v="760"/>
    <b v="1"/>
    <s v="film &amp; video/documentary"/>
    <n v="1.0462615"/>
    <x v="227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x v="0"/>
    <s v="USD"/>
    <n v="1379614128"/>
    <n v="1377022128"/>
    <b v="1"/>
    <n v="563"/>
    <b v="1"/>
    <s v="film &amp; video/documentary"/>
    <n v="2.2882507142857142"/>
    <x v="228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x v="36"/>
    <n v="16373"/>
    <x v="0"/>
    <x v="0"/>
    <s v="USD"/>
    <n v="1364236524"/>
    <n v="1360352124"/>
    <b v="1"/>
    <n v="135"/>
    <b v="1"/>
    <s v="film &amp; video/documentary"/>
    <n v="1.0915333333333332"/>
    <x v="229"/>
    <x v="0"/>
    <x v="4"/>
    <x v="286"/>
    <d v="2013-03-25T18:35:24"/>
  </r>
  <r>
    <n v="287"/>
    <s v="In Country: A Documentary Film (POSTPRODUCTION)"/>
    <s v="War is hell. Why would anyone want to spend their weekends there?"/>
    <x v="36"/>
    <n v="26445"/>
    <x v="0"/>
    <x v="0"/>
    <s v="USD"/>
    <n v="1351828800"/>
    <n v="1349160018"/>
    <b v="1"/>
    <n v="290"/>
    <b v="1"/>
    <s v="film &amp; video/documentary"/>
    <n v="1.7629999999999999"/>
    <x v="230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x v="0"/>
    <s v="USD"/>
    <n v="1340683393"/>
    <n v="1337659393"/>
    <b v="1"/>
    <n v="447"/>
    <b v="1"/>
    <s v="film &amp; video/documentary"/>
    <n v="1.0321061999999999"/>
    <x v="231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x v="1"/>
    <s v="GBP"/>
    <n v="1383389834"/>
    <n v="1380797834"/>
    <b v="1"/>
    <n v="232"/>
    <b v="1"/>
    <s v="film &amp; video/documentary"/>
    <n v="1.0482"/>
    <x v="232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x v="37"/>
    <n v="4800.8"/>
    <x v="0"/>
    <x v="0"/>
    <s v="USD"/>
    <n v="1296633540"/>
    <n v="1292316697"/>
    <b v="1"/>
    <n v="168"/>
    <b v="1"/>
    <s v="film &amp; video/documentary"/>
    <n v="1.0668444444444445"/>
    <x v="233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x v="0"/>
    <s v="USD"/>
    <n v="1367366460"/>
    <n v="1365791246"/>
    <b v="1"/>
    <n v="128"/>
    <b v="1"/>
    <s v="film &amp; video/documentary"/>
    <n v="1.2001999999999999"/>
    <x v="234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x v="96"/>
    <n v="76130.2"/>
    <x v="0"/>
    <x v="0"/>
    <s v="USD"/>
    <n v="1319860740"/>
    <n v="1317064599"/>
    <b v="1"/>
    <n v="493"/>
    <b v="1"/>
    <s v="film &amp; video/documentary"/>
    <n v="1.0150693333333334"/>
    <x v="235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x v="0"/>
    <s v="USD"/>
    <n v="1398009714"/>
    <n v="1395417714"/>
    <b v="1"/>
    <n v="131"/>
    <b v="1"/>
    <s v="film &amp; video/documentary"/>
    <n v="1.0138461538461538"/>
    <x v="236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x v="0"/>
    <s v="USD"/>
    <n v="1279555200"/>
    <n v="1276480894"/>
    <b v="1"/>
    <n v="50"/>
    <b v="1"/>
    <s v="film &amp; video/documentary"/>
    <n v="1"/>
    <x v="101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x v="0"/>
    <s v="USD"/>
    <n v="1383264000"/>
    <n v="1378080409"/>
    <b v="1"/>
    <n v="665"/>
    <b v="1"/>
    <s v="film &amp; video/documentary"/>
    <n v="1.3310911999999999"/>
    <x v="237"/>
    <x v="0"/>
    <x v="4"/>
    <x v="295"/>
    <d v="2013-11-01T00:00:00"/>
  </r>
  <r>
    <n v="296"/>
    <s v="Bel Borba Is Here!"/>
    <s v="Bel Borba is Here is a feature film about the most inspiring Brazilian artist you've never heard of... until now."/>
    <x v="31"/>
    <n v="29681.55"/>
    <x v="0"/>
    <x v="0"/>
    <s v="USD"/>
    <n v="1347017083"/>
    <n v="1344857083"/>
    <b v="1"/>
    <n v="129"/>
    <b v="1"/>
    <s v="film &amp; video/documentary"/>
    <n v="1.187262"/>
    <x v="238"/>
    <x v="0"/>
    <x v="4"/>
    <x v="296"/>
    <d v="2012-09-07T11:24:43"/>
  </r>
  <r>
    <n v="297"/>
    <s v="Who Owns Yoga?"/>
    <s v="Who Owns Yoga? is a feature length documentary film that explores the changing nature of yoga in the modern world."/>
    <x v="22"/>
    <n v="20128"/>
    <x v="0"/>
    <x v="0"/>
    <s v="USD"/>
    <n v="1430452740"/>
    <n v="1427390901"/>
    <b v="1"/>
    <n v="142"/>
    <b v="1"/>
    <s v="film &amp; video/documentary"/>
    <n v="1.0064"/>
    <x v="239"/>
    <x v="0"/>
    <x v="4"/>
    <x v="297"/>
    <d v="2015-05-01T03:59:00"/>
  </r>
  <r>
    <n v="298"/>
    <s v="DisHonesty - A Documentary Feature Film"/>
    <s v="The truth is, we all lie - and by &quot;we,&quot; we mean everyone!"/>
    <x v="103"/>
    <n v="137254.84"/>
    <x v="0"/>
    <x v="0"/>
    <s v="USD"/>
    <n v="1399669200"/>
    <n v="1394536048"/>
    <b v="1"/>
    <n v="2436"/>
    <b v="1"/>
    <s v="film &amp; video/documentary"/>
    <n v="1.089324126984127"/>
    <x v="240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x v="0"/>
    <s v="USD"/>
    <n v="1289975060"/>
    <n v="1287379460"/>
    <b v="1"/>
    <n v="244"/>
    <b v="1"/>
    <s v="film &amp; video/documentary"/>
    <n v="1.789525"/>
    <x v="241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x v="31"/>
    <n v="25430.66"/>
    <x v="0"/>
    <x v="0"/>
    <s v="USD"/>
    <n v="1303686138"/>
    <n v="1301007738"/>
    <b v="1"/>
    <n v="298"/>
    <b v="1"/>
    <s v="film &amp; video/documentary"/>
    <n v="1.0172264"/>
    <x v="242"/>
    <x v="0"/>
    <x v="4"/>
    <x v="300"/>
    <d v="2011-04-24T23:02:18"/>
  </r>
  <r>
    <n v="301"/>
    <s v="WORLD FAIR"/>
    <s v="A film about personal memory, amateur cinematography, and visions of the future at the 1939 New York World's Fair."/>
    <x v="93"/>
    <n v="15435.55"/>
    <x v="0"/>
    <x v="0"/>
    <s v="USD"/>
    <n v="1363711335"/>
    <n v="1360258935"/>
    <b v="1"/>
    <n v="251"/>
    <b v="1"/>
    <s v="film &amp; video/documentary"/>
    <n v="1.1873499999999999"/>
    <x v="243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x v="3"/>
    <n v="10046"/>
    <x v="0"/>
    <x v="0"/>
    <s v="USD"/>
    <n v="1330115638"/>
    <n v="1327523638"/>
    <b v="1"/>
    <n v="108"/>
    <b v="1"/>
    <s v="film &amp; video/documentary"/>
    <n v="1.0045999999999999"/>
    <x v="244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x v="9"/>
    <n v="4124"/>
    <x v="0"/>
    <x v="0"/>
    <s v="USD"/>
    <n v="1338601346"/>
    <n v="1336009346"/>
    <b v="1"/>
    <n v="82"/>
    <b v="1"/>
    <s v="film &amp; video/documentary"/>
    <n v="1.3746666666666667"/>
    <x v="245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x v="104"/>
    <n v="7876"/>
    <x v="0"/>
    <x v="0"/>
    <s v="USD"/>
    <n v="1346464800"/>
    <n v="1343096197"/>
    <b v="1"/>
    <n v="74"/>
    <b v="1"/>
    <s v="film &amp; video/documentary"/>
    <n v="2.3164705882352941"/>
    <x v="246"/>
    <x v="0"/>
    <x v="4"/>
    <x v="304"/>
    <d v="2012-09-01T02:00:00"/>
  </r>
  <r>
    <n v="305"/>
    <s v="My Friend Mott-ly"/>
    <s v="A documentary that I am making about the difficult, but inspiring, life of a late friend of mine."/>
    <x v="51"/>
    <n v="9775"/>
    <x v="0"/>
    <x v="0"/>
    <s v="USD"/>
    <n v="1331392049"/>
    <n v="1328800049"/>
    <b v="1"/>
    <n v="189"/>
    <b v="1"/>
    <s v="film &amp; video/documentary"/>
    <n v="1.3033333333333332"/>
    <x v="247"/>
    <x v="0"/>
    <x v="4"/>
    <x v="305"/>
    <d v="2012-03-10T15:07:29"/>
  </r>
  <r>
    <n v="306"/>
    <s v="Escape/Artist: The Jason Escape Documentary"/>
    <s v="A feature-length documentary on the life of Boston escape artist Jason Escape."/>
    <x v="28"/>
    <n v="2929"/>
    <x v="0"/>
    <x v="0"/>
    <s v="USD"/>
    <n v="1363806333"/>
    <n v="1362081933"/>
    <b v="1"/>
    <n v="80"/>
    <b v="1"/>
    <s v="film &amp; video/documentary"/>
    <n v="2.9289999999999998"/>
    <x v="248"/>
    <x v="0"/>
    <x v="4"/>
    <x v="306"/>
    <d v="2013-03-20T19:05:33"/>
  </r>
  <r>
    <n v="307"/>
    <s v="Grammar Revolution"/>
    <s v="Why is grammar important?"/>
    <x v="29"/>
    <n v="24490"/>
    <x v="0"/>
    <x v="0"/>
    <s v="USD"/>
    <n v="1360276801"/>
    <n v="1357684801"/>
    <b v="1"/>
    <n v="576"/>
    <b v="1"/>
    <s v="film &amp; video/documentary"/>
    <n v="1.1131818181818183"/>
    <x v="249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x v="0"/>
    <s v="USD"/>
    <n v="1299775210"/>
    <n v="1295887210"/>
    <b v="1"/>
    <n v="202"/>
    <b v="1"/>
    <s v="film &amp; video/documentary"/>
    <n v="1.0556666666666668"/>
    <x v="250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x v="0"/>
    <s v="USD"/>
    <n v="1346695334"/>
    <n v="1344880934"/>
    <b v="1"/>
    <n v="238"/>
    <b v="1"/>
    <s v="film &amp; video/documentary"/>
    <n v="1.1894444444444445"/>
    <x v="251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x v="28"/>
    <n v="1041.29"/>
    <x v="0"/>
    <x v="0"/>
    <s v="USD"/>
    <n v="1319076000"/>
    <n v="1317788623"/>
    <b v="1"/>
    <n v="36"/>
    <b v="1"/>
    <s v="film &amp; video/documentary"/>
    <n v="1.04129"/>
    <x v="252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x v="22"/>
    <n v="20820.330000000002"/>
    <x v="0"/>
    <x v="0"/>
    <s v="USD"/>
    <n v="1325404740"/>
    <n v="1321852592"/>
    <b v="1"/>
    <n v="150"/>
    <b v="1"/>
    <s v="film &amp; video/documentary"/>
    <n v="1.0410165"/>
    <x v="253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x v="0"/>
    <s v="USD"/>
    <n v="1365973432"/>
    <n v="1363381432"/>
    <b v="1"/>
    <n v="146"/>
    <b v="1"/>
    <s v="film &amp; video/documentary"/>
    <n v="1.1187499999999999"/>
    <x v="254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x v="73"/>
    <n v="17805"/>
    <x v="0"/>
    <x v="0"/>
    <s v="USD"/>
    <n v="1281542340"/>
    <n v="1277702894"/>
    <b v="1"/>
    <n v="222"/>
    <b v="1"/>
    <s v="film &amp; video/documentary"/>
    <n v="1.0473529411764706"/>
    <x v="255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x v="28"/>
    <n v="3851.5"/>
    <x v="0"/>
    <x v="0"/>
    <s v="USD"/>
    <n v="1362167988"/>
    <n v="1359575988"/>
    <b v="1"/>
    <n v="120"/>
    <b v="1"/>
    <s v="film &amp; video/documentary"/>
    <n v="3.8515000000000001"/>
    <x v="256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x v="31"/>
    <n v="25312"/>
    <x v="0"/>
    <x v="0"/>
    <s v="USD"/>
    <n v="1345660334"/>
    <n v="1343068334"/>
    <b v="1"/>
    <n v="126"/>
    <b v="1"/>
    <s v="film &amp; video/documentary"/>
    <n v="1.01248"/>
    <x v="257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x v="36"/>
    <n v="17066"/>
    <x v="0"/>
    <x v="5"/>
    <s v="CAD"/>
    <n v="1418273940"/>
    <n v="1415398197"/>
    <b v="1"/>
    <n v="158"/>
    <b v="1"/>
    <s v="film &amp; video/documentary"/>
    <n v="1.1377333333333333"/>
    <x v="258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x v="11"/>
    <n v="30241"/>
    <x v="0"/>
    <x v="0"/>
    <s v="USD"/>
    <n v="1386778483"/>
    <n v="1384186483"/>
    <b v="1"/>
    <n v="316"/>
    <b v="1"/>
    <s v="film &amp; video/documentary"/>
    <n v="1.0080333333333333"/>
    <x v="259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x v="10"/>
    <n v="14166"/>
    <x v="0"/>
    <x v="0"/>
    <s v="USD"/>
    <n v="1364342151"/>
    <n v="1361753751"/>
    <b v="1"/>
    <n v="284"/>
    <b v="1"/>
    <s v="film &amp; video/documentary"/>
    <n v="2.8332000000000002"/>
    <x v="260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x v="0"/>
    <s v="USD"/>
    <n v="1265097540"/>
    <n v="1257538029"/>
    <b v="1"/>
    <n v="51"/>
    <b v="1"/>
    <s v="film &amp; video/documentary"/>
    <n v="1.1268"/>
    <x v="261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x v="1"/>
    <s v="GBP"/>
    <n v="1450825200"/>
    <n v="1448284433"/>
    <b v="1"/>
    <n v="158"/>
    <b v="1"/>
    <s v="film &amp; video/documentary"/>
    <n v="1.0658000000000001"/>
    <x v="262"/>
    <x v="0"/>
    <x v="4"/>
    <x v="320"/>
    <d v="2015-12-22T23:00:00"/>
  </r>
  <r>
    <n v="321"/>
    <s v="An Impossible Project"/>
    <s v="The more digital the world, the more analog our dreams._x000a_A feature documentary shot on 35mm film."/>
    <x v="19"/>
    <n v="35932"/>
    <x v="0"/>
    <x v="12"/>
    <s v="EUR"/>
    <n v="1478605386"/>
    <n v="1475577786"/>
    <b v="1"/>
    <n v="337"/>
    <b v="1"/>
    <s v="film &amp; video/documentary"/>
    <n v="1.0266285714285714"/>
    <x v="263"/>
    <x v="0"/>
    <x v="4"/>
    <x v="321"/>
    <d v="2016-11-08T11:43:06"/>
  </r>
  <r>
    <n v="322"/>
    <s v="Last of the Big Tuskers"/>
    <s v="A documentary film about the largest elephants on earth and what is being done to ensure their survival."/>
    <x v="31"/>
    <n v="26978"/>
    <x v="0"/>
    <x v="0"/>
    <s v="USD"/>
    <n v="1463146848"/>
    <n v="1460554848"/>
    <b v="1"/>
    <n v="186"/>
    <b v="1"/>
    <s v="film &amp; video/documentary"/>
    <n v="1.0791200000000001"/>
    <x v="264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x v="0"/>
    <s v="USD"/>
    <n v="1482307140"/>
    <n v="1479886966"/>
    <b v="1"/>
    <n v="58"/>
    <b v="1"/>
    <s v="film &amp; video/documentary"/>
    <n v="1.2307407407407407"/>
    <x v="265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x v="0"/>
    <n v="8636"/>
    <x v="0"/>
    <x v="0"/>
    <s v="USD"/>
    <n v="1438441308"/>
    <n v="1435590108"/>
    <b v="1"/>
    <n v="82"/>
    <b v="1"/>
    <s v="film &amp; video/documentary"/>
    <n v="1.016"/>
    <x v="266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x v="0"/>
    <s v="USD"/>
    <n v="1482208233"/>
    <n v="1479184233"/>
    <b v="1"/>
    <n v="736"/>
    <b v="1"/>
    <s v="film &amp; video/documentary"/>
    <n v="1.04396"/>
    <x v="267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x v="0"/>
    <s v="USD"/>
    <n v="1489532220"/>
    <n v="1486625606"/>
    <b v="1"/>
    <n v="1151"/>
    <b v="1"/>
    <s v="film &amp; video/documentary"/>
    <n v="1.1292973333333334"/>
    <x v="268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x v="23"/>
    <n v="5456"/>
    <x v="0"/>
    <x v="0"/>
    <s v="USD"/>
    <n v="1427011200"/>
    <n v="1424669929"/>
    <b v="1"/>
    <n v="34"/>
    <b v="1"/>
    <s v="film &amp; video/documentary"/>
    <n v="1.3640000000000001"/>
    <x v="269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x v="96"/>
    <n v="77710.8"/>
    <x v="0"/>
    <x v="0"/>
    <s v="USD"/>
    <n v="1446350400"/>
    <n v="1443739388"/>
    <b v="1"/>
    <n v="498"/>
    <b v="1"/>
    <s v="film &amp; video/documentary"/>
    <n v="1.036144"/>
    <x v="270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x v="0"/>
    <s v="USD"/>
    <n v="1446868800"/>
    <n v="1444821127"/>
    <b v="1"/>
    <n v="167"/>
    <b v="1"/>
    <s v="film &amp; video/documentary"/>
    <n v="1.0549999999999999"/>
    <x v="271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x v="19"/>
    <n v="35640"/>
    <x v="0"/>
    <x v="0"/>
    <s v="USD"/>
    <n v="1368763140"/>
    <n v="1366028563"/>
    <b v="1"/>
    <n v="340"/>
    <b v="1"/>
    <s v="film &amp; video/documentary"/>
    <n v="1.0182857142857142"/>
    <x v="272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x v="79"/>
    <n v="42642"/>
    <x v="0"/>
    <x v="0"/>
    <s v="USD"/>
    <n v="1466171834"/>
    <n v="1463493434"/>
    <b v="1"/>
    <n v="438"/>
    <b v="1"/>
    <s v="film &amp; video/documentary"/>
    <n v="1.0660499999999999"/>
    <x v="273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x v="57"/>
    <n v="113015"/>
    <x v="0"/>
    <x v="0"/>
    <s v="USD"/>
    <n v="1446019200"/>
    <n v="1442420377"/>
    <b v="1"/>
    <n v="555"/>
    <b v="1"/>
    <s v="film &amp; video/documentary"/>
    <n v="1.13015"/>
    <x v="274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x v="0"/>
    <s v="USD"/>
    <n v="1460038591"/>
    <n v="1457450191"/>
    <b v="1"/>
    <n v="266"/>
    <b v="1"/>
    <s v="film &amp; video/documentary"/>
    <n v="1.252275"/>
    <x v="275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x v="0"/>
    <s v="USD"/>
    <n v="1431716400"/>
    <n v="1428423757"/>
    <b v="1"/>
    <n v="69"/>
    <b v="1"/>
    <s v="film &amp; video/documentary"/>
    <n v="1.0119"/>
    <x v="276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x v="0"/>
    <s v="USD"/>
    <n v="1431122400"/>
    <n v="1428428515"/>
    <b v="1"/>
    <n v="80"/>
    <b v="1"/>
    <s v="film &amp; video/documentary"/>
    <n v="1.0276470588235294"/>
    <x v="277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x v="0"/>
    <s v="USD"/>
    <n v="1447427918"/>
    <n v="1444832318"/>
    <b v="1"/>
    <n v="493"/>
    <b v="1"/>
    <s v="film &amp; video/documentary"/>
    <n v="1.1683911999999999"/>
    <x v="278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x v="0"/>
    <s v="USD"/>
    <n v="1426298708"/>
    <n v="1423710308"/>
    <b v="1"/>
    <n v="31"/>
    <b v="1"/>
    <s v="film &amp; video/documentary"/>
    <n v="1.0116833333333335"/>
    <x v="279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x v="36"/>
    <n v="16520.04"/>
    <x v="0"/>
    <x v="0"/>
    <s v="USD"/>
    <n v="1472864400"/>
    <n v="1468001290"/>
    <b v="1"/>
    <n v="236"/>
    <b v="1"/>
    <s v="film &amp; video/documentary"/>
    <n v="1.1013360000000001"/>
    <x v="280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x v="12"/>
    <n v="6485"/>
    <x v="0"/>
    <x v="0"/>
    <s v="USD"/>
    <n v="1430331268"/>
    <n v="1427739268"/>
    <b v="1"/>
    <n v="89"/>
    <b v="1"/>
    <s v="film &amp; video/documentary"/>
    <n v="1.0808333333333333"/>
    <x v="281"/>
    <x v="0"/>
    <x v="4"/>
    <x v="339"/>
    <d v="2015-04-29T18:14:28"/>
  </r>
  <r>
    <n v="340"/>
    <s v="Somaliland: The Abaarso Story"/>
    <s v="Feature-length documentary about five Somali Muslim students pursuing dreams of education in America"/>
    <x v="19"/>
    <n v="43758"/>
    <x v="0"/>
    <x v="0"/>
    <s v="USD"/>
    <n v="1489006800"/>
    <n v="1486397007"/>
    <b v="1"/>
    <n v="299"/>
    <b v="1"/>
    <s v="film &amp; video/documentary"/>
    <n v="1.2502285714285715"/>
    <x v="282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x v="8"/>
    <n v="3735"/>
    <x v="0"/>
    <x v="0"/>
    <s v="USD"/>
    <n v="1412135940"/>
    <n v="1410555998"/>
    <b v="1"/>
    <n v="55"/>
    <b v="1"/>
    <s v="film &amp; video/documentary"/>
    <n v="1.0671428571428572"/>
    <x v="283"/>
    <x v="0"/>
    <x v="4"/>
    <x v="341"/>
    <d v="2014-10-01T03:59:00"/>
  </r>
  <r>
    <n v="342"/>
    <s v="BREAKING A MONSTER a film about the band Unlocking The Truth"/>
    <s v="BREAKING A MONSTER needs your help to play in THEATERS!"/>
    <x v="56"/>
    <n v="55201.52"/>
    <x v="0"/>
    <x v="0"/>
    <s v="USD"/>
    <n v="1461955465"/>
    <n v="1459363465"/>
    <b v="1"/>
    <n v="325"/>
    <b v="1"/>
    <s v="film &amp; video/documentary"/>
    <n v="1.0036639999999999"/>
    <x v="284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x v="0"/>
    <s v="USD"/>
    <n v="1415934000"/>
    <n v="1413308545"/>
    <b v="1"/>
    <n v="524"/>
    <b v="1"/>
    <s v="film &amp; video/documentary"/>
    <n v="1.0202863333333334"/>
    <x v="285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x v="0"/>
    <s v="USD"/>
    <n v="1433125200"/>
    <n v="1429312694"/>
    <b v="1"/>
    <n v="285"/>
    <b v="1"/>
    <s v="film &amp; video/documentary"/>
    <n v="1.0208358208955224"/>
    <x v="286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x v="107"/>
    <n v="17875"/>
    <x v="0"/>
    <x v="0"/>
    <s v="USD"/>
    <n v="1432161590"/>
    <n v="1429569590"/>
    <b v="1"/>
    <n v="179"/>
    <b v="1"/>
    <s v="film &amp; video/documentary"/>
    <n v="1.2327586206896552"/>
    <x v="287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x v="0"/>
    <s v="USD"/>
    <n v="1444824021"/>
    <n v="1442232021"/>
    <b v="1"/>
    <n v="188"/>
    <b v="1"/>
    <s v="film &amp; video/documentary"/>
    <n v="1.7028880000000002"/>
    <x v="288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x v="0"/>
    <s v="USD"/>
    <n v="1447505609"/>
    <n v="1444910009"/>
    <b v="1"/>
    <n v="379"/>
    <b v="1"/>
    <s v="film &amp; video/documentary"/>
    <n v="1.1159049999999999"/>
    <x v="289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x v="0"/>
    <s v="USD"/>
    <n v="1440165916"/>
    <n v="1437573916"/>
    <b v="1"/>
    <n v="119"/>
    <b v="1"/>
    <s v="film &amp; video/documentary"/>
    <n v="1.03"/>
    <x v="290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x v="108"/>
    <n v="12007.18"/>
    <x v="0"/>
    <x v="0"/>
    <s v="USD"/>
    <n v="1487937508"/>
    <n v="1485345508"/>
    <b v="1"/>
    <n v="167"/>
    <b v="1"/>
    <s v="film &amp; video/documentary"/>
    <n v="1.0663570159857905"/>
    <x v="291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x v="0"/>
    <s v="USD"/>
    <n v="1473566340"/>
    <n v="1470274509"/>
    <b v="1"/>
    <n v="221"/>
    <b v="1"/>
    <s v="film &amp; video/documentary"/>
    <n v="1.1476"/>
    <x v="292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x v="3"/>
    <s v="EUR"/>
    <n v="1460066954"/>
    <n v="1456614554"/>
    <b v="1"/>
    <n v="964"/>
    <b v="1"/>
    <s v="film &amp; video/documentary"/>
    <n v="1.2734117647058822"/>
    <x v="293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x v="3"/>
    <n v="11656"/>
    <x v="0"/>
    <x v="0"/>
    <s v="USD"/>
    <n v="1412740868"/>
    <n v="1410148868"/>
    <b v="1"/>
    <n v="286"/>
    <b v="1"/>
    <s v="film &amp; video/documentary"/>
    <n v="1.1656"/>
    <x v="294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x v="0"/>
    <s v="USD"/>
    <n v="1447963219"/>
    <n v="1445367619"/>
    <b v="1"/>
    <n v="613"/>
    <b v="1"/>
    <s v="film &amp; video/documentary"/>
    <n v="1.0861819426615318"/>
    <x v="295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x v="0"/>
    <s v="USD"/>
    <n v="1460141521"/>
    <n v="1457553121"/>
    <b v="1"/>
    <n v="29"/>
    <b v="1"/>
    <s v="film &amp; video/documentary"/>
    <n v="1.0394285714285714"/>
    <x v="296"/>
    <x v="0"/>
    <x v="4"/>
    <x v="354"/>
    <d v="2016-04-08T18:52:01"/>
  </r>
  <r>
    <n v="355"/>
    <s v="REZA ABDOH -Theatre Visionary"/>
    <s v="A documentary film about the late REZA ABDOH and his performance company DAR A LUZ."/>
    <x v="19"/>
    <n v="40690"/>
    <x v="0"/>
    <x v="0"/>
    <s v="USD"/>
    <n v="1417420994"/>
    <n v="1414738994"/>
    <b v="1"/>
    <n v="165"/>
    <b v="1"/>
    <s v="film &amp; video/documentary"/>
    <n v="1.1625714285714286"/>
    <x v="297"/>
    <x v="0"/>
    <x v="4"/>
    <x v="355"/>
    <d v="2014-12-01T08:03:14"/>
  </r>
  <r>
    <n v="356"/>
    <s v="43 and 80"/>
    <s v="A documentary about halibut conservation and how it impacts communities of Southeast Alaska."/>
    <x v="51"/>
    <n v="7701.93"/>
    <x v="0"/>
    <x v="0"/>
    <s v="USD"/>
    <n v="1458152193"/>
    <n v="1455563793"/>
    <b v="1"/>
    <n v="97"/>
    <b v="1"/>
    <s v="film &amp; video/documentary"/>
    <n v="1.0269239999999999"/>
    <x v="298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x v="0"/>
    <s v="USD"/>
    <n v="1429852797"/>
    <n v="1426396797"/>
    <b v="1"/>
    <n v="303"/>
    <b v="1"/>
    <s v="film &amp; video/documentary"/>
    <n v="1.74"/>
    <x v="299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x v="63"/>
    <n v="51544"/>
    <x v="0"/>
    <x v="0"/>
    <s v="USD"/>
    <n v="1466002800"/>
    <n v="1463517521"/>
    <b v="1"/>
    <n v="267"/>
    <b v="1"/>
    <s v="film &amp; video/documentary"/>
    <n v="1.03088"/>
    <x v="300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x v="0"/>
    <s v="USD"/>
    <n v="1415941920"/>
    <n v="1414028490"/>
    <b v="1"/>
    <n v="302"/>
    <b v="1"/>
    <s v="film &amp; video/documentary"/>
    <n v="1.0485537190082646"/>
    <x v="301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x v="14"/>
    <n v="12165"/>
    <x v="0"/>
    <x v="0"/>
    <s v="USD"/>
    <n v="1437621060"/>
    <n v="1433799180"/>
    <b v="0"/>
    <n v="87"/>
    <b v="1"/>
    <s v="film &amp; video/documentary"/>
    <n v="1.0137499999999999"/>
    <x v="302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x v="0"/>
    <s v="USD"/>
    <n v="1416704506"/>
    <n v="1414108906"/>
    <b v="0"/>
    <n v="354"/>
    <b v="1"/>
    <s v="film &amp; video/documentary"/>
    <n v="1.1107699999999998"/>
    <x v="303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x v="112"/>
    <n v="12000"/>
    <x v="0"/>
    <x v="0"/>
    <s v="USD"/>
    <n v="1407456000"/>
    <n v="1405573391"/>
    <b v="0"/>
    <n v="86"/>
    <b v="1"/>
    <s v="film &amp; video/documentary"/>
    <n v="1.2415933781686497"/>
    <x v="304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x v="0"/>
    <s v="USD"/>
    <n v="1272828120"/>
    <n v="1268934736"/>
    <b v="0"/>
    <n v="26"/>
    <b v="1"/>
    <s v="film &amp; video/documentary"/>
    <n v="1.0133333333333334"/>
    <x v="305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x v="0"/>
    <s v="USD"/>
    <n v="1403323140"/>
    <n v="1400704672"/>
    <b v="0"/>
    <n v="113"/>
    <b v="1"/>
    <s v="film &amp; video/documentary"/>
    <n v="1.1016142857142857"/>
    <x v="306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x v="36"/>
    <n v="15596"/>
    <x v="0"/>
    <x v="1"/>
    <s v="GBP"/>
    <n v="1393597999"/>
    <n v="1391005999"/>
    <b v="0"/>
    <n v="65"/>
    <b v="1"/>
    <s v="film &amp; video/documentary"/>
    <n v="1.0397333333333334"/>
    <x v="307"/>
    <x v="0"/>
    <x v="4"/>
    <x v="365"/>
    <d v="2014-02-28T14:33:19"/>
  </r>
  <r>
    <n v="366"/>
    <s v="A BUSHMAN ODYSSEY"/>
    <s v="One Bushman familyâ€™s struggle to survive genocide, dispossession and post-apartheid freedom in South Africa."/>
    <x v="114"/>
    <n v="38500"/>
    <x v="0"/>
    <x v="0"/>
    <s v="USD"/>
    <n v="1337540518"/>
    <n v="1334948518"/>
    <b v="0"/>
    <n v="134"/>
    <b v="1"/>
    <s v="film &amp; video/documentary"/>
    <n v="1.013157894736842"/>
    <x v="308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x v="0"/>
    <s v="USD"/>
    <n v="1367384340"/>
    <n v="1363960278"/>
    <b v="0"/>
    <n v="119"/>
    <b v="1"/>
    <s v="film &amp; video/documentary"/>
    <n v="1.033501"/>
    <x v="309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x v="0"/>
    <s v="USD"/>
    <n v="1426426322"/>
    <n v="1423405922"/>
    <b v="0"/>
    <n v="159"/>
    <b v="1"/>
    <s v="film &amp; video/documentary"/>
    <n v="1.04112"/>
    <x v="310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x v="115"/>
    <n v="7160.12"/>
    <x v="0"/>
    <x v="0"/>
    <s v="USD"/>
    <n v="1326633269"/>
    <n v="1324041269"/>
    <b v="0"/>
    <n v="167"/>
    <b v="1"/>
    <s v="film &amp; video/documentary"/>
    <n v="1.1015569230769231"/>
    <x v="311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x v="0"/>
    <s v="USD"/>
    <n v="1483729500"/>
    <n v="1481137500"/>
    <b v="0"/>
    <n v="43"/>
    <b v="1"/>
    <s v="film &amp; video/documentary"/>
    <n v="1.2202"/>
    <x v="312"/>
    <x v="0"/>
    <x v="4"/>
    <x v="370"/>
    <d v="2017-01-06T19:05:00"/>
  </r>
  <r>
    <n v="371"/>
    <s v="Unbranded"/>
    <s v="3,000 Miles. 18 Wild Horses. 6 Months. 5 States. 4 men. A documentary about Conservation, Exploration, and Wild Mustangs."/>
    <x v="60"/>
    <n v="171253"/>
    <x v="0"/>
    <x v="0"/>
    <s v="USD"/>
    <n v="1359743139"/>
    <n v="1355855139"/>
    <b v="0"/>
    <n v="1062"/>
    <b v="1"/>
    <s v="film &amp; video/documentary"/>
    <n v="1.1416866666666667"/>
    <x v="313"/>
    <x v="0"/>
    <x v="4"/>
    <x v="371"/>
    <d v="2013-02-01T18:25:39"/>
  </r>
  <r>
    <n v="372"/>
    <s v="Wild Equus"/>
    <s v="A short documentary exploring the uses of 'Natural Horsemanship' across Europe"/>
    <x v="43"/>
    <n v="376"/>
    <x v="0"/>
    <x v="1"/>
    <s v="GBP"/>
    <n v="1459872000"/>
    <n v="1456408244"/>
    <b v="0"/>
    <n v="9"/>
    <b v="1"/>
    <s v="film &amp; video/documentary"/>
    <n v="1.2533333333333334"/>
    <x v="314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x v="51"/>
    <n v="8000"/>
    <x v="0"/>
    <x v="0"/>
    <s v="USD"/>
    <n v="1342648398"/>
    <n v="1340056398"/>
    <b v="0"/>
    <n v="89"/>
    <b v="1"/>
    <s v="film &amp; video/documentary"/>
    <n v="1.0666666666666667"/>
    <x v="315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x v="0"/>
    <s v="USD"/>
    <n v="1316208031"/>
    <n v="1312320031"/>
    <b v="0"/>
    <n v="174"/>
    <b v="1"/>
    <s v="film &amp; video/documentary"/>
    <n v="1.3065"/>
    <x v="316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x v="0"/>
    <s v="USD"/>
    <n v="1393694280"/>
    <n v="1390088311"/>
    <b v="0"/>
    <n v="14"/>
    <b v="1"/>
    <s v="film &amp; video/documentary"/>
    <n v="1.2"/>
    <x v="317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x v="116"/>
    <n v="2596"/>
    <x v="0"/>
    <x v="1"/>
    <s v="GBP"/>
    <n v="1472122316"/>
    <n v="1469443916"/>
    <b v="0"/>
    <n v="48"/>
    <b v="1"/>
    <s v="film &amp; video/documentary"/>
    <n v="1.0595918367346939"/>
    <x v="318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x v="14"/>
    <n v="13728"/>
    <x v="0"/>
    <x v="0"/>
    <s v="USD"/>
    <n v="1447484460"/>
    <n v="1444888868"/>
    <b v="0"/>
    <n v="133"/>
    <b v="1"/>
    <s v="film &amp; video/documentary"/>
    <n v="1.1439999999999999"/>
    <x v="319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x v="9"/>
    <n v="3353"/>
    <x v="0"/>
    <x v="5"/>
    <s v="CAD"/>
    <n v="1453765920"/>
    <n v="1451655808"/>
    <b v="0"/>
    <n v="83"/>
    <b v="1"/>
    <s v="film &amp; video/documentary"/>
    <n v="1.1176666666666666"/>
    <x v="320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x v="36"/>
    <n v="17412"/>
    <x v="0"/>
    <x v="0"/>
    <s v="USD"/>
    <n v="1336062672"/>
    <n v="1332174672"/>
    <b v="0"/>
    <n v="149"/>
    <b v="1"/>
    <s v="film &amp; video/documentary"/>
    <n v="1.1608000000000001"/>
    <x v="321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x v="23"/>
    <n v="5660"/>
    <x v="0"/>
    <x v="0"/>
    <s v="USD"/>
    <n v="1453569392"/>
    <n v="1451409392"/>
    <b v="0"/>
    <n v="49"/>
    <b v="1"/>
    <s v="film &amp; video/documentary"/>
    <n v="1.415"/>
    <x v="322"/>
    <x v="0"/>
    <x v="4"/>
    <x v="380"/>
    <d v="2016-01-23T17:16:32"/>
  </r>
  <r>
    <n v="381"/>
    <s v="Clearwater"/>
    <s v="Set in the ancient waters of the Puget Sound, Clearwater is a universal story about the need to adapt to change."/>
    <x v="31"/>
    <n v="26182.5"/>
    <x v="0"/>
    <x v="0"/>
    <s v="USD"/>
    <n v="1343624400"/>
    <n v="1340642717"/>
    <b v="0"/>
    <n v="251"/>
    <b v="1"/>
    <s v="film &amp; video/documentary"/>
    <n v="1.0472999999999999"/>
    <x v="323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x v="20"/>
    <n v="1535"/>
    <x v="0"/>
    <x v="0"/>
    <s v="USD"/>
    <n v="1346950900"/>
    <n v="1345741300"/>
    <b v="0"/>
    <n v="22"/>
    <b v="1"/>
    <s v="film &amp; video/documentary"/>
    <n v="2.5583333333333331"/>
    <x v="324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x v="0"/>
    <s v="USD"/>
    <n v="1400467759"/>
    <n v="1398480559"/>
    <b v="0"/>
    <n v="48"/>
    <b v="1"/>
    <s v="film &amp; video/documentary"/>
    <n v="2.0670670670670672"/>
    <x v="325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x v="22"/>
    <n v="22421"/>
    <x v="0"/>
    <x v="0"/>
    <s v="USD"/>
    <n v="1420569947"/>
    <n v="1417977947"/>
    <b v="0"/>
    <n v="383"/>
    <b v="1"/>
    <s v="film &amp; video/documentary"/>
    <n v="1.1210500000000001"/>
    <x v="326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x v="31"/>
    <n v="26495.5"/>
    <x v="0"/>
    <x v="0"/>
    <s v="USD"/>
    <n v="1416582101"/>
    <n v="1413986501"/>
    <b v="0"/>
    <n v="237"/>
    <b v="1"/>
    <s v="film &amp; video/documentary"/>
    <n v="1.05982"/>
    <x v="327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x v="20"/>
    <n v="601"/>
    <x v="0"/>
    <x v="0"/>
    <s v="USD"/>
    <n v="1439246991"/>
    <n v="1437950991"/>
    <b v="0"/>
    <n v="13"/>
    <b v="1"/>
    <s v="film &amp; video/documentary"/>
    <n v="1.0016666666666667"/>
    <x v="328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x v="114"/>
    <n v="81316"/>
    <x v="0"/>
    <x v="0"/>
    <s v="USD"/>
    <n v="1439618400"/>
    <n v="1436976858"/>
    <b v="0"/>
    <n v="562"/>
    <b v="1"/>
    <s v="film &amp; video/documentary"/>
    <n v="2.1398947368421051"/>
    <x v="329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x v="10"/>
    <n v="6308"/>
    <x v="0"/>
    <x v="0"/>
    <s v="USD"/>
    <n v="1469670580"/>
    <n v="1467078580"/>
    <b v="0"/>
    <n v="71"/>
    <b v="1"/>
    <s v="film &amp; video/documentary"/>
    <n v="1.2616000000000001"/>
    <x v="330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x v="118"/>
    <n v="123444.12"/>
    <x v="0"/>
    <x v="0"/>
    <s v="USD"/>
    <n v="1394233140"/>
    <n v="1391477450"/>
    <b v="0"/>
    <n v="1510"/>
    <b v="1"/>
    <s v="film &amp; video/documentary"/>
    <n v="1.8153547058823529"/>
    <x v="331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x v="0"/>
    <s v="USD"/>
    <n v="1431046372"/>
    <n v="1429318372"/>
    <b v="0"/>
    <n v="14"/>
    <b v="1"/>
    <s v="film &amp; video/documentary"/>
    <n v="1"/>
    <x v="84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x v="22"/>
    <n v="20122"/>
    <x v="0"/>
    <x v="0"/>
    <s v="USD"/>
    <n v="1324169940"/>
    <n v="1321578051"/>
    <b v="0"/>
    <n v="193"/>
    <b v="1"/>
    <s v="film &amp; video/documentary"/>
    <n v="1.0061"/>
    <x v="332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x v="0"/>
    <s v="USD"/>
    <n v="1315450800"/>
    <n v="1312823571"/>
    <b v="0"/>
    <n v="206"/>
    <b v="1"/>
    <s v="film &amp; video/documentary"/>
    <n v="1.009027027027027"/>
    <x v="333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x v="63"/>
    <n v="55223"/>
    <x v="0"/>
    <x v="0"/>
    <s v="USD"/>
    <n v="1381424452"/>
    <n v="1378746052"/>
    <b v="0"/>
    <n v="351"/>
    <b v="1"/>
    <s v="film &amp; video/documentary"/>
    <n v="1.10446"/>
    <x v="334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x v="3"/>
    <s v="EUR"/>
    <n v="1460918282"/>
    <n v="1455737882"/>
    <b v="0"/>
    <n v="50"/>
    <b v="1"/>
    <s v="film &amp; video/documentary"/>
    <n v="1.118936170212766"/>
    <x v="335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x v="0"/>
    <s v="USD"/>
    <n v="1335562320"/>
    <n v="1332452960"/>
    <b v="0"/>
    <n v="184"/>
    <b v="1"/>
    <s v="film &amp; video/documentary"/>
    <n v="1.0804450000000001"/>
    <x v="336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x v="36"/>
    <n v="16000"/>
    <x v="0"/>
    <x v="0"/>
    <s v="USD"/>
    <n v="1341668006"/>
    <n v="1340372006"/>
    <b v="0"/>
    <n v="196"/>
    <b v="1"/>
    <s v="film &amp; video/documentary"/>
    <n v="1.0666666666666667"/>
    <x v="337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x v="0"/>
    <s v="USD"/>
    <n v="1283312640"/>
    <n v="1279651084"/>
    <b v="0"/>
    <n v="229"/>
    <b v="1"/>
    <s v="film &amp; video/documentary"/>
    <n v="1.0390027322404372"/>
    <x v="338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x v="0"/>
    <s v="USD"/>
    <n v="1430334126"/>
    <n v="1426446126"/>
    <b v="0"/>
    <n v="67"/>
    <b v="1"/>
    <s v="film &amp; video/documentary"/>
    <n v="1.2516"/>
    <x v="339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x v="1"/>
    <s v="GBP"/>
    <n v="1481716800"/>
    <n v="1479070867"/>
    <b v="0"/>
    <n v="95"/>
    <b v="1"/>
    <s v="film &amp; video/documentary"/>
    <n v="1.0680499999999999"/>
    <x v="340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x v="0"/>
    <s v="USD"/>
    <n v="1400297400"/>
    <n v="1397661347"/>
    <b v="0"/>
    <n v="62"/>
    <b v="1"/>
    <s v="film &amp; video/documentary"/>
    <n v="1.1230249999999999"/>
    <x v="341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x v="0"/>
    <s v="USD"/>
    <n v="1312747970"/>
    <n v="1310155970"/>
    <b v="0"/>
    <n v="73"/>
    <b v="1"/>
    <s v="film &amp; video/documentary"/>
    <n v="1.0381199999999999"/>
    <x v="342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x v="0"/>
    <s v="USD"/>
    <n v="1446731817"/>
    <n v="1444913817"/>
    <b v="0"/>
    <n v="43"/>
    <b v="1"/>
    <s v="film &amp; video/documentary"/>
    <n v="1.4165000000000001"/>
    <x v="343"/>
    <x v="0"/>
    <x v="4"/>
    <x v="402"/>
    <d v="2015-11-05T13:56:57"/>
  </r>
  <r>
    <n v="403"/>
    <s v="MONDO BANANA"/>
    <s v="A documentary adventure about bananas - and people. Your round-trip ticket into the heart of banana-cultures!!"/>
    <x v="10"/>
    <n v="5263"/>
    <x v="0"/>
    <x v="0"/>
    <s v="USD"/>
    <n v="1312960080"/>
    <n v="1308900441"/>
    <b v="0"/>
    <n v="70"/>
    <b v="1"/>
    <s v="film &amp; video/documentary"/>
    <n v="1.0526"/>
    <x v="344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x v="19"/>
    <n v="36082"/>
    <x v="0"/>
    <x v="0"/>
    <s v="USD"/>
    <n v="1391641440"/>
    <n v="1389107062"/>
    <b v="0"/>
    <n v="271"/>
    <b v="1"/>
    <s v="film &amp; video/documentary"/>
    <n v="1.0309142857142857"/>
    <x v="345"/>
    <x v="0"/>
    <x v="4"/>
    <x v="404"/>
    <d v="2014-02-05T23:04:00"/>
  </r>
  <r>
    <n v="405"/>
    <s v="The Healing Effect Movie"/>
    <s v="Come, join our movie movement.  A new documentary about the healing power of food."/>
    <x v="121"/>
    <n v="3036"/>
    <x v="0"/>
    <x v="0"/>
    <s v="USD"/>
    <n v="1394071339"/>
    <n v="1391479339"/>
    <b v="0"/>
    <n v="55"/>
    <b v="1"/>
    <s v="film &amp; video/documentary"/>
    <n v="1.0765957446808512"/>
    <x v="346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x v="70"/>
    <n v="3015.73"/>
    <x v="0"/>
    <x v="0"/>
    <s v="USD"/>
    <n v="1304920740"/>
    <n v="1301975637"/>
    <b v="0"/>
    <n v="35"/>
    <b v="1"/>
    <s v="film &amp; video/documentary"/>
    <n v="1.0770464285714285"/>
    <x v="347"/>
    <x v="0"/>
    <x v="4"/>
    <x v="406"/>
    <d v="2011-05-09T05:59:00"/>
  </r>
  <r>
    <n v="407"/>
    <s v="Haymarket Documentary"/>
    <s v="The story of the 1886 Haymarket Riot explored through the history of the Haymarket Police Memorial Statue."/>
    <x v="13"/>
    <n v="2031"/>
    <x v="0"/>
    <x v="0"/>
    <s v="USD"/>
    <n v="1321739650"/>
    <n v="1316552050"/>
    <b v="0"/>
    <n v="22"/>
    <b v="1"/>
    <s v="film &amp; video/documentary"/>
    <n v="1.0155000000000001"/>
    <x v="348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x v="12"/>
    <n v="6086.26"/>
    <x v="0"/>
    <x v="0"/>
    <s v="USD"/>
    <n v="1383676790"/>
    <n v="1380217190"/>
    <b v="0"/>
    <n v="38"/>
    <b v="1"/>
    <s v="film &amp; video/documentary"/>
    <n v="1.0143766666666667"/>
    <x v="349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x v="2"/>
    <n v="684"/>
    <x v="0"/>
    <x v="1"/>
    <s v="GBP"/>
    <n v="1469220144"/>
    <n v="1466628144"/>
    <b v="0"/>
    <n v="15"/>
    <b v="1"/>
    <s v="film &amp; video/documentary"/>
    <n v="1.3680000000000001"/>
    <x v="350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x v="5"/>
    <s v="CAD"/>
    <n v="1434670397"/>
    <n v="1429486397"/>
    <b v="0"/>
    <n v="7"/>
    <b v="1"/>
    <s v="film &amp; video/documentary"/>
    <n v="1.2829999999999999"/>
    <x v="351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x v="0"/>
    <s v="USD"/>
    <n v="1387688400"/>
    <n v="1384920804"/>
    <b v="0"/>
    <n v="241"/>
    <b v="1"/>
    <s v="film &amp; video/documentary"/>
    <n v="1.0105"/>
    <x v="352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x v="30"/>
    <n v="3171"/>
    <x v="0"/>
    <x v="0"/>
    <s v="USD"/>
    <n v="1343238578"/>
    <n v="1341856178"/>
    <b v="0"/>
    <n v="55"/>
    <b v="1"/>
    <s v="film &amp; video/documentary"/>
    <n v="1.2684"/>
    <x v="353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x v="122"/>
    <n v="13451"/>
    <x v="0"/>
    <x v="0"/>
    <s v="USD"/>
    <n v="1342731811"/>
    <n v="1340139811"/>
    <b v="0"/>
    <n v="171"/>
    <b v="1"/>
    <s v="film &amp; video/documentary"/>
    <n v="1.0508593749999999"/>
    <x v="354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x v="0"/>
    <s v="USD"/>
    <n v="1381541465"/>
    <n v="1378949465"/>
    <b v="0"/>
    <n v="208"/>
    <b v="1"/>
    <s v="film &amp; video/documentary"/>
    <n v="1.0285405405405406"/>
    <x v="355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x v="5"/>
    <s v="CAD"/>
    <n v="1413547200"/>
    <n v="1411417602"/>
    <b v="0"/>
    <n v="21"/>
    <b v="1"/>
    <s v="film &amp; video/documentary"/>
    <n v="1.0214714285714286"/>
    <x v="356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x v="28"/>
    <n v="1202.17"/>
    <x v="0"/>
    <x v="0"/>
    <s v="USD"/>
    <n v="1391851831"/>
    <n v="1389259831"/>
    <b v="0"/>
    <n v="25"/>
    <b v="1"/>
    <s v="film &amp; video/documentary"/>
    <n v="1.2021700000000002"/>
    <x v="357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x v="124"/>
    <n v="10526"/>
    <x v="0"/>
    <x v="0"/>
    <s v="USD"/>
    <n v="1365395580"/>
    <n v="1364426260"/>
    <b v="0"/>
    <n v="52"/>
    <b v="1"/>
    <s v="film &amp; video/documentary"/>
    <n v="1.0024761904761905"/>
    <x v="358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x v="125"/>
    <n v="22542"/>
    <x v="0"/>
    <x v="0"/>
    <s v="USD"/>
    <n v="1437633997"/>
    <n v="1435041997"/>
    <b v="0"/>
    <n v="104"/>
    <b v="1"/>
    <s v="film &amp; video/documentary"/>
    <n v="1.0063392857142857"/>
    <x v="359"/>
    <x v="0"/>
    <x v="4"/>
    <x v="418"/>
    <d v="2015-07-23T06:46:37"/>
  </r>
  <r>
    <n v="419"/>
    <s v="BEYOND LOCAL"/>
    <s v="Beyond Local is a personal journey through an art-centric and musically talented community that fosters creativity."/>
    <x v="6"/>
    <n v="8035"/>
    <x v="0"/>
    <x v="0"/>
    <s v="USD"/>
    <n v="1372536787"/>
    <n v="1367352787"/>
    <b v="0"/>
    <n v="73"/>
    <b v="1"/>
    <s v="film &amp; video/documentary"/>
    <n v="1.004375"/>
    <x v="360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x v="0"/>
    <s v="USD"/>
    <n v="1394772031"/>
    <n v="1392183631"/>
    <b v="0"/>
    <n v="3"/>
    <b v="0"/>
    <s v="film &amp; video/animation"/>
    <n v="4.3939393939393936E-3"/>
    <x v="361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x v="36"/>
    <n v="301"/>
    <x v="2"/>
    <x v="0"/>
    <s v="USD"/>
    <n v="1440157656"/>
    <n v="1434973656"/>
    <b v="0"/>
    <n v="6"/>
    <b v="0"/>
    <s v="film &amp; video/animation"/>
    <n v="2.0066666666666667E-2"/>
    <x v="362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x v="0"/>
    <s v="USD"/>
    <n v="1410416097"/>
    <n v="1407824097"/>
    <b v="0"/>
    <n v="12"/>
    <b v="0"/>
    <s v="film &amp; video/animation"/>
    <n v="1.0749999999999999E-2"/>
    <x v="363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x v="22"/>
    <n v="153"/>
    <x v="2"/>
    <x v="0"/>
    <s v="USD"/>
    <n v="1370470430"/>
    <n v="1367878430"/>
    <b v="0"/>
    <n v="13"/>
    <b v="0"/>
    <s v="film &amp; video/animation"/>
    <n v="7.6499999999999997E-3"/>
    <x v="364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x v="9"/>
    <n v="203.9"/>
    <x v="2"/>
    <x v="0"/>
    <s v="USD"/>
    <n v="1332748899"/>
    <n v="1327568499"/>
    <b v="0"/>
    <n v="5"/>
    <b v="0"/>
    <s v="film &amp; video/animation"/>
    <n v="6.7966666666666675E-2"/>
    <x v="365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x v="63"/>
    <n v="6"/>
    <x v="2"/>
    <x v="0"/>
    <s v="USD"/>
    <n v="1448660404"/>
    <n v="1443472804"/>
    <b v="0"/>
    <n v="2"/>
    <b v="0"/>
    <s v="film &amp; video/animation"/>
    <n v="1.2E-4"/>
    <x v="366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x v="3"/>
    <n v="133"/>
    <x v="2"/>
    <x v="0"/>
    <s v="USD"/>
    <n v="1456851914"/>
    <n v="1454259914"/>
    <b v="0"/>
    <n v="8"/>
    <b v="0"/>
    <s v="film &amp; video/animation"/>
    <n v="1.3299999999999999E-2"/>
    <x v="367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x v="0"/>
    <s v="USD"/>
    <n v="1445540340"/>
    <n v="1444340940"/>
    <b v="0"/>
    <n v="0"/>
    <b v="0"/>
    <s v="film &amp; video/animation"/>
    <n v="0"/>
    <x v="121"/>
    <x v="0"/>
    <x v="5"/>
    <x v="427"/>
    <d v="2015-10-22T18:59:00"/>
  </r>
  <r>
    <n v="428"/>
    <s v="Little Clay Bible - Zacchaeus"/>
    <s v="Fresh, fun, entertaining Bible stories on YouTube, stop-motion style."/>
    <x v="14"/>
    <n v="676"/>
    <x v="2"/>
    <x v="0"/>
    <s v="USD"/>
    <n v="1402956000"/>
    <n v="1400523845"/>
    <b v="0"/>
    <n v="13"/>
    <b v="0"/>
    <s v="film &amp; video/animation"/>
    <n v="5.6333333333333332E-2"/>
    <x v="368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x v="10"/>
    <n v="0"/>
    <x v="2"/>
    <x v="0"/>
    <s v="USD"/>
    <n v="1259297940"/>
    <n v="1252964282"/>
    <b v="0"/>
    <n v="0"/>
    <b v="0"/>
    <s v="film &amp; video/animation"/>
    <n v="0"/>
    <x v="121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x v="0"/>
    <s v="USD"/>
    <n v="1378866867"/>
    <n v="1377570867"/>
    <b v="0"/>
    <n v="5"/>
    <b v="0"/>
    <s v="film &amp; video/animation"/>
    <n v="2.4E-2"/>
    <x v="369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x v="9"/>
    <n v="415"/>
    <x v="2"/>
    <x v="1"/>
    <s v="GBP"/>
    <n v="1467752083"/>
    <n v="1465160083"/>
    <b v="0"/>
    <n v="8"/>
    <b v="0"/>
    <s v="film &amp; video/animation"/>
    <n v="0.13833333333333334"/>
    <x v="370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x v="12"/>
    <n v="570"/>
    <x v="2"/>
    <x v="0"/>
    <s v="USD"/>
    <n v="1445448381"/>
    <n v="1440264381"/>
    <b v="0"/>
    <n v="8"/>
    <b v="0"/>
    <s v="film &amp; video/animation"/>
    <n v="9.5000000000000001E-2"/>
    <x v="371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x v="0"/>
    <s v="USD"/>
    <n v="1444576022"/>
    <n v="1439392022"/>
    <b v="0"/>
    <n v="0"/>
    <b v="0"/>
    <s v="film &amp; video/animation"/>
    <n v="0"/>
    <x v="121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x v="0"/>
    <s v="USD"/>
    <n v="1385931702"/>
    <n v="1383076902"/>
    <b v="0"/>
    <n v="2"/>
    <b v="0"/>
    <s v="film &amp; video/animation"/>
    <n v="0.05"/>
    <x v="372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x v="74"/>
    <n v="3"/>
    <x v="2"/>
    <x v="0"/>
    <s v="USD"/>
    <n v="1379094980"/>
    <n v="1376502980"/>
    <b v="0"/>
    <n v="3"/>
    <b v="0"/>
    <s v="film &amp; video/animation"/>
    <n v="2.7272727272727273E-5"/>
    <x v="120"/>
    <x v="0"/>
    <x v="5"/>
    <x v="435"/>
    <d v="2013-09-13T17:56:20"/>
  </r>
  <r>
    <n v="436"/>
    <s v="Blinky"/>
    <s v="Blinky is the story of a naÃ¯ve simpleton who suddenly finds himself struggling to adapt to changes within his environment."/>
    <x v="28"/>
    <n v="0"/>
    <x v="2"/>
    <x v="0"/>
    <s v="USD"/>
    <n v="1375260113"/>
    <n v="1372668113"/>
    <b v="0"/>
    <n v="0"/>
    <b v="0"/>
    <s v="film &amp; video/animation"/>
    <n v="0"/>
    <x v="121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x v="5"/>
    <s v="CAD"/>
    <n v="1475912326"/>
    <n v="1470728326"/>
    <b v="0"/>
    <n v="0"/>
    <b v="0"/>
    <s v="film &amp; video/animation"/>
    <n v="0"/>
    <x v="121"/>
    <x v="0"/>
    <x v="5"/>
    <x v="437"/>
    <d v="2016-10-08T07:38:46"/>
  </r>
  <r>
    <n v="438"/>
    <s v="In Game: The Animated Series"/>
    <s v="As Smyton pushes himself to become respected, he unlocks secrets about himself and the world around him."/>
    <x v="22"/>
    <n v="1876"/>
    <x v="2"/>
    <x v="0"/>
    <s v="USD"/>
    <n v="1447830958"/>
    <n v="1445235358"/>
    <b v="0"/>
    <n v="11"/>
    <b v="0"/>
    <s v="film &amp; video/animation"/>
    <n v="9.3799999999999994E-2"/>
    <x v="373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x v="52"/>
    <n v="0"/>
    <x v="2"/>
    <x v="0"/>
    <s v="USD"/>
    <n v="1413569818"/>
    <n v="1412705818"/>
    <b v="0"/>
    <n v="0"/>
    <b v="0"/>
    <s v="film &amp; video/animation"/>
    <n v="0"/>
    <x v="121"/>
    <x v="0"/>
    <x v="5"/>
    <x v="439"/>
    <d v="2014-10-17T18:16:58"/>
  </r>
  <r>
    <n v="440"/>
    <s v="Consumed"/>
    <s v="A stop-motion animation made by a one girl team, with a camera, creativity, and a lot of determination."/>
    <x v="10"/>
    <n v="5"/>
    <x v="2"/>
    <x v="0"/>
    <s v="USD"/>
    <n v="1458859153"/>
    <n v="1456270753"/>
    <b v="0"/>
    <n v="1"/>
    <b v="0"/>
    <s v="film &amp; video/animation"/>
    <n v="1E-3"/>
    <x v="144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x v="44"/>
    <n v="0"/>
    <x v="2"/>
    <x v="1"/>
    <s v="GBP"/>
    <n v="1383418996"/>
    <n v="1380826996"/>
    <b v="0"/>
    <n v="0"/>
    <b v="0"/>
    <s v="film &amp; video/animation"/>
    <n v="0"/>
    <x v="121"/>
    <x v="0"/>
    <x v="5"/>
    <x v="441"/>
    <d v="2013-11-02T19:03:16"/>
  </r>
  <r>
    <n v="442"/>
    <s v="The Paranormal Idiot"/>
    <s v="Doomsday is here"/>
    <x v="73"/>
    <n v="6691"/>
    <x v="2"/>
    <x v="0"/>
    <s v="USD"/>
    <n v="1424380783"/>
    <n v="1421788783"/>
    <b v="0"/>
    <n v="17"/>
    <b v="0"/>
    <s v="film &amp; video/animation"/>
    <n v="0.39358823529411763"/>
    <x v="374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x v="3"/>
    <n v="10"/>
    <x v="2"/>
    <x v="5"/>
    <s v="CAD"/>
    <n v="1391991701"/>
    <n v="1389399701"/>
    <b v="0"/>
    <n v="2"/>
    <b v="0"/>
    <s v="film &amp; video/animation"/>
    <n v="1E-3"/>
    <x v="144"/>
    <x v="0"/>
    <x v="5"/>
    <x v="443"/>
    <d v="2014-02-10T00:21:41"/>
  </r>
  <r>
    <n v="444"/>
    <s v="Discovering the Other Woman"/>
    <s v="An upcoming animated web sitcom series centered around dealing with life, love, and relationships."/>
    <x v="28"/>
    <n v="50"/>
    <x v="2"/>
    <x v="0"/>
    <s v="USD"/>
    <n v="1329342361"/>
    <n v="1324158361"/>
    <b v="0"/>
    <n v="1"/>
    <b v="0"/>
    <s v="film &amp; video/animation"/>
    <n v="0.05"/>
    <x v="73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x v="0"/>
    <s v="USD"/>
    <n v="1432195375"/>
    <n v="1430899375"/>
    <b v="0"/>
    <n v="2"/>
    <b v="0"/>
    <s v="film &amp; video/animation"/>
    <n v="3.3333333333333335E-5"/>
    <x v="120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x v="124"/>
    <n v="766"/>
    <x v="2"/>
    <x v="0"/>
    <s v="USD"/>
    <n v="1425434420"/>
    <n v="1422842420"/>
    <b v="0"/>
    <n v="16"/>
    <b v="0"/>
    <s v="film &amp; video/animation"/>
    <n v="7.2952380952380949E-2"/>
    <x v="375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x v="11"/>
    <n v="5"/>
    <x v="2"/>
    <x v="1"/>
    <s v="GBP"/>
    <n v="1364041163"/>
    <n v="1361884763"/>
    <b v="0"/>
    <n v="1"/>
    <b v="0"/>
    <s v="film &amp; video/animation"/>
    <n v="1.6666666666666666E-4"/>
    <x v="144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x v="30"/>
    <n v="82.01"/>
    <x v="2"/>
    <x v="0"/>
    <s v="USD"/>
    <n v="1400091095"/>
    <n v="1398363095"/>
    <b v="0"/>
    <n v="4"/>
    <b v="0"/>
    <s v="film &amp; video/animation"/>
    <n v="3.2804E-2"/>
    <x v="376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x v="13"/>
    <n v="45"/>
    <x v="2"/>
    <x v="1"/>
    <s v="GBP"/>
    <n v="1382017085"/>
    <n v="1379425085"/>
    <b v="0"/>
    <n v="5"/>
    <b v="0"/>
    <s v="film &amp; video/animation"/>
    <n v="2.2499999999999999E-2"/>
    <x v="377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x v="63"/>
    <n v="396"/>
    <x v="2"/>
    <x v="0"/>
    <s v="USD"/>
    <n v="1392417800"/>
    <n v="1389825800"/>
    <b v="0"/>
    <n v="7"/>
    <b v="0"/>
    <s v="film &amp; video/animation"/>
    <n v="7.92E-3"/>
    <x v="378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x v="22"/>
    <n v="0"/>
    <x v="2"/>
    <x v="0"/>
    <s v="USD"/>
    <n v="1390669791"/>
    <n v="1388077791"/>
    <b v="0"/>
    <n v="0"/>
    <b v="0"/>
    <s v="film &amp; video/animation"/>
    <n v="0"/>
    <x v="121"/>
    <x v="0"/>
    <x v="5"/>
    <x v="451"/>
    <d v="2014-01-25T17:09:51"/>
  </r>
  <r>
    <n v="452"/>
    <s v="Lost in the Shadows"/>
    <s v="A man must find his way out of the depths of the shadows by using the aid of a little girl."/>
    <x v="47"/>
    <n v="480"/>
    <x v="2"/>
    <x v="0"/>
    <s v="USD"/>
    <n v="1431536015"/>
    <n v="1428944015"/>
    <b v="0"/>
    <n v="12"/>
    <b v="0"/>
    <s v="film &amp; video/animation"/>
    <n v="0.64"/>
    <x v="379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x v="128"/>
    <n v="26"/>
    <x v="2"/>
    <x v="0"/>
    <s v="USD"/>
    <n v="1424375279"/>
    <n v="1422992879"/>
    <b v="0"/>
    <n v="2"/>
    <b v="0"/>
    <s v="film &amp; video/animation"/>
    <n v="2.740447957839262E-4"/>
    <x v="31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x v="3"/>
    <n v="82"/>
    <x v="2"/>
    <x v="0"/>
    <s v="USD"/>
    <n v="1417007640"/>
    <n v="1414343571"/>
    <b v="0"/>
    <n v="5"/>
    <b v="0"/>
    <s v="film &amp; video/animation"/>
    <n v="8.2000000000000007E-3"/>
    <x v="380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x v="99"/>
    <n v="45"/>
    <x v="2"/>
    <x v="0"/>
    <s v="USD"/>
    <n v="1334622660"/>
    <n v="1330733022"/>
    <b v="0"/>
    <n v="2"/>
    <b v="0"/>
    <s v="film &amp; video/animation"/>
    <n v="6.9230769230769226E-4"/>
    <x v="381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x v="0"/>
    <s v="USD"/>
    <n v="1382414340"/>
    <n v="1380559201"/>
    <b v="0"/>
    <n v="3"/>
    <b v="0"/>
    <s v="film &amp; video/animation"/>
    <n v="6.8631863186318634E-3"/>
    <x v="382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x v="22"/>
    <n v="0"/>
    <x v="2"/>
    <x v="5"/>
    <s v="CAD"/>
    <n v="1408213512"/>
    <n v="1405621512"/>
    <b v="0"/>
    <n v="0"/>
    <b v="0"/>
    <s v="film &amp; video/animation"/>
    <n v="0"/>
    <x v="121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x v="3"/>
    <n v="821"/>
    <x v="2"/>
    <x v="1"/>
    <s v="GBP"/>
    <n v="1368550060"/>
    <n v="1365958060"/>
    <b v="0"/>
    <n v="49"/>
    <b v="0"/>
    <s v="film &amp; video/animation"/>
    <n v="8.2100000000000006E-2"/>
    <x v="383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x v="0"/>
    <s v="USD"/>
    <n v="1321201327"/>
    <n v="1316013727"/>
    <b v="0"/>
    <n v="1"/>
    <b v="0"/>
    <s v="film &amp; video/animation"/>
    <n v="6.4102564102564103E-4"/>
    <x v="384"/>
    <x v="0"/>
    <x v="5"/>
    <x v="459"/>
    <d v="2011-11-13T16:22:07"/>
  </r>
  <r>
    <n v="460"/>
    <s v="Darwin's Kiss"/>
    <s v="An animated web series about biological evolution gone haywire."/>
    <x v="0"/>
    <n v="25"/>
    <x v="2"/>
    <x v="0"/>
    <s v="USD"/>
    <n v="1401595200"/>
    <n v="1398862875"/>
    <b v="0"/>
    <n v="2"/>
    <b v="0"/>
    <s v="film &amp; video/animation"/>
    <n v="2.9411764705882353E-3"/>
    <x v="385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x v="1"/>
    <s v="GBP"/>
    <n v="1370204367"/>
    <n v="1368476367"/>
    <b v="0"/>
    <n v="0"/>
    <b v="0"/>
    <s v="film &amp; video/animation"/>
    <n v="0"/>
    <x v="121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x v="57"/>
    <n v="0"/>
    <x v="2"/>
    <x v="0"/>
    <s v="USD"/>
    <n v="1312945341"/>
    <n v="1307761341"/>
    <b v="0"/>
    <n v="0"/>
    <b v="0"/>
    <s v="film &amp; video/animation"/>
    <n v="0"/>
    <x v="121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x v="56"/>
    <n v="1250"/>
    <x v="2"/>
    <x v="0"/>
    <s v="USD"/>
    <n v="1316883753"/>
    <n v="1311699753"/>
    <b v="0"/>
    <n v="11"/>
    <b v="0"/>
    <s v="film &amp; video/animation"/>
    <n v="2.2727272727272728E-2"/>
    <x v="386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x v="132"/>
    <n v="1"/>
    <x v="2"/>
    <x v="12"/>
    <s v="EUR"/>
    <n v="1463602935"/>
    <n v="1461874935"/>
    <b v="0"/>
    <n v="1"/>
    <b v="0"/>
    <s v="film &amp; video/animation"/>
    <n v="9.9009900990099011E-4"/>
    <x v="120"/>
    <x v="0"/>
    <x v="5"/>
    <x v="464"/>
    <d v="2016-05-18T20:22:15"/>
  </r>
  <r>
    <n v="465"/>
    <s v="&quot;Amp&quot; A Story About a Robot"/>
    <s v="&quot;Amp&quot; is a short film about a robot with needs."/>
    <x v="133"/>
    <n v="138"/>
    <x v="2"/>
    <x v="0"/>
    <s v="USD"/>
    <n v="1403837574"/>
    <n v="1402455174"/>
    <b v="0"/>
    <n v="8"/>
    <b v="0"/>
    <s v="film &amp; video/animation"/>
    <n v="0.26953125"/>
    <x v="387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x v="3"/>
    <n v="76"/>
    <x v="2"/>
    <x v="0"/>
    <s v="USD"/>
    <n v="1347057464"/>
    <n v="1344465464"/>
    <b v="0"/>
    <n v="5"/>
    <b v="0"/>
    <s v="film &amp; video/animation"/>
    <n v="7.6E-3"/>
    <x v="388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x v="0"/>
    <s v="USD"/>
    <n v="1348849134"/>
    <n v="1344961134"/>
    <b v="0"/>
    <n v="39"/>
    <b v="0"/>
    <s v="film &amp; video/animation"/>
    <n v="0.21575"/>
    <x v="389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x v="0"/>
    <s v="USD"/>
    <n v="1341978665"/>
    <n v="1336795283"/>
    <b v="0"/>
    <n v="0"/>
    <b v="0"/>
    <s v="film &amp; video/animation"/>
    <n v="0"/>
    <x v="121"/>
    <x v="0"/>
    <x v="5"/>
    <x v="468"/>
    <d v="2012-07-11T03:51:05"/>
  </r>
  <r>
    <n v="469"/>
    <s v="Dreamland PERSONALISED Animated Shorts Film"/>
    <s v="Create a personalised animation film using your child's name and photo."/>
    <x v="12"/>
    <n v="0"/>
    <x v="2"/>
    <x v="1"/>
    <s v="GBP"/>
    <n v="1409960724"/>
    <n v="1404776724"/>
    <b v="0"/>
    <n v="0"/>
    <b v="0"/>
    <s v="film &amp; video/animation"/>
    <n v="0"/>
    <x v="121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x v="0"/>
    <s v="USD"/>
    <n v="1389844800"/>
    <n v="1385524889"/>
    <b v="0"/>
    <n v="2"/>
    <b v="0"/>
    <s v="film &amp; video/animation"/>
    <n v="1.0200000000000001E-2"/>
    <x v="157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x v="56"/>
    <n v="6541"/>
    <x v="2"/>
    <x v="0"/>
    <s v="USD"/>
    <n v="1397924379"/>
    <n v="1394039979"/>
    <b v="0"/>
    <n v="170"/>
    <b v="0"/>
    <s v="film &amp; video/animation"/>
    <n v="0.11892727272727273"/>
    <x v="390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x v="0"/>
    <s v="USD"/>
    <n v="1408831718"/>
    <n v="1406239718"/>
    <b v="0"/>
    <n v="5"/>
    <b v="0"/>
    <s v="film &amp; video/animation"/>
    <n v="0.17624999999999999"/>
    <x v="391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x v="0"/>
    <s v="USD"/>
    <n v="1410972319"/>
    <n v="1408380319"/>
    <b v="0"/>
    <n v="14"/>
    <b v="0"/>
    <s v="film &amp; video/animation"/>
    <n v="2.87E-2"/>
    <x v="392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x v="126"/>
    <n v="1"/>
    <x v="2"/>
    <x v="0"/>
    <s v="USD"/>
    <n v="1487318029"/>
    <n v="1484726029"/>
    <b v="0"/>
    <n v="1"/>
    <b v="0"/>
    <s v="film &amp; video/animation"/>
    <n v="3.0303030303030303E-4"/>
    <x v="120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x v="0"/>
    <s v="USD"/>
    <n v="1430877843"/>
    <n v="1428285843"/>
    <b v="0"/>
    <n v="0"/>
    <b v="0"/>
    <s v="film &amp; video/animation"/>
    <n v="0"/>
    <x v="121"/>
    <x v="0"/>
    <x v="5"/>
    <x v="475"/>
    <d v="2015-05-06T02:04:03"/>
  </r>
  <r>
    <n v="476"/>
    <s v="Sight Word Music Videos"/>
    <s v="Animated Music Videos that teach kids how to read."/>
    <x v="135"/>
    <n v="4906.59"/>
    <x v="2"/>
    <x v="0"/>
    <s v="USD"/>
    <n v="1401767940"/>
    <n v="1398727441"/>
    <b v="0"/>
    <n v="124"/>
    <b v="0"/>
    <s v="film &amp; video/animation"/>
    <n v="2.2302681818181819E-2"/>
    <x v="393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x v="15"/>
    <n v="0"/>
    <x v="2"/>
    <x v="0"/>
    <s v="USD"/>
    <n v="1337371334"/>
    <n v="1332187334"/>
    <b v="0"/>
    <n v="0"/>
    <b v="0"/>
    <s v="film &amp; video/animation"/>
    <n v="0"/>
    <x v="121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x v="0"/>
    <s v="USD"/>
    <n v="1427921509"/>
    <n v="1425333109"/>
    <b v="0"/>
    <n v="0"/>
    <b v="0"/>
    <s v="film &amp; video/animation"/>
    <n v="0"/>
    <x v="121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x v="36"/>
    <n v="4884"/>
    <x v="2"/>
    <x v="0"/>
    <s v="USD"/>
    <n v="1416566835"/>
    <n v="1411379235"/>
    <b v="0"/>
    <n v="55"/>
    <b v="0"/>
    <s v="film &amp; video/animation"/>
    <n v="0.3256"/>
    <x v="394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x v="79"/>
    <n v="7764"/>
    <x v="2"/>
    <x v="0"/>
    <s v="USD"/>
    <n v="1376049615"/>
    <n v="1373457615"/>
    <b v="0"/>
    <n v="140"/>
    <b v="0"/>
    <s v="film &amp; video/animation"/>
    <n v="0.19409999999999999"/>
    <x v="395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x v="11"/>
    <n v="1830"/>
    <x v="2"/>
    <x v="0"/>
    <s v="USD"/>
    <n v="1349885289"/>
    <n v="1347293289"/>
    <b v="0"/>
    <n v="21"/>
    <b v="0"/>
    <s v="film &amp; video/animation"/>
    <n v="6.0999999999999999E-2"/>
    <x v="396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x v="3"/>
    <n v="10"/>
    <x v="2"/>
    <x v="0"/>
    <s v="USD"/>
    <n v="1460644440"/>
    <n v="1458336690"/>
    <b v="0"/>
    <n v="1"/>
    <b v="0"/>
    <s v="film &amp; video/animation"/>
    <n v="1E-3"/>
    <x v="119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x v="1"/>
    <s v="GBP"/>
    <n v="1359434672"/>
    <n v="1354250672"/>
    <b v="0"/>
    <n v="147"/>
    <b v="0"/>
    <s v="film &amp; video/animation"/>
    <n v="0.502"/>
    <x v="397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x v="1"/>
    <s v="GBP"/>
    <n v="1446766372"/>
    <n v="1443220372"/>
    <b v="0"/>
    <n v="11"/>
    <b v="0"/>
    <s v="film &amp; video/animation"/>
    <n v="1.8625E-3"/>
    <x v="398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x v="136"/>
    <n v="8315.01"/>
    <x v="2"/>
    <x v="1"/>
    <s v="GBP"/>
    <n v="1368792499"/>
    <n v="1366200499"/>
    <b v="0"/>
    <n v="125"/>
    <b v="0"/>
    <s v="film &amp; video/animation"/>
    <n v="0.21906971229845085"/>
    <x v="399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x v="2"/>
    <s v="AUD"/>
    <n v="1401662239"/>
    <n v="1399070239"/>
    <b v="0"/>
    <n v="1"/>
    <b v="0"/>
    <s v="film &amp; video/animation"/>
    <n v="9.0909090909090904E-5"/>
    <x v="73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x v="63"/>
    <n v="0"/>
    <x v="2"/>
    <x v="5"/>
    <s v="CAD"/>
    <n v="1482678994"/>
    <n v="1477491394"/>
    <b v="0"/>
    <n v="0"/>
    <b v="0"/>
    <s v="film &amp; video/animation"/>
    <n v="0"/>
    <x v="121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x v="14"/>
    <n v="0"/>
    <x v="2"/>
    <x v="0"/>
    <s v="USD"/>
    <n v="1483924700"/>
    <n v="1481332700"/>
    <b v="0"/>
    <n v="0"/>
    <b v="0"/>
    <s v="film &amp; video/animation"/>
    <n v="0"/>
    <x v="121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x v="138"/>
    <n v="215"/>
    <x v="2"/>
    <x v="0"/>
    <s v="USD"/>
    <n v="1325763180"/>
    <n v="1323084816"/>
    <b v="0"/>
    <n v="3"/>
    <b v="0"/>
    <s v="film &amp; video/animation"/>
    <n v="2.8667813379201833E-3"/>
    <x v="400"/>
    <x v="0"/>
    <x v="5"/>
    <x v="489"/>
    <d v="2012-01-05T11:33:00"/>
  </r>
  <r>
    <n v="490"/>
    <s v="PROJECT IS CANCELLED"/>
    <s v="Cancelled"/>
    <x v="28"/>
    <n v="0"/>
    <x v="2"/>
    <x v="0"/>
    <s v="USD"/>
    <n v="1345677285"/>
    <n v="1343085285"/>
    <b v="0"/>
    <n v="0"/>
    <b v="0"/>
    <s v="film &amp; video/animation"/>
    <n v="0"/>
    <x v="121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x v="3"/>
    <n v="0"/>
    <x v="2"/>
    <x v="0"/>
    <s v="USD"/>
    <n v="1453937699"/>
    <n v="1451345699"/>
    <b v="0"/>
    <n v="0"/>
    <b v="0"/>
    <s v="film &amp; video/animation"/>
    <n v="0"/>
    <x v="121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x v="11"/>
    <s v="SEK"/>
    <n v="1476319830"/>
    <n v="1471135830"/>
    <b v="0"/>
    <n v="0"/>
    <b v="0"/>
    <s v="film &amp; video/animation"/>
    <n v="0"/>
    <x v="121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x v="11"/>
    <n v="0"/>
    <x v="2"/>
    <x v="1"/>
    <s v="GBP"/>
    <n v="1432142738"/>
    <n v="1429550738"/>
    <b v="0"/>
    <n v="0"/>
    <b v="0"/>
    <s v="film &amp; video/animation"/>
    <n v="0"/>
    <x v="121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x v="22"/>
    <n v="31"/>
    <x v="2"/>
    <x v="0"/>
    <s v="USD"/>
    <n v="1404356400"/>
    <n v="1402343765"/>
    <b v="0"/>
    <n v="3"/>
    <b v="0"/>
    <s v="film &amp; video/animation"/>
    <n v="1.5499999999999999E-3"/>
    <x v="401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x v="39"/>
    <n v="0"/>
    <x v="2"/>
    <x v="0"/>
    <s v="USD"/>
    <n v="1437076305"/>
    <n v="1434484305"/>
    <b v="0"/>
    <n v="0"/>
    <b v="0"/>
    <s v="film &amp; video/animation"/>
    <n v="0"/>
    <x v="121"/>
    <x v="0"/>
    <x v="5"/>
    <x v="495"/>
    <d v="2015-07-16T19:51:45"/>
  </r>
  <r>
    <n v="496"/>
    <s v="Airships and Anatasia: The Movie"/>
    <s v="The movie is about the adventures of Ethan, Danna, The mysterious inventor and more."/>
    <x v="127"/>
    <n v="1"/>
    <x v="2"/>
    <x v="0"/>
    <s v="USD"/>
    <n v="1392070874"/>
    <n v="1386886874"/>
    <b v="0"/>
    <n v="1"/>
    <b v="0"/>
    <s v="film &amp; video/animation"/>
    <n v="1.6666666666666667E-5"/>
    <x v="120"/>
    <x v="0"/>
    <x v="5"/>
    <x v="496"/>
    <d v="2014-02-10T22:21:14"/>
  </r>
  <r>
    <n v="497"/>
    <s v="Galaxy Probe Kids"/>
    <s v="live-action/animated series pilot."/>
    <x v="140"/>
    <n v="30"/>
    <x v="2"/>
    <x v="0"/>
    <s v="USD"/>
    <n v="1419483600"/>
    <n v="1414889665"/>
    <b v="0"/>
    <n v="3"/>
    <b v="0"/>
    <s v="film &amp; video/animation"/>
    <n v="6.6964285714285711E-3"/>
    <x v="119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x v="0"/>
    <s v="USD"/>
    <n v="1324664249"/>
    <n v="1321035449"/>
    <b v="0"/>
    <n v="22"/>
    <b v="0"/>
    <s v="film &amp; video/animation"/>
    <n v="4.5985132395404561E-2"/>
    <x v="402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x v="0"/>
    <s v="USD"/>
    <n v="1255381140"/>
    <n v="1250630968"/>
    <b v="0"/>
    <n v="26"/>
    <b v="0"/>
    <s v="film &amp; video/animation"/>
    <n v="9.5500000000000002E-2"/>
    <x v="403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x v="0"/>
    <s v="USD"/>
    <n v="1273356960"/>
    <n v="1268255751"/>
    <b v="0"/>
    <n v="4"/>
    <b v="0"/>
    <s v="film &amp; video/animation"/>
    <n v="3.307692307692308E-2"/>
    <x v="404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x v="3"/>
    <n v="0"/>
    <x v="2"/>
    <x v="0"/>
    <s v="USD"/>
    <n v="1310189851"/>
    <n v="1307597851"/>
    <b v="0"/>
    <n v="0"/>
    <b v="0"/>
    <s v="film &amp; video/animation"/>
    <n v="0"/>
    <x v="121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x v="22"/>
    <n v="230"/>
    <x v="2"/>
    <x v="0"/>
    <s v="USD"/>
    <n v="1332073025"/>
    <n v="1329484625"/>
    <b v="0"/>
    <n v="4"/>
    <b v="0"/>
    <s v="film &amp; video/animation"/>
    <n v="1.15E-2"/>
    <x v="405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x v="1"/>
    <s v="GBP"/>
    <n v="1421498303"/>
    <n v="1418906303"/>
    <b v="0"/>
    <n v="9"/>
    <b v="0"/>
    <s v="film &amp; video/animation"/>
    <n v="1.7538461538461537E-2"/>
    <x v="406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x v="0"/>
    <s v="USD"/>
    <n v="1334097387"/>
    <n v="1328916987"/>
    <b v="0"/>
    <n v="5"/>
    <b v="0"/>
    <s v="film &amp; video/animation"/>
    <n v="1.3673469387755101E-2"/>
    <x v="407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x v="14"/>
    <n v="52"/>
    <x v="2"/>
    <x v="0"/>
    <s v="USD"/>
    <n v="1451010086"/>
    <n v="1447122086"/>
    <b v="0"/>
    <n v="14"/>
    <b v="0"/>
    <s v="film &amp; video/animation"/>
    <n v="4.3333333333333331E-3"/>
    <x v="408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x v="61"/>
    <n v="250"/>
    <x v="2"/>
    <x v="0"/>
    <s v="USD"/>
    <n v="1376140520"/>
    <n v="1373548520"/>
    <b v="0"/>
    <n v="1"/>
    <b v="0"/>
    <s v="film &amp; video/animation"/>
    <n v="1.25E-3"/>
    <x v="409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x v="22"/>
    <n v="640"/>
    <x v="2"/>
    <x v="0"/>
    <s v="USD"/>
    <n v="1350687657"/>
    <n v="1346799657"/>
    <b v="0"/>
    <n v="10"/>
    <b v="0"/>
    <s v="film &amp; video/animation"/>
    <n v="3.2000000000000001E-2"/>
    <x v="410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x v="0"/>
    <s v="USD"/>
    <n v="1337955240"/>
    <n v="1332808501"/>
    <b v="0"/>
    <n v="3"/>
    <b v="0"/>
    <s v="film &amp; video/animation"/>
    <n v="8.0000000000000002E-3"/>
    <x v="44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x v="10"/>
    <n v="10"/>
    <x v="2"/>
    <x v="1"/>
    <s v="GBP"/>
    <n v="1435504170"/>
    <n v="1432912170"/>
    <b v="0"/>
    <n v="1"/>
    <b v="0"/>
    <s v="film &amp; video/animation"/>
    <n v="2E-3"/>
    <x v="119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x v="32"/>
    <n v="0"/>
    <x v="2"/>
    <x v="0"/>
    <s v="USD"/>
    <n v="1456805639"/>
    <n v="1454213639"/>
    <b v="0"/>
    <n v="0"/>
    <b v="0"/>
    <s v="film &amp; video/animation"/>
    <n v="0"/>
    <x v="121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x v="10"/>
    <n v="150"/>
    <x v="2"/>
    <x v="0"/>
    <s v="USD"/>
    <n v="1365228982"/>
    <n v="1362640582"/>
    <b v="0"/>
    <n v="5"/>
    <b v="0"/>
    <s v="film &amp; video/animation"/>
    <n v="0.03"/>
    <x v="180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x v="6"/>
    <n v="11"/>
    <x v="2"/>
    <x v="0"/>
    <s v="USD"/>
    <n v="1479667727"/>
    <n v="1475776127"/>
    <b v="0"/>
    <n v="2"/>
    <b v="0"/>
    <s v="film &amp; video/animation"/>
    <n v="1.3749999999999999E-3"/>
    <x v="148"/>
    <x v="0"/>
    <x v="5"/>
    <x v="512"/>
    <d v="2016-11-20T18:48:47"/>
  </r>
  <r>
    <n v="513"/>
    <s v="Paradigm Spiral - The Animated Series"/>
    <s v="A sci-fi fantasy 2.5D anime styled series about some guys trying to save the world, probably..."/>
    <x v="63"/>
    <n v="6962"/>
    <x v="2"/>
    <x v="0"/>
    <s v="USD"/>
    <n v="1471244400"/>
    <n v="1467387705"/>
    <b v="0"/>
    <n v="68"/>
    <b v="0"/>
    <s v="film &amp; video/animation"/>
    <n v="0.13924"/>
    <x v="411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x v="15"/>
    <n v="50"/>
    <x v="2"/>
    <x v="5"/>
    <s v="CAD"/>
    <n v="1407595447"/>
    <n v="1405003447"/>
    <b v="0"/>
    <n v="3"/>
    <b v="0"/>
    <s v="film &amp; video/animation"/>
    <n v="3.3333333333333333E-2"/>
    <x v="412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x v="143"/>
    <n v="24651"/>
    <x v="2"/>
    <x v="0"/>
    <s v="USD"/>
    <n v="1451389601"/>
    <n v="1447933601"/>
    <b v="0"/>
    <n v="34"/>
    <b v="0"/>
    <s v="film &amp; video/animation"/>
    <n v="0.25413402061855672"/>
    <x v="413"/>
    <x v="0"/>
    <x v="5"/>
    <x v="515"/>
    <d v="2015-12-29T11:46:41"/>
  </r>
  <r>
    <n v="516"/>
    <s v="Shipmates"/>
    <s v="A big brother style comedy animation series starring famous seafarers"/>
    <x v="10"/>
    <n v="0"/>
    <x v="2"/>
    <x v="1"/>
    <s v="GBP"/>
    <n v="1432752080"/>
    <n v="1427568080"/>
    <b v="0"/>
    <n v="0"/>
    <b v="0"/>
    <s v="film &amp; video/animation"/>
    <n v="0"/>
    <x v="121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x v="0"/>
    <s v="USD"/>
    <n v="1486046761"/>
    <n v="1483454761"/>
    <b v="0"/>
    <n v="3"/>
    <b v="0"/>
    <s v="film &amp; video/animation"/>
    <n v="1.3666666666666667E-2"/>
    <x v="414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x v="144"/>
    <n v="0"/>
    <x v="2"/>
    <x v="0"/>
    <s v="USD"/>
    <n v="1441550760"/>
    <n v="1438958824"/>
    <b v="0"/>
    <n v="0"/>
    <b v="0"/>
    <s v="film &amp; video/animation"/>
    <n v="0"/>
    <x v="121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x v="0"/>
    <s v="USD"/>
    <n v="1354699421"/>
    <n v="1352107421"/>
    <b v="0"/>
    <n v="70"/>
    <b v="0"/>
    <s v="film &amp; video/animation"/>
    <n v="0.22881426547787684"/>
    <x v="415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x v="10"/>
    <n v="5105"/>
    <x v="0"/>
    <x v="1"/>
    <s v="GBP"/>
    <n v="1449766261"/>
    <n v="1447174261"/>
    <b v="0"/>
    <n v="34"/>
    <b v="1"/>
    <s v="theater/plays"/>
    <n v="1.0209999999999999"/>
    <x v="416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x v="0"/>
    <s v="USD"/>
    <n v="1477976340"/>
    <n v="1475460819"/>
    <b v="0"/>
    <n v="56"/>
    <b v="1"/>
    <s v="theater/plays"/>
    <n v="1.0464"/>
    <x v="417"/>
    <x v="1"/>
    <x v="6"/>
    <x v="521"/>
    <d v="2016-11-01T04:59:00"/>
  </r>
  <r>
    <n v="522"/>
    <s v="COMPASS PLAYERS"/>
    <s v="*** TO MAKE DONATIONS IN THE FUTURE                                   GO TO OUR WEBSITE: www.compassplayers.com ***"/>
    <x v="9"/>
    <n v="3440"/>
    <x v="0"/>
    <x v="0"/>
    <s v="USD"/>
    <n v="1458518325"/>
    <n v="1456793925"/>
    <b v="0"/>
    <n v="31"/>
    <b v="1"/>
    <s v="theater/plays"/>
    <n v="1.1466666666666667"/>
    <x v="418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x v="0"/>
    <s v="USD"/>
    <n v="1442805076"/>
    <n v="1440213076"/>
    <b v="0"/>
    <n v="84"/>
    <b v="1"/>
    <s v="theater/plays"/>
    <n v="1.206"/>
    <x v="419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x v="8"/>
    <n v="3803.55"/>
    <x v="0"/>
    <x v="1"/>
    <s v="GBP"/>
    <n v="1464801169"/>
    <n v="1462209169"/>
    <b v="0"/>
    <n v="130"/>
    <b v="1"/>
    <s v="theater/plays"/>
    <n v="1.0867285714285715"/>
    <x v="420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x v="0"/>
    <s v="USD"/>
    <n v="1410601041"/>
    <n v="1406713041"/>
    <b v="0"/>
    <n v="12"/>
    <b v="1"/>
    <s v="theater/plays"/>
    <n v="1"/>
    <x v="421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x v="15"/>
    <n v="1710"/>
    <x v="0"/>
    <x v="1"/>
    <s v="GBP"/>
    <n v="1438966800"/>
    <n v="1436278344"/>
    <b v="0"/>
    <n v="23"/>
    <b v="1"/>
    <s v="theater/plays"/>
    <n v="1.1399999999999999"/>
    <x v="422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x v="3"/>
    <n v="10085"/>
    <x v="0"/>
    <x v="0"/>
    <s v="USD"/>
    <n v="1487347500"/>
    <n v="1484715366"/>
    <b v="0"/>
    <n v="158"/>
    <b v="1"/>
    <s v="theater/plays"/>
    <n v="1.0085"/>
    <x v="423"/>
    <x v="1"/>
    <x v="6"/>
    <x v="527"/>
    <d v="2017-02-17T16:05:00"/>
  </r>
  <r>
    <n v="528"/>
    <s v="Devastated No Matter What"/>
    <s v="A Festival Backed Production of a Full-Length Play."/>
    <x v="146"/>
    <n v="1330"/>
    <x v="0"/>
    <x v="0"/>
    <s v="USD"/>
    <n v="1434921600"/>
    <n v="1433109907"/>
    <b v="0"/>
    <n v="30"/>
    <b v="1"/>
    <s v="theater/plays"/>
    <n v="1.1565217391304348"/>
    <x v="424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x v="5"/>
    <s v="CAD"/>
    <n v="1484110800"/>
    <n v="1482281094"/>
    <b v="0"/>
    <n v="18"/>
    <b v="1"/>
    <s v="theater/plays"/>
    <n v="1.3041666666666667"/>
    <x v="425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x v="147"/>
    <n v="3670"/>
    <x v="0"/>
    <x v="0"/>
    <s v="USD"/>
    <n v="1435111200"/>
    <n v="1433254268"/>
    <b v="0"/>
    <n v="29"/>
    <b v="1"/>
    <s v="theater/plays"/>
    <n v="1.0778267254038179"/>
    <x v="426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x v="0"/>
    <s v="USD"/>
    <n v="1481957940"/>
    <n v="1478050429"/>
    <b v="0"/>
    <n v="31"/>
    <b v="1"/>
    <s v="theater/plays"/>
    <n v="1"/>
    <x v="427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x v="3"/>
    <n v="12325"/>
    <x v="0"/>
    <x v="0"/>
    <s v="USD"/>
    <n v="1463098208"/>
    <n v="1460506208"/>
    <b v="0"/>
    <n v="173"/>
    <b v="1"/>
    <s v="theater/plays"/>
    <n v="1.2324999999999999"/>
    <x v="428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x v="13"/>
    <n v="2004"/>
    <x v="0"/>
    <x v="1"/>
    <s v="GBP"/>
    <n v="1463394365"/>
    <n v="1461320765"/>
    <b v="0"/>
    <n v="17"/>
    <b v="1"/>
    <s v="theater/plays"/>
    <n v="1.002"/>
    <x v="429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x v="10"/>
    <s v="NOK"/>
    <n v="1446418800"/>
    <n v="1443036470"/>
    <b v="0"/>
    <n v="48"/>
    <b v="1"/>
    <s v="theater/plays"/>
    <n v="1.0466666666666666"/>
    <x v="430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x v="13"/>
    <n v="2050"/>
    <x v="0"/>
    <x v="1"/>
    <s v="GBP"/>
    <n v="1483707905"/>
    <n v="1481115905"/>
    <b v="0"/>
    <n v="59"/>
    <b v="1"/>
    <s v="theater/plays"/>
    <n v="1.0249999999999999"/>
    <x v="431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x v="1"/>
    <s v="GBP"/>
    <n v="1438624800"/>
    <n v="1435133807"/>
    <b v="0"/>
    <n v="39"/>
    <b v="1"/>
    <s v="theater/plays"/>
    <n v="1.1825757575757576"/>
    <x v="432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x v="0"/>
    <s v="USD"/>
    <n v="1446665191"/>
    <n v="1444069591"/>
    <b v="0"/>
    <n v="59"/>
    <b v="1"/>
    <s v="theater/plays"/>
    <n v="1.2050000000000001"/>
    <x v="433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x v="0"/>
    <s v="USD"/>
    <n v="1463166263"/>
    <n v="1460574263"/>
    <b v="0"/>
    <n v="60"/>
    <b v="1"/>
    <s v="theater/plays"/>
    <n v="3.0242"/>
    <x v="434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x v="1"/>
    <s v="GBP"/>
    <n v="1467681107"/>
    <n v="1465866707"/>
    <b v="0"/>
    <n v="20"/>
    <b v="1"/>
    <s v="theater/plays"/>
    <n v="1.00644"/>
    <x v="435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x v="36"/>
    <n v="1"/>
    <x v="2"/>
    <x v="0"/>
    <s v="USD"/>
    <n v="1423078606"/>
    <n v="1420486606"/>
    <b v="0"/>
    <n v="1"/>
    <b v="0"/>
    <s v="technology/web"/>
    <n v="6.666666666666667E-5"/>
    <x v="120"/>
    <x v="2"/>
    <x v="7"/>
    <x v="540"/>
    <d v="2015-02-04T19:36:46"/>
  </r>
  <r>
    <n v="541"/>
    <s v="Deviations"/>
    <s v="A website dedicated to local Kink Communities; to find others with matching interests and bring them together."/>
    <x v="37"/>
    <n v="25"/>
    <x v="2"/>
    <x v="0"/>
    <s v="USD"/>
    <n v="1446080834"/>
    <n v="1443488834"/>
    <b v="0"/>
    <n v="1"/>
    <b v="0"/>
    <s v="technology/web"/>
    <n v="5.5555555555555558E-3"/>
    <x v="384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x v="0"/>
    <s v="USD"/>
    <n v="1462293716"/>
    <n v="1457113316"/>
    <b v="0"/>
    <n v="1"/>
    <b v="0"/>
    <s v="technology/web"/>
    <n v="3.9999999999999998E-6"/>
    <x v="120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x v="2"/>
    <s v="AUD"/>
    <n v="1414807962"/>
    <n v="1412215962"/>
    <b v="0"/>
    <n v="2"/>
    <b v="0"/>
    <s v="technology/web"/>
    <n v="3.1818181818181819E-3"/>
    <x v="436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x v="0"/>
    <s v="USD"/>
    <n v="1467647160"/>
    <n v="1465055160"/>
    <b v="0"/>
    <n v="2"/>
    <b v="0"/>
    <s v="technology/web"/>
    <n v="1.2E-2"/>
    <x v="366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x v="6"/>
    <s v="EUR"/>
    <n v="1447600389"/>
    <n v="1444140789"/>
    <b v="0"/>
    <n v="34"/>
    <b v="0"/>
    <s v="technology/web"/>
    <n v="0.27383999999999997"/>
    <x v="437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x v="0"/>
    <s v="USD"/>
    <n v="1445097715"/>
    <n v="1441209715"/>
    <b v="0"/>
    <n v="2"/>
    <b v="0"/>
    <s v="technology/web"/>
    <n v="8.6666666666666663E-4"/>
    <x v="438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x v="51"/>
    <n v="0"/>
    <x v="2"/>
    <x v="1"/>
    <s v="GBP"/>
    <n v="1455122564"/>
    <n v="1452530564"/>
    <b v="0"/>
    <n v="0"/>
    <b v="0"/>
    <s v="technology/web"/>
    <n v="0"/>
    <x v="121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x v="1"/>
    <s v="GBP"/>
    <n v="1446154848"/>
    <n v="1443562848"/>
    <b v="0"/>
    <n v="1"/>
    <b v="0"/>
    <s v="technology/web"/>
    <n v="8.9999999999999998E-4"/>
    <x v="377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x v="1"/>
    <s v="GBP"/>
    <n v="1436368622"/>
    <n v="1433776622"/>
    <b v="0"/>
    <n v="8"/>
    <b v="0"/>
    <s v="technology/web"/>
    <n v="2.7199999999999998E-2"/>
    <x v="439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x v="5"/>
    <s v="CAD"/>
    <n v="1485838800"/>
    <n v="1484756245"/>
    <b v="0"/>
    <n v="4"/>
    <b v="0"/>
    <s v="technology/web"/>
    <n v="7.0000000000000001E-3"/>
    <x v="440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x v="0"/>
    <s v="USD"/>
    <n v="1438451580"/>
    <n v="1434609424"/>
    <b v="0"/>
    <n v="28"/>
    <b v="0"/>
    <s v="technology/web"/>
    <n v="5.0413333333333331E-2"/>
    <x v="441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x v="101"/>
    <n v="0"/>
    <x v="2"/>
    <x v="5"/>
    <s v="CAD"/>
    <n v="1452350896"/>
    <n v="1447166896"/>
    <b v="0"/>
    <n v="0"/>
    <b v="0"/>
    <s v="technology/web"/>
    <n v="0"/>
    <x v="121"/>
    <x v="2"/>
    <x v="7"/>
    <x v="552"/>
    <d v="2016-01-09T14:48:16"/>
  </r>
  <r>
    <n v="553"/>
    <s v="sellorshopusa.com"/>
    <s v="Groundbreaking New Classifieds Website Grows Into Largest Nationwide Coverage By Turning Users Into Entrepreneurs"/>
    <x v="31"/>
    <n v="123"/>
    <x v="2"/>
    <x v="0"/>
    <s v="USD"/>
    <n v="1415988991"/>
    <n v="1413393391"/>
    <b v="0"/>
    <n v="6"/>
    <b v="0"/>
    <s v="technology/web"/>
    <n v="4.9199999999999999E-3"/>
    <x v="442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x v="0"/>
    <s v="USD"/>
    <n v="1413735972"/>
    <n v="1411143972"/>
    <b v="0"/>
    <n v="22"/>
    <b v="0"/>
    <s v="technology/web"/>
    <n v="0.36589147286821705"/>
    <x v="443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x v="1"/>
    <s v="GBP"/>
    <n v="1465720143"/>
    <n v="1463128143"/>
    <b v="0"/>
    <n v="0"/>
    <b v="0"/>
    <s v="technology/web"/>
    <n v="0"/>
    <x v="121"/>
    <x v="2"/>
    <x v="7"/>
    <x v="555"/>
    <d v="2016-06-12T08:29:03"/>
  </r>
  <r>
    <n v="556"/>
    <s v="Braille Academy"/>
    <s v="An educational platform for learning Unified English Braille Code"/>
    <x v="6"/>
    <n v="200"/>
    <x v="2"/>
    <x v="0"/>
    <s v="USD"/>
    <n v="1452112717"/>
    <n v="1449520717"/>
    <b v="0"/>
    <n v="1"/>
    <b v="0"/>
    <s v="technology/web"/>
    <n v="2.5000000000000001E-2"/>
    <x v="444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x v="12"/>
    <s v="EUR"/>
    <n v="1480721803"/>
    <n v="1478126203"/>
    <b v="0"/>
    <n v="20"/>
    <b v="0"/>
    <s v="technology/web"/>
    <n v="9.1066666666666674E-3"/>
    <x v="445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x v="0"/>
    <s v="USD"/>
    <n v="1427227905"/>
    <n v="1424639505"/>
    <b v="0"/>
    <n v="0"/>
    <b v="0"/>
    <s v="technology/web"/>
    <n v="0"/>
    <x v="121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x v="0"/>
    <s v="USD"/>
    <n v="1449989260"/>
    <n v="1447397260"/>
    <b v="0"/>
    <n v="1"/>
    <b v="0"/>
    <s v="technology/web"/>
    <n v="2.0833333333333335E-4"/>
    <x v="73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x v="57"/>
    <n v="12"/>
    <x v="2"/>
    <x v="5"/>
    <s v="CAD"/>
    <n v="1418841045"/>
    <n v="1416249045"/>
    <b v="0"/>
    <n v="3"/>
    <b v="0"/>
    <s v="technology/web"/>
    <n v="1.2E-4"/>
    <x v="143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x v="36"/>
    <n v="55"/>
    <x v="2"/>
    <x v="0"/>
    <s v="USD"/>
    <n v="1445874513"/>
    <n v="1442850513"/>
    <b v="0"/>
    <n v="2"/>
    <b v="0"/>
    <s v="technology/web"/>
    <n v="3.6666666666666666E-3"/>
    <x v="446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x v="9"/>
    <s v="EUR"/>
    <n v="1482052815"/>
    <n v="1479460815"/>
    <b v="0"/>
    <n v="0"/>
    <b v="0"/>
    <s v="technology/web"/>
    <n v="0"/>
    <x v="121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x v="2"/>
    <s v="AUD"/>
    <n v="1424137247"/>
    <n v="1421545247"/>
    <b v="0"/>
    <n v="2"/>
    <b v="0"/>
    <s v="technology/web"/>
    <n v="9.0666666666666662E-4"/>
    <x v="447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x v="102"/>
    <n v="1"/>
    <x v="2"/>
    <x v="6"/>
    <s v="EUR"/>
    <n v="1457822275"/>
    <n v="1455230275"/>
    <b v="0"/>
    <n v="1"/>
    <b v="0"/>
    <s v="technology/web"/>
    <n v="5.5555555555555558E-5"/>
    <x v="120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x v="31"/>
    <n v="0"/>
    <x v="2"/>
    <x v="1"/>
    <s v="GBP"/>
    <n v="1436554249"/>
    <n v="1433962249"/>
    <b v="0"/>
    <n v="0"/>
    <b v="0"/>
    <s v="technology/web"/>
    <n v="0"/>
    <x v="121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x v="0"/>
    <s v="USD"/>
    <n v="1468513533"/>
    <n v="1465921533"/>
    <b v="0"/>
    <n v="1"/>
    <b v="0"/>
    <s v="technology/web"/>
    <n v="2.0000000000000001E-4"/>
    <x v="120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x v="3"/>
    <n v="0"/>
    <x v="2"/>
    <x v="0"/>
    <s v="USD"/>
    <n v="1420143194"/>
    <n v="1417551194"/>
    <b v="0"/>
    <n v="0"/>
    <b v="0"/>
    <s v="technology/web"/>
    <n v="0"/>
    <x v="121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x v="4"/>
    <s v="NZD"/>
    <n v="1452942000"/>
    <n v="1449785223"/>
    <b v="0"/>
    <n v="5"/>
    <b v="0"/>
    <s v="technology/web"/>
    <n v="0.01"/>
    <x v="448"/>
    <x v="2"/>
    <x v="7"/>
    <x v="568"/>
    <d v="2016-01-16T11:00:00"/>
  </r>
  <r>
    <n v="569"/>
    <s v="Mioti"/>
    <s v="Mioti is an indie game marketplace that doubles as a community for developers to join networks and discuss projects."/>
    <x v="30"/>
    <n v="20"/>
    <x v="2"/>
    <x v="5"/>
    <s v="CAD"/>
    <n v="1451679612"/>
    <n v="1449087612"/>
    <b v="0"/>
    <n v="1"/>
    <b v="0"/>
    <s v="technology/web"/>
    <n v="8.0000000000000002E-3"/>
    <x v="135"/>
    <x v="2"/>
    <x v="7"/>
    <x v="569"/>
    <d v="2016-01-01T20:20:12"/>
  </r>
  <r>
    <n v="570"/>
    <s v="Relaunching in May"/>
    <s v="Humans have AM/FM/Satellite radio, kids have radio Disney, pets have DogCatRadio."/>
    <x v="94"/>
    <n v="142"/>
    <x v="2"/>
    <x v="0"/>
    <s v="USD"/>
    <n v="1455822569"/>
    <n v="1453230569"/>
    <b v="0"/>
    <n v="1"/>
    <b v="0"/>
    <s v="technology/web"/>
    <n v="1.6705882352941177E-3"/>
    <x v="449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x v="31"/>
    <n v="106"/>
    <x v="2"/>
    <x v="0"/>
    <s v="USD"/>
    <n v="1437969540"/>
    <n v="1436297723"/>
    <b v="0"/>
    <n v="2"/>
    <b v="0"/>
    <s v="technology/web"/>
    <n v="4.2399999999999998E-3"/>
    <x v="450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x v="30"/>
    <n v="0"/>
    <x v="2"/>
    <x v="0"/>
    <s v="USD"/>
    <n v="1446660688"/>
    <n v="1444065088"/>
    <b v="0"/>
    <n v="0"/>
    <b v="0"/>
    <s v="technology/web"/>
    <n v="0"/>
    <x v="121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x v="0"/>
    <s v="USD"/>
    <n v="1421543520"/>
    <n v="1416445931"/>
    <b v="0"/>
    <n v="9"/>
    <b v="0"/>
    <s v="technology/web"/>
    <n v="3.892538925389254E-3"/>
    <x v="451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x v="1"/>
    <s v="GBP"/>
    <n v="1476873507"/>
    <n v="1474281507"/>
    <b v="0"/>
    <n v="4"/>
    <b v="0"/>
    <s v="technology/web"/>
    <n v="7.1556350626118068E-3"/>
    <x v="135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x v="12"/>
    <s v="EUR"/>
    <n v="1434213443"/>
    <n v="1431621443"/>
    <b v="0"/>
    <n v="4"/>
    <b v="0"/>
    <s v="technology/web"/>
    <n v="4.3166666666666666E-3"/>
    <x v="452"/>
    <x v="2"/>
    <x v="7"/>
    <x v="575"/>
    <d v="2015-06-13T16:37:23"/>
  </r>
  <r>
    <n v="576"/>
    <s v="Uthtopia"/>
    <s v="UthTopia Is a social media organization that believes in positive online usage, youth mentorship, and youth empowerment."/>
    <x v="58"/>
    <n v="1"/>
    <x v="2"/>
    <x v="0"/>
    <s v="USD"/>
    <n v="1427537952"/>
    <n v="1422357552"/>
    <b v="0"/>
    <n v="1"/>
    <b v="0"/>
    <s v="technology/web"/>
    <n v="1.2500000000000001E-5"/>
    <x v="120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x v="10"/>
    <n v="10"/>
    <x v="2"/>
    <x v="0"/>
    <s v="USD"/>
    <n v="1463753302"/>
    <n v="1458569302"/>
    <b v="0"/>
    <n v="1"/>
    <b v="0"/>
    <s v="technology/web"/>
    <n v="2E-3"/>
    <x v="119"/>
    <x v="2"/>
    <x v="7"/>
    <x v="577"/>
    <d v="2016-05-20T14:08:22"/>
  </r>
  <r>
    <n v="578"/>
    <s v="weBuy Crowdsourced Shopping"/>
    <s v="weBuy trade built on technology and Crowd Sourced Power"/>
    <x v="152"/>
    <n v="14"/>
    <x v="2"/>
    <x v="1"/>
    <s v="GBP"/>
    <n v="1441633993"/>
    <n v="1439560393"/>
    <b v="0"/>
    <n v="7"/>
    <b v="0"/>
    <s v="technology/web"/>
    <n v="1.12E-4"/>
    <x v="453"/>
    <x v="2"/>
    <x v="7"/>
    <x v="578"/>
    <d v="2015-09-07T13:53:13"/>
  </r>
  <r>
    <n v="579"/>
    <s v="Course: Learn Cryptography"/>
    <s v="Learn classic and public key cryptography with a full proof-of-concept system in JavaScript."/>
    <x v="14"/>
    <n v="175"/>
    <x v="2"/>
    <x v="0"/>
    <s v="USD"/>
    <n v="1419539223"/>
    <n v="1416947223"/>
    <b v="0"/>
    <n v="5"/>
    <b v="0"/>
    <s v="technology/web"/>
    <n v="1.4583333333333334E-2"/>
    <x v="436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x v="9"/>
    <n v="1"/>
    <x v="2"/>
    <x v="0"/>
    <s v="USD"/>
    <n v="1474580867"/>
    <n v="1471988867"/>
    <b v="0"/>
    <n v="1"/>
    <b v="0"/>
    <s v="technology/web"/>
    <n v="3.3333333333333332E-4"/>
    <x v="120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x v="44"/>
    <n v="0"/>
    <x v="2"/>
    <x v="0"/>
    <s v="USD"/>
    <n v="1438474704"/>
    <n v="1435882704"/>
    <b v="0"/>
    <n v="0"/>
    <b v="0"/>
    <s v="technology/web"/>
    <n v="0"/>
    <x v="121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x v="57"/>
    <n v="0"/>
    <x v="2"/>
    <x v="0"/>
    <s v="USD"/>
    <n v="1426442400"/>
    <n v="1424454319"/>
    <b v="0"/>
    <n v="0"/>
    <b v="0"/>
    <s v="technology/web"/>
    <n v="0"/>
    <x v="121"/>
    <x v="2"/>
    <x v="7"/>
    <x v="582"/>
    <d v="2015-03-15T18:00:00"/>
  </r>
  <r>
    <n v="583"/>
    <s v="HackersArchive.com"/>
    <s v="HackersArchive.com will help rid the web of viruses and scams found everywhere else you look!"/>
    <x v="7"/>
    <n v="1"/>
    <x v="2"/>
    <x v="0"/>
    <s v="USD"/>
    <n v="1426800687"/>
    <n v="1424212287"/>
    <b v="0"/>
    <n v="1"/>
    <b v="0"/>
    <s v="technology/web"/>
    <n v="1.1111111111111112E-4"/>
    <x v="120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x v="28"/>
    <n v="10"/>
    <x v="2"/>
    <x v="0"/>
    <s v="USD"/>
    <n v="1426522316"/>
    <n v="1423933916"/>
    <b v="0"/>
    <n v="2"/>
    <b v="0"/>
    <s v="technology/web"/>
    <n v="0.01"/>
    <x v="144"/>
    <x v="2"/>
    <x v="7"/>
    <x v="584"/>
    <d v="2015-03-16T16:11:56"/>
  </r>
  <r>
    <n v="585"/>
    <s v="Link Card"/>
    <s v="SAVE UP TO 40% WHEN YOU SPEND!_x000a__x000a_PRE-ORDER YOUR LINK CARD TODAY"/>
    <x v="7"/>
    <n v="0"/>
    <x v="2"/>
    <x v="1"/>
    <s v="GBP"/>
    <n v="1448928000"/>
    <n v="1444123377"/>
    <b v="0"/>
    <n v="0"/>
    <b v="0"/>
    <s v="technology/web"/>
    <n v="0"/>
    <x v="121"/>
    <x v="2"/>
    <x v="7"/>
    <x v="585"/>
    <d v="2015-12-01T00:00:00"/>
  </r>
  <r>
    <n v="586"/>
    <s v="Employ College 2K"/>
    <s v="Employ College is a movement for companies to hire college graduates from their respected institutions."/>
    <x v="3"/>
    <n v="56"/>
    <x v="2"/>
    <x v="0"/>
    <s v="USD"/>
    <n v="1424032207"/>
    <n v="1421440207"/>
    <b v="0"/>
    <n v="4"/>
    <b v="0"/>
    <s v="technology/web"/>
    <n v="5.5999999999999999E-3"/>
    <x v="454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x v="11"/>
    <n v="2725"/>
    <x v="2"/>
    <x v="5"/>
    <s v="CAD"/>
    <n v="1429207833"/>
    <n v="1426615833"/>
    <b v="0"/>
    <n v="7"/>
    <b v="0"/>
    <s v="technology/web"/>
    <n v="9.0833333333333335E-2"/>
    <x v="455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x v="13"/>
    <s v="EUR"/>
    <n v="1479410886"/>
    <n v="1474223286"/>
    <b v="0"/>
    <n v="2"/>
    <b v="0"/>
    <s v="technology/web"/>
    <n v="3.3444444444444443E-2"/>
    <x v="456"/>
    <x v="2"/>
    <x v="7"/>
    <x v="588"/>
    <d v="2016-11-17T19:28:06"/>
  </r>
  <r>
    <n v="589"/>
    <s v="Get Neighborly"/>
    <s v="Services closer than you think..."/>
    <x v="51"/>
    <n v="1"/>
    <x v="2"/>
    <x v="0"/>
    <s v="USD"/>
    <n v="1436366699"/>
    <n v="1435070699"/>
    <b v="0"/>
    <n v="1"/>
    <b v="0"/>
    <s v="technology/web"/>
    <n v="1.3333333333333334E-4"/>
    <x v="120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x v="1"/>
    <s v="GBP"/>
    <n v="1454936460"/>
    <n v="1452259131"/>
    <b v="0"/>
    <n v="9"/>
    <b v="0"/>
    <s v="technology/web"/>
    <n v="4.4600000000000001E-2"/>
    <x v="457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x v="0"/>
    <s v="USD"/>
    <n v="1437570130"/>
    <n v="1434978130"/>
    <b v="0"/>
    <n v="2"/>
    <b v="0"/>
    <s v="technology/web"/>
    <n v="6.0999999999999997E-4"/>
    <x v="458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x v="51"/>
    <n v="250"/>
    <x v="2"/>
    <x v="0"/>
    <s v="USD"/>
    <n v="1417584860"/>
    <n v="1414992860"/>
    <b v="0"/>
    <n v="1"/>
    <b v="0"/>
    <s v="technology/web"/>
    <n v="3.3333333333333333E-2"/>
    <x v="409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x v="1"/>
    <s v="GBP"/>
    <n v="1428333345"/>
    <n v="1425744945"/>
    <b v="0"/>
    <n v="7"/>
    <b v="0"/>
    <s v="technology/web"/>
    <n v="0.23"/>
    <x v="459"/>
    <x v="2"/>
    <x v="7"/>
    <x v="593"/>
    <d v="2015-04-06T15:15:45"/>
  </r>
  <r>
    <n v="594"/>
    <s v="Unleashed Fitness"/>
    <s v="Creating a fitness site that will change the fitness game forever!"/>
    <x v="31"/>
    <n v="26"/>
    <x v="2"/>
    <x v="0"/>
    <s v="USD"/>
    <n v="1460832206"/>
    <n v="1458240206"/>
    <b v="0"/>
    <n v="2"/>
    <b v="0"/>
    <s v="technology/web"/>
    <n v="1.0399999999999999E-3"/>
    <x v="31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x v="57"/>
    <n v="426"/>
    <x v="2"/>
    <x v="0"/>
    <s v="USD"/>
    <n v="1430703638"/>
    <n v="1426815638"/>
    <b v="0"/>
    <n v="8"/>
    <b v="0"/>
    <s v="technology/web"/>
    <n v="4.2599999999999999E-3"/>
    <x v="460"/>
    <x v="2"/>
    <x v="7"/>
    <x v="595"/>
    <d v="2015-05-04T01:40:38"/>
  </r>
  <r>
    <n v="596"/>
    <s v="DigitaliBook free library"/>
    <s v="We present digitaibook,com site which can become a free electronic library with your help,"/>
    <x v="22"/>
    <n v="6"/>
    <x v="2"/>
    <x v="0"/>
    <s v="USD"/>
    <n v="1478122292"/>
    <n v="1475530292"/>
    <b v="0"/>
    <n v="2"/>
    <b v="0"/>
    <s v="technology/web"/>
    <n v="2.9999999999999997E-4"/>
    <x v="366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x v="51"/>
    <n v="20"/>
    <x v="2"/>
    <x v="0"/>
    <s v="USD"/>
    <n v="1469980800"/>
    <n v="1466787335"/>
    <b v="0"/>
    <n v="2"/>
    <b v="0"/>
    <s v="technology/web"/>
    <n v="2.6666666666666666E-3"/>
    <x v="119"/>
    <x v="2"/>
    <x v="7"/>
    <x v="597"/>
    <d v="2016-07-31T16:00:00"/>
  </r>
  <r>
    <n v="598"/>
    <s v="Goals not creeds"/>
    <s v="This is a project to create a crowd-funding site for Urantia Book readers worldwide."/>
    <x v="30"/>
    <n v="850"/>
    <x v="2"/>
    <x v="0"/>
    <s v="USD"/>
    <n v="1417737781"/>
    <n v="1415145781"/>
    <b v="0"/>
    <n v="7"/>
    <b v="0"/>
    <s v="technology/web"/>
    <n v="0.34"/>
    <x v="461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x v="63"/>
    <n v="31"/>
    <x v="2"/>
    <x v="0"/>
    <s v="USD"/>
    <n v="1425827760"/>
    <n v="1423769402"/>
    <b v="0"/>
    <n v="2"/>
    <b v="0"/>
    <s v="technology/web"/>
    <n v="6.2E-4"/>
    <x v="462"/>
    <x v="2"/>
    <x v="7"/>
    <x v="599"/>
    <d v="2015-03-08T15:16:00"/>
  </r>
  <r>
    <n v="600"/>
    <s v="Anaheim California here we come but we need your help."/>
    <s v="Science Technology Engineering and Math + youth = a brighter tomorrow."/>
    <x v="10"/>
    <n v="100"/>
    <x v="1"/>
    <x v="0"/>
    <s v="USD"/>
    <n v="1431198562"/>
    <n v="1426014562"/>
    <b v="0"/>
    <n v="1"/>
    <b v="0"/>
    <s v="technology/web"/>
    <n v="0.02"/>
    <x v="101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x v="5"/>
    <s v="CAD"/>
    <n v="1419626139"/>
    <n v="1417034139"/>
    <b v="0"/>
    <n v="6"/>
    <b v="0"/>
    <s v="technology/web"/>
    <n v="1.4E-2"/>
    <x v="463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x v="0"/>
    <s v="USD"/>
    <n v="1434654215"/>
    <n v="1432062215"/>
    <b v="0"/>
    <n v="0"/>
    <b v="0"/>
    <s v="technology/web"/>
    <n v="0"/>
    <x v="121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x v="0"/>
    <s v="USD"/>
    <n v="1408029623"/>
    <n v="1405437623"/>
    <b v="0"/>
    <n v="13"/>
    <b v="0"/>
    <s v="technology/web"/>
    <n v="3.9334666666666664E-2"/>
    <x v="464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x v="0"/>
    <s v="USD"/>
    <n v="1409187056"/>
    <n v="1406595056"/>
    <b v="0"/>
    <n v="0"/>
    <b v="0"/>
    <s v="technology/web"/>
    <n v="0"/>
    <x v="121"/>
    <x v="2"/>
    <x v="7"/>
    <x v="604"/>
    <d v="2014-08-28T00:50:56"/>
  </r>
  <r>
    <n v="605"/>
    <s v="Teach Your Parents iPad (Canceled)"/>
    <s v="An iPad support care package for your parents / seniors."/>
    <x v="10"/>
    <n v="131"/>
    <x v="1"/>
    <x v="0"/>
    <s v="USD"/>
    <n v="1440318908"/>
    <n v="1436430908"/>
    <b v="0"/>
    <n v="8"/>
    <b v="0"/>
    <s v="technology/web"/>
    <n v="2.6200000000000001E-2"/>
    <x v="465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x v="9"/>
    <s v="EUR"/>
    <n v="1432479600"/>
    <n v="1428507409"/>
    <b v="0"/>
    <n v="1"/>
    <b v="0"/>
    <s v="technology/web"/>
    <n v="2E-3"/>
    <x v="119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x v="49"/>
    <n v="0"/>
    <x v="1"/>
    <x v="0"/>
    <s v="USD"/>
    <n v="1448225336"/>
    <n v="1445629736"/>
    <b v="0"/>
    <n v="0"/>
    <b v="0"/>
    <s v="technology/web"/>
    <n v="0"/>
    <x v="121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x v="0"/>
    <s v="USD"/>
    <n v="1434405980"/>
    <n v="1431813980"/>
    <b v="0"/>
    <n v="5"/>
    <b v="0"/>
    <s v="technology/web"/>
    <n v="9.7400000000000004E-3"/>
    <x v="466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x v="153"/>
    <n v="5"/>
    <x v="1"/>
    <x v="1"/>
    <s v="GBP"/>
    <n v="1448761744"/>
    <n v="1446166144"/>
    <b v="0"/>
    <n v="1"/>
    <b v="0"/>
    <s v="technology/web"/>
    <n v="6.41025641025641E-3"/>
    <x v="144"/>
    <x v="2"/>
    <x v="7"/>
    <x v="609"/>
    <d v="2015-11-29T01:49:04"/>
  </r>
  <r>
    <n v="610"/>
    <s v="UniteChrist (Canceled)"/>
    <s v="We are creating a Christian social network to empower, educate, and connect Christians all over the world."/>
    <x v="154"/>
    <n v="0"/>
    <x v="1"/>
    <x v="0"/>
    <s v="USD"/>
    <n v="1429732586"/>
    <n v="1427140586"/>
    <b v="0"/>
    <n v="0"/>
    <b v="0"/>
    <s v="technology/web"/>
    <n v="0"/>
    <x v="121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x v="6"/>
    <s v="EUR"/>
    <n v="1453210037"/>
    <n v="1448026037"/>
    <b v="0"/>
    <n v="0"/>
    <b v="0"/>
    <s v="technology/web"/>
    <n v="0"/>
    <x v="121"/>
    <x v="2"/>
    <x v="7"/>
    <x v="611"/>
    <d v="2016-01-19T13:27:17"/>
  </r>
  <r>
    <n v="612"/>
    <s v="Web Streaming 2.0 (Canceled)"/>
    <s v="A Fast and Reliable new Web platform to stream videos from Internet"/>
    <x v="3"/>
    <n v="0"/>
    <x v="1"/>
    <x v="13"/>
    <s v="EUR"/>
    <n v="1472777146"/>
    <n v="1470185146"/>
    <b v="0"/>
    <n v="0"/>
    <b v="0"/>
    <s v="technology/web"/>
    <n v="0"/>
    <x v="121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x v="0"/>
    <s v="USD"/>
    <n v="1443675540"/>
    <n v="1441022120"/>
    <b v="0"/>
    <n v="121"/>
    <b v="0"/>
    <s v="technology/web"/>
    <n v="0.21363333333333334"/>
    <x v="467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x v="3"/>
    <n v="0"/>
    <x v="1"/>
    <x v="0"/>
    <s v="USD"/>
    <n v="1466731740"/>
    <n v="1464139740"/>
    <b v="0"/>
    <n v="0"/>
    <b v="0"/>
    <s v="technology/web"/>
    <n v="0"/>
    <x v="121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x v="4"/>
    <s v="NZD"/>
    <n v="1443149759"/>
    <n v="1440557759"/>
    <b v="0"/>
    <n v="0"/>
    <b v="0"/>
    <s v="technology/web"/>
    <n v="0"/>
    <x v="121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x v="6"/>
    <s v="EUR"/>
    <n v="1488013307"/>
    <n v="1485421307"/>
    <b v="0"/>
    <n v="0"/>
    <b v="0"/>
    <s v="technology/web"/>
    <n v="0"/>
    <x v="121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x v="1"/>
    <s v="GBP"/>
    <n v="1431072843"/>
    <n v="1427184843"/>
    <b v="0"/>
    <n v="3"/>
    <b v="0"/>
    <s v="technology/web"/>
    <n v="0.03"/>
    <x v="135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x v="44"/>
    <n v="0"/>
    <x v="1"/>
    <x v="0"/>
    <s v="USD"/>
    <n v="1449689203"/>
    <n v="1447097203"/>
    <b v="0"/>
    <n v="0"/>
    <b v="0"/>
    <s v="technology/web"/>
    <n v="0"/>
    <x v="121"/>
    <x v="2"/>
    <x v="7"/>
    <x v="618"/>
    <d v="2015-12-09T19:26:43"/>
  </r>
  <r>
    <n v="619"/>
    <s v="Big Data (Canceled)"/>
    <s v="Big Data Sets for researchers interested in improving the quality of life."/>
    <x v="156"/>
    <n v="1"/>
    <x v="1"/>
    <x v="0"/>
    <s v="USD"/>
    <n v="1416933390"/>
    <n v="1411745790"/>
    <b v="0"/>
    <n v="1"/>
    <b v="0"/>
    <s v="technology/web"/>
    <n v="3.9999999999999998E-7"/>
    <x v="120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x v="5"/>
    <s v="CAD"/>
    <n v="1408986738"/>
    <n v="1405098738"/>
    <b v="0"/>
    <n v="1"/>
    <b v="0"/>
    <s v="technology/web"/>
    <n v="0.01"/>
    <x v="468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x v="0"/>
    <s v="USD"/>
    <n v="1467934937"/>
    <n v="1465342937"/>
    <b v="0"/>
    <n v="3"/>
    <b v="0"/>
    <s v="technology/web"/>
    <n v="1.044E-2"/>
    <x v="469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x v="0"/>
    <s v="USD"/>
    <n v="1467398138"/>
    <n v="1465670138"/>
    <b v="0"/>
    <n v="9"/>
    <b v="0"/>
    <s v="technology/web"/>
    <n v="5.6833333333333333E-2"/>
    <x v="470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x v="2"/>
    <s v="AUD"/>
    <n v="1432771997"/>
    <n v="1430179997"/>
    <b v="0"/>
    <n v="0"/>
    <b v="0"/>
    <s v="technology/web"/>
    <n v="0"/>
    <x v="121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x v="10"/>
    <n v="0"/>
    <x v="1"/>
    <x v="0"/>
    <s v="USD"/>
    <n v="1431647041"/>
    <n v="1429055041"/>
    <b v="0"/>
    <n v="0"/>
    <b v="0"/>
    <s v="technology/web"/>
    <n v="0"/>
    <x v="121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x v="5"/>
    <s v="CAD"/>
    <n v="1490560177"/>
    <n v="1487971777"/>
    <b v="0"/>
    <n v="0"/>
    <b v="0"/>
    <s v="technology/web"/>
    <n v="0"/>
    <x v="121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x v="0"/>
    <s v="USD"/>
    <n v="1439644920"/>
    <n v="1436793939"/>
    <b v="0"/>
    <n v="39"/>
    <b v="0"/>
    <s v="technology/web"/>
    <n v="0.17380000000000001"/>
    <x v="471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x v="11"/>
    <s v="SEK"/>
    <n v="1457996400"/>
    <n v="1452842511"/>
    <b v="0"/>
    <n v="1"/>
    <b v="0"/>
    <s v="technology/web"/>
    <n v="2.0000000000000001E-4"/>
    <x v="472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x v="0"/>
    <s v="USD"/>
    <n v="1405269457"/>
    <n v="1402677457"/>
    <b v="0"/>
    <n v="0"/>
    <b v="0"/>
    <s v="technology/web"/>
    <n v="0"/>
    <x v="121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x v="2"/>
    <s v="AUD"/>
    <n v="1463239108"/>
    <n v="1460647108"/>
    <b v="0"/>
    <n v="3"/>
    <b v="0"/>
    <s v="technology/web"/>
    <n v="1.75E-3"/>
    <x v="473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x v="158"/>
    <n v="10"/>
    <x v="1"/>
    <x v="0"/>
    <s v="USD"/>
    <n v="1441516200"/>
    <n v="1438959121"/>
    <b v="0"/>
    <n v="1"/>
    <b v="0"/>
    <s v="technology/web"/>
    <n v="8.3340278356529708E-4"/>
    <x v="119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x v="63"/>
    <n v="690"/>
    <x v="1"/>
    <x v="5"/>
    <s v="CAD"/>
    <n v="1464460329"/>
    <n v="1461954729"/>
    <b v="0"/>
    <n v="9"/>
    <b v="0"/>
    <s v="technology/web"/>
    <n v="1.38E-2"/>
    <x v="474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x v="22"/>
    <n v="0"/>
    <x v="1"/>
    <x v="9"/>
    <s v="EUR"/>
    <n v="1448470165"/>
    <n v="1445874565"/>
    <b v="0"/>
    <n v="0"/>
    <b v="0"/>
    <s v="technology/web"/>
    <n v="0"/>
    <x v="121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x v="0"/>
    <s v="USD"/>
    <n v="1466204400"/>
    <n v="1463469062"/>
    <b v="0"/>
    <n v="25"/>
    <b v="0"/>
    <s v="technology/web"/>
    <n v="0.1245"/>
    <x v="475"/>
    <x v="2"/>
    <x v="7"/>
    <x v="633"/>
    <d v="2016-06-17T23:00:00"/>
  </r>
  <r>
    <n v="634"/>
    <s v="pitchtograndma (Canceled)"/>
    <s v="We help companies to explain what they do in simple, grandma-would-understand terms."/>
    <x v="10"/>
    <n v="1"/>
    <x v="1"/>
    <x v="0"/>
    <s v="USD"/>
    <n v="1424989029"/>
    <n v="1422397029"/>
    <b v="0"/>
    <n v="1"/>
    <b v="0"/>
    <s v="technology/web"/>
    <n v="2.0000000000000001E-4"/>
    <x v="120"/>
    <x v="2"/>
    <x v="7"/>
    <x v="634"/>
    <d v="2015-02-26T22:17:09"/>
  </r>
  <r>
    <n v="635"/>
    <s v="Pleero, A Technology Team Building Website (Canceled)"/>
    <s v="Network used for building technology development teams."/>
    <x v="31"/>
    <n v="2"/>
    <x v="1"/>
    <x v="0"/>
    <s v="USD"/>
    <n v="1428804762"/>
    <n v="1426212762"/>
    <b v="0"/>
    <n v="1"/>
    <b v="0"/>
    <s v="technology/web"/>
    <n v="8.0000000000000007E-5"/>
    <x v="453"/>
    <x v="2"/>
    <x v="7"/>
    <x v="635"/>
    <d v="2015-04-12T02:12:42"/>
  </r>
  <r>
    <n v="636"/>
    <s v="Keto Advice (Canceled)"/>
    <s v="With no central location for keto knowledge, keto advice will be a community run knowledge base."/>
    <x v="13"/>
    <n v="4"/>
    <x v="1"/>
    <x v="1"/>
    <s v="GBP"/>
    <n v="1433587620"/>
    <n v="1430996150"/>
    <b v="0"/>
    <n v="1"/>
    <b v="0"/>
    <s v="technology/web"/>
    <n v="2E-3"/>
    <x v="143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x v="1"/>
    <s v="GBP"/>
    <n v="1488063840"/>
    <n v="1485558318"/>
    <b v="0"/>
    <n v="0"/>
    <b v="0"/>
    <s v="technology/web"/>
    <n v="0"/>
    <x v="121"/>
    <x v="2"/>
    <x v="7"/>
    <x v="637"/>
    <d v="2017-02-25T23:04:00"/>
  </r>
  <r>
    <n v="638"/>
    <s v="W (Canceled)"/>
    <s v="O0"/>
    <x v="61"/>
    <n v="18"/>
    <x v="1"/>
    <x v="12"/>
    <s v="EUR"/>
    <n v="1490447662"/>
    <n v="1485267262"/>
    <b v="0"/>
    <n v="6"/>
    <b v="0"/>
    <s v="technology/web"/>
    <n v="9.0000000000000006E-5"/>
    <x v="366"/>
    <x v="2"/>
    <x v="7"/>
    <x v="638"/>
    <d v="2017-03-25T13:14:22"/>
  </r>
  <r>
    <n v="639"/>
    <s v="Kids Educational Social Media Site (Canceled)"/>
    <s v="Development of a Safe and Educational Social Media site for kids."/>
    <x v="80"/>
    <n v="1"/>
    <x v="1"/>
    <x v="0"/>
    <s v="USD"/>
    <n v="1413208795"/>
    <n v="1408024795"/>
    <b v="0"/>
    <n v="1"/>
    <b v="0"/>
    <s v="technology/web"/>
    <n v="9.9999999999999995E-7"/>
    <x v="120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x v="6"/>
    <s v="EUR"/>
    <n v="1480028400"/>
    <n v="1478685915"/>
    <b v="0"/>
    <n v="2"/>
    <b v="1"/>
    <s v="technology/wearables"/>
    <n v="1.4428571428571428"/>
    <x v="476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x v="0"/>
    <s v="USD"/>
    <n v="1439473248"/>
    <n v="1436881248"/>
    <b v="0"/>
    <n v="315"/>
    <b v="1"/>
    <s v="technology/wearables"/>
    <n v="1.1916249999999999"/>
    <x v="477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x v="12"/>
    <s v="EUR"/>
    <n v="1439998674"/>
    <n v="1436888274"/>
    <b v="0"/>
    <n v="2174"/>
    <b v="1"/>
    <s v="technology/wearables"/>
    <n v="14.604850000000001"/>
    <x v="478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x v="31"/>
    <n v="26452"/>
    <x v="0"/>
    <x v="0"/>
    <s v="USD"/>
    <n v="1433085875"/>
    <n v="1428333875"/>
    <b v="0"/>
    <n v="152"/>
    <b v="1"/>
    <s v="technology/wearables"/>
    <n v="1.0580799999999999"/>
    <x v="479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x v="0"/>
    <s v="USD"/>
    <n v="1414544400"/>
    <n v="1410883139"/>
    <b v="0"/>
    <n v="1021"/>
    <b v="1"/>
    <s v="technology/wearables"/>
    <n v="3.0011791999999997"/>
    <x v="480"/>
    <x v="2"/>
    <x v="8"/>
    <x v="644"/>
    <d v="2014-10-29T01:00:00"/>
  </r>
  <r>
    <n v="645"/>
    <s v="Carbon Fiber Collar Stays"/>
    <s v="Ever wanted to own something made out of carbon fiber? Now you can!"/>
    <x v="13"/>
    <n v="5574"/>
    <x v="0"/>
    <x v="0"/>
    <s v="USD"/>
    <n v="1470962274"/>
    <n v="1468370274"/>
    <b v="0"/>
    <n v="237"/>
    <b v="1"/>
    <s v="technology/wearables"/>
    <n v="2.7869999999999999"/>
    <x v="481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x v="0"/>
    <s v="USD"/>
    <n v="1407788867"/>
    <n v="1405196867"/>
    <b v="0"/>
    <n v="27"/>
    <b v="1"/>
    <s v="technology/wearables"/>
    <n v="1.3187625000000001"/>
    <x v="482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x v="5"/>
    <s v="CAD"/>
    <n v="1458235549"/>
    <n v="1455647149"/>
    <b v="0"/>
    <n v="17"/>
    <b v="1"/>
    <s v="technology/wearables"/>
    <n v="1.0705"/>
    <x v="483"/>
    <x v="2"/>
    <x v="8"/>
    <x v="647"/>
    <d v="2016-03-17T17:25:49"/>
  </r>
  <r>
    <n v="648"/>
    <s v="Audio Jacket"/>
    <s v="Get ready for the next product that you canâ€™t live without"/>
    <x v="19"/>
    <n v="44388"/>
    <x v="0"/>
    <x v="0"/>
    <s v="USD"/>
    <n v="1413304708"/>
    <n v="1410280708"/>
    <b v="0"/>
    <n v="27"/>
    <b v="1"/>
    <s v="technology/wearables"/>
    <n v="1.2682285714285715"/>
    <x v="484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x v="30"/>
    <n v="3499"/>
    <x v="0"/>
    <x v="0"/>
    <s v="USD"/>
    <n v="1410904413"/>
    <n v="1409090013"/>
    <b v="0"/>
    <n v="82"/>
    <b v="1"/>
    <s v="technology/wearables"/>
    <n v="1.3996"/>
    <x v="485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x v="15"/>
    <n v="1686"/>
    <x v="0"/>
    <x v="0"/>
    <s v="USD"/>
    <n v="1418953984"/>
    <n v="1413766384"/>
    <b v="0"/>
    <n v="48"/>
    <b v="1"/>
    <s v="technology/wearables"/>
    <n v="1.1240000000000001"/>
    <x v="486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x v="0"/>
    <s v="USD"/>
    <n v="1418430311"/>
    <n v="1415838311"/>
    <b v="0"/>
    <n v="105"/>
    <b v="1"/>
    <s v="technology/wearables"/>
    <n v="1.00528"/>
    <x v="487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x v="9"/>
    <n v="3014"/>
    <x v="0"/>
    <x v="0"/>
    <s v="USD"/>
    <n v="1480613650"/>
    <n v="1478018050"/>
    <b v="0"/>
    <n v="28"/>
    <b v="1"/>
    <s v="technology/wearables"/>
    <n v="1.0046666666666666"/>
    <x v="488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x v="0"/>
    <s v="USD"/>
    <n v="1440082240"/>
    <n v="1436885440"/>
    <b v="0"/>
    <n v="1107"/>
    <b v="1"/>
    <s v="technology/wearables"/>
    <n v="1.4144600000000001"/>
    <x v="489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x v="0"/>
    <s v="USD"/>
    <n v="1436396313"/>
    <n v="1433804313"/>
    <b v="0"/>
    <n v="1013"/>
    <b v="1"/>
    <s v="technology/wearables"/>
    <n v="2.6729166666666666"/>
    <x v="490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x v="6"/>
    <n v="11751"/>
    <x v="0"/>
    <x v="0"/>
    <s v="USD"/>
    <n v="1426197512"/>
    <n v="1423609112"/>
    <b v="0"/>
    <n v="274"/>
    <b v="1"/>
    <s v="technology/wearables"/>
    <n v="1.4688749999999999"/>
    <x v="491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x v="0"/>
    <s v="USD"/>
    <n v="1460917119"/>
    <n v="1455736719"/>
    <b v="0"/>
    <n v="87"/>
    <b v="1"/>
    <s v="technology/wearables"/>
    <n v="2.1356000000000002"/>
    <x v="492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x v="0"/>
    <s v="USD"/>
    <n v="1450901872"/>
    <n v="1448309872"/>
    <b v="0"/>
    <n v="99"/>
    <b v="1"/>
    <s v="technology/wearables"/>
    <n v="1.2569999999999999"/>
    <x v="493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x v="0"/>
    <s v="USD"/>
    <n v="1437933600"/>
    <n v="1435117889"/>
    <b v="0"/>
    <n v="276"/>
    <b v="1"/>
    <s v="technology/wearables"/>
    <n v="1.0446206037108834"/>
    <x v="494"/>
    <x v="2"/>
    <x v="8"/>
    <x v="658"/>
    <d v="2015-07-26T18:00:00"/>
  </r>
  <r>
    <n v="659"/>
    <s v="Lulu Watch Designs - Apple Watch"/>
    <s v="Sync up your lifestyle"/>
    <x v="9"/>
    <n v="3017"/>
    <x v="0"/>
    <x v="0"/>
    <s v="USD"/>
    <n v="1440339295"/>
    <n v="1437747295"/>
    <b v="0"/>
    <n v="21"/>
    <b v="1"/>
    <s v="technology/wearables"/>
    <n v="1.0056666666666667"/>
    <x v="495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x v="0"/>
    <s v="USD"/>
    <n v="1415558879"/>
    <n v="1412963279"/>
    <b v="0"/>
    <n v="18"/>
    <b v="0"/>
    <s v="technology/wearables"/>
    <n v="3.058E-2"/>
    <x v="496"/>
    <x v="2"/>
    <x v="8"/>
    <x v="660"/>
    <d v="2014-11-09T18:47:59"/>
  </r>
  <r>
    <n v="661"/>
    <s v="AirString"/>
    <s v="AirString keeps your AirPods from getting lost by keeping the pair together with a  durable and premium quality string."/>
    <x v="3"/>
    <n v="95"/>
    <x v="2"/>
    <x v="0"/>
    <s v="USD"/>
    <n v="1477236559"/>
    <n v="1474644559"/>
    <b v="0"/>
    <n v="9"/>
    <b v="0"/>
    <s v="technology/wearables"/>
    <n v="9.4999999999999998E-3"/>
    <x v="497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x v="130"/>
    <n v="156"/>
    <x v="2"/>
    <x v="0"/>
    <s v="USD"/>
    <n v="1421404247"/>
    <n v="1418812247"/>
    <b v="0"/>
    <n v="4"/>
    <b v="0"/>
    <s v="technology/wearables"/>
    <n v="4.0000000000000001E-3"/>
    <x v="498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x v="8"/>
    <s v="DKK"/>
    <n v="1437250456"/>
    <n v="1434658456"/>
    <b v="0"/>
    <n v="7"/>
    <b v="0"/>
    <s v="technology/wearables"/>
    <n v="3.5000000000000001E-3"/>
    <x v="101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x v="14"/>
    <n v="904"/>
    <x v="2"/>
    <x v="0"/>
    <s v="USD"/>
    <n v="1428940775"/>
    <n v="1426348775"/>
    <b v="0"/>
    <n v="29"/>
    <b v="0"/>
    <s v="technology/wearables"/>
    <n v="7.5333333333333335E-2"/>
    <x v="499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x v="0"/>
    <s v="USD"/>
    <n v="1484327061"/>
    <n v="1479143061"/>
    <b v="0"/>
    <n v="12"/>
    <b v="0"/>
    <s v="technology/wearables"/>
    <n v="0.18640000000000001"/>
    <x v="500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x v="61"/>
    <n v="8"/>
    <x v="2"/>
    <x v="0"/>
    <s v="USD"/>
    <n v="1408305498"/>
    <n v="1405713498"/>
    <b v="0"/>
    <n v="4"/>
    <b v="0"/>
    <s v="technology/wearables"/>
    <n v="4.0000000000000003E-5"/>
    <x v="453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x v="13"/>
    <s v="EUR"/>
    <n v="1477731463"/>
    <n v="1474275463"/>
    <b v="0"/>
    <n v="28"/>
    <b v="0"/>
    <s v="technology/wearables"/>
    <n v="0.1002"/>
    <x v="501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x v="0"/>
    <s v="USD"/>
    <n v="1431374222"/>
    <n v="1427486222"/>
    <b v="0"/>
    <n v="25"/>
    <b v="0"/>
    <s v="technology/wearables"/>
    <n v="4.5600000000000002E-2"/>
    <x v="502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x v="61"/>
    <n v="43015"/>
    <x v="2"/>
    <x v="11"/>
    <s v="SEK"/>
    <n v="1467817258"/>
    <n v="1465225258"/>
    <b v="0"/>
    <n v="28"/>
    <b v="0"/>
    <s v="technology/wearables"/>
    <n v="0.21507499999999999"/>
    <x v="503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x v="13"/>
    <s v="EUR"/>
    <n v="1466323800"/>
    <n v="1463418120"/>
    <b v="0"/>
    <n v="310"/>
    <b v="0"/>
    <s v="technology/wearables"/>
    <n v="0.29276666666666668"/>
    <x v="504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x v="0"/>
    <s v="USD"/>
    <n v="1421208000"/>
    <n v="1418315852"/>
    <b v="0"/>
    <n v="15"/>
    <b v="0"/>
    <s v="technology/wearables"/>
    <n v="0.39426666666666665"/>
    <x v="505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x v="0"/>
    <s v="USD"/>
    <n v="1420088340"/>
    <n v="1417410964"/>
    <b v="0"/>
    <n v="215"/>
    <b v="0"/>
    <s v="technology/wearables"/>
    <n v="0.21628"/>
    <x v="506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x v="57"/>
    <n v="205"/>
    <x v="2"/>
    <x v="0"/>
    <s v="USD"/>
    <n v="1409602217"/>
    <n v="1405714217"/>
    <b v="0"/>
    <n v="3"/>
    <b v="0"/>
    <s v="technology/wearables"/>
    <n v="2.0500000000000002E-3"/>
    <x v="414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x v="63"/>
    <n v="15"/>
    <x v="2"/>
    <x v="0"/>
    <s v="USD"/>
    <n v="1407811627"/>
    <n v="1402627627"/>
    <b v="0"/>
    <n v="2"/>
    <b v="0"/>
    <s v="technology/wearables"/>
    <n v="2.9999999999999997E-4"/>
    <x v="507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x v="0"/>
    <s v="USD"/>
    <n v="1420095540"/>
    <n v="1417558804"/>
    <b v="0"/>
    <n v="26"/>
    <b v="0"/>
    <s v="technology/wearables"/>
    <n v="0.14849999999999999"/>
    <x v="508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x v="5"/>
    <s v="CAD"/>
    <n v="1423333581"/>
    <n v="1420741581"/>
    <b v="0"/>
    <n v="24"/>
    <b v="0"/>
    <s v="technology/wearables"/>
    <n v="1.4710000000000001E-2"/>
    <x v="509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x v="13"/>
    <s v="EUR"/>
    <n v="1467106895"/>
    <n v="1463218895"/>
    <b v="0"/>
    <n v="96"/>
    <b v="0"/>
    <s v="technology/wearables"/>
    <n v="0.25584000000000001"/>
    <x v="510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x v="0"/>
    <s v="USD"/>
    <n v="1463821338"/>
    <n v="1461229338"/>
    <b v="0"/>
    <n v="17"/>
    <b v="0"/>
    <s v="technology/wearables"/>
    <n v="3.8206896551724136E-2"/>
    <x v="511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x v="162"/>
    <n v="8827"/>
    <x v="2"/>
    <x v="0"/>
    <s v="USD"/>
    <n v="1472920909"/>
    <n v="1467736909"/>
    <b v="0"/>
    <n v="94"/>
    <b v="0"/>
    <s v="technology/wearables"/>
    <n v="0.15485964912280703"/>
    <x v="512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x v="0"/>
    <s v="USD"/>
    <n v="1410955331"/>
    <n v="1407931331"/>
    <b v="0"/>
    <n v="129"/>
    <b v="0"/>
    <s v="technology/wearables"/>
    <n v="0.25912000000000002"/>
    <x v="513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x v="0"/>
    <s v="USD"/>
    <n v="1477509604"/>
    <n v="1474917604"/>
    <b v="0"/>
    <n v="1"/>
    <b v="0"/>
    <s v="technology/wearables"/>
    <n v="4.0000000000000002E-4"/>
    <x v="120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x v="63"/>
    <n v="53"/>
    <x v="2"/>
    <x v="0"/>
    <s v="USD"/>
    <n v="1489512122"/>
    <n v="1486923722"/>
    <b v="0"/>
    <n v="4"/>
    <b v="0"/>
    <s v="technology/wearables"/>
    <n v="1.06E-3"/>
    <x v="514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x v="0"/>
    <s v="USD"/>
    <n v="1477949764"/>
    <n v="1474493764"/>
    <b v="0"/>
    <n v="3"/>
    <b v="0"/>
    <s v="technology/wearables"/>
    <n v="8.5142857142857138E-3"/>
    <x v="515"/>
    <x v="2"/>
    <x v="8"/>
    <x v="683"/>
    <d v="2016-10-31T21:36:04"/>
  </r>
  <r>
    <n v="684"/>
    <s v="Arcus Motion Analyzer | The Versatile Smart Ring"/>
    <s v="Arcus gives your fingers super powers."/>
    <x v="163"/>
    <n v="23948"/>
    <x v="2"/>
    <x v="0"/>
    <s v="USD"/>
    <n v="1406257200"/>
    <n v="1403176891"/>
    <b v="0"/>
    <n v="135"/>
    <b v="0"/>
    <s v="technology/wearables"/>
    <n v="7.4837500000000001E-2"/>
    <x v="516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x v="0"/>
    <s v="USD"/>
    <n v="1421095672"/>
    <n v="1417207672"/>
    <b v="0"/>
    <n v="10"/>
    <b v="0"/>
    <s v="technology/wearables"/>
    <n v="0.27650000000000002"/>
    <x v="517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x v="69"/>
    <n v="0"/>
    <x v="2"/>
    <x v="13"/>
    <s v="EUR"/>
    <n v="1438618170"/>
    <n v="1436026170"/>
    <b v="0"/>
    <n v="0"/>
    <b v="0"/>
    <s v="technology/wearables"/>
    <n v="0"/>
    <x v="121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x v="14"/>
    <s v="MXN"/>
    <n v="1486317653"/>
    <n v="1481133653"/>
    <b v="0"/>
    <n v="6"/>
    <b v="0"/>
    <s v="technology/wearables"/>
    <n v="3.5499999999999997E-2"/>
    <x v="518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x v="0"/>
    <s v="USD"/>
    <n v="1444876253"/>
    <n v="1442284253"/>
    <b v="0"/>
    <n v="36"/>
    <b v="0"/>
    <s v="technology/wearables"/>
    <n v="0.72989999999999999"/>
    <x v="519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x v="0"/>
    <s v="USD"/>
    <n v="1481173140"/>
    <n v="1478016097"/>
    <b v="0"/>
    <n v="336"/>
    <b v="0"/>
    <s v="technology/wearables"/>
    <n v="0.57648750000000004"/>
    <x v="520"/>
    <x v="2"/>
    <x v="8"/>
    <x v="689"/>
    <d v="2016-12-08T04:59:00"/>
  </r>
  <r>
    <n v="690"/>
    <s v="BLOXSHIELD"/>
    <s v="A radiation shield for your fitness tracker, smartwatch or other wearable smart device"/>
    <x v="22"/>
    <n v="2468"/>
    <x v="2"/>
    <x v="0"/>
    <s v="USD"/>
    <n v="1473400800"/>
    <n v="1469718841"/>
    <b v="0"/>
    <n v="34"/>
    <b v="0"/>
    <s v="technology/wearables"/>
    <n v="0.1234"/>
    <x v="521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x v="0"/>
    <s v="USD"/>
    <n v="1435711246"/>
    <n v="1433292046"/>
    <b v="0"/>
    <n v="10"/>
    <b v="0"/>
    <s v="technology/wearables"/>
    <n v="5.1999999999999998E-3"/>
    <x v="438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x v="1"/>
    <s v="GBP"/>
    <n v="1482397263"/>
    <n v="1479805263"/>
    <b v="0"/>
    <n v="201"/>
    <b v="0"/>
    <s v="technology/wearables"/>
    <n v="6.5299999999999997E-2"/>
    <x v="522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x v="57"/>
    <n v="35338"/>
    <x v="2"/>
    <x v="0"/>
    <s v="USD"/>
    <n v="1430421827"/>
    <n v="1427829827"/>
    <b v="0"/>
    <n v="296"/>
    <b v="0"/>
    <s v="technology/wearables"/>
    <n v="0.35338000000000003"/>
    <x v="523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x v="60"/>
    <n v="590"/>
    <x v="2"/>
    <x v="0"/>
    <s v="USD"/>
    <n v="1485964559"/>
    <n v="1483372559"/>
    <b v="0"/>
    <n v="7"/>
    <b v="0"/>
    <s v="technology/wearables"/>
    <n v="3.933333333333333E-3"/>
    <x v="524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x v="0"/>
    <s v="USD"/>
    <n v="1414758620"/>
    <n v="1412166620"/>
    <b v="0"/>
    <n v="7"/>
    <b v="0"/>
    <s v="technology/wearables"/>
    <n v="1.06E-2"/>
    <x v="525"/>
    <x v="2"/>
    <x v="8"/>
    <x v="695"/>
    <d v="2014-10-31T12:30:20"/>
  </r>
  <r>
    <n v="696"/>
    <s v="trustee"/>
    <s v="Show your fidelity by wearing the Trustee rings! Show where you are (at)!"/>
    <x v="164"/>
    <n v="1"/>
    <x v="2"/>
    <x v="9"/>
    <s v="EUR"/>
    <n v="1406326502"/>
    <n v="1403734502"/>
    <b v="0"/>
    <n v="1"/>
    <b v="0"/>
    <s v="technology/wearables"/>
    <n v="5.7142857142857145E-6"/>
    <x v="120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x v="12"/>
    <s v="EUR"/>
    <n v="1454502789"/>
    <n v="1453206789"/>
    <b v="0"/>
    <n v="114"/>
    <b v="0"/>
    <s v="technology/wearables"/>
    <n v="0.46379999999999999"/>
    <x v="526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x v="0"/>
    <s v="USD"/>
    <n v="1411005600"/>
    <n v="1408141245"/>
    <b v="0"/>
    <n v="29"/>
    <b v="0"/>
    <s v="technology/wearables"/>
    <n v="0.15390000000000001"/>
    <x v="527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x v="0"/>
    <s v="USD"/>
    <n v="1385136000"/>
    <n v="1381923548"/>
    <b v="0"/>
    <n v="890"/>
    <b v="0"/>
    <s v="technology/wearables"/>
    <n v="0.824221076923077"/>
    <x v="528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x v="3"/>
    <s v="EUR"/>
    <n v="1484065881"/>
    <n v="1481473881"/>
    <b v="0"/>
    <n v="31"/>
    <b v="0"/>
    <s v="technology/wearables"/>
    <n v="2.6866666666666667E-2"/>
    <x v="31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x v="1"/>
    <s v="GBP"/>
    <n v="1406130880"/>
    <n v="1403538880"/>
    <b v="0"/>
    <n v="21"/>
    <b v="0"/>
    <s v="technology/wearables"/>
    <n v="0.26600000000000001"/>
    <x v="529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x v="0"/>
    <s v="USD"/>
    <n v="1480011987"/>
    <n v="1477416387"/>
    <b v="0"/>
    <n v="37"/>
    <b v="0"/>
    <s v="technology/wearables"/>
    <n v="0.30813400000000002"/>
    <x v="530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x v="0"/>
    <s v="USD"/>
    <n v="1485905520"/>
    <n v="1481150949"/>
    <b v="0"/>
    <n v="7"/>
    <b v="0"/>
    <s v="technology/wearables"/>
    <n v="5.5800000000000002E-2"/>
    <x v="531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x v="56"/>
    <n v="481"/>
    <x v="2"/>
    <x v="5"/>
    <s v="CAD"/>
    <n v="1487565468"/>
    <n v="1482381468"/>
    <b v="0"/>
    <n v="4"/>
    <b v="0"/>
    <s v="technology/wearables"/>
    <n v="8.7454545454545458E-3"/>
    <x v="532"/>
    <x v="2"/>
    <x v="8"/>
    <x v="704"/>
    <d v="2017-02-20T04:37:48"/>
  </r>
  <r>
    <n v="705"/>
    <s v="SomnoScope"/>
    <s v="The closest thing ever to the Holy Grail of wearables technology"/>
    <x v="57"/>
    <n v="977"/>
    <x v="2"/>
    <x v="9"/>
    <s v="EUR"/>
    <n v="1484999278"/>
    <n v="1482407278"/>
    <b v="0"/>
    <n v="5"/>
    <b v="0"/>
    <s v="technology/wearables"/>
    <n v="9.7699999999999992E-3"/>
    <x v="533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x v="57"/>
    <n v="0"/>
    <x v="2"/>
    <x v="3"/>
    <s v="EUR"/>
    <n v="1481740740"/>
    <n v="1478130783"/>
    <b v="0"/>
    <n v="0"/>
    <b v="0"/>
    <s v="technology/wearables"/>
    <n v="0"/>
    <x v="121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x v="1"/>
    <s v="GBP"/>
    <n v="1483286127"/>
    <n v="1479830127"/>
    <b v="0"/>
    <n v="456"/>
    <b v="0"/>
    <s v="technology/wearables"/>
    <n v="0.78927352941176465"/>
    <x v="534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x v="1"/>
    <s v="GBP"/>
    <n v="1410616600"/>
    <n v="1405432600"/>
    <b v="0"/>
    <n v="369"/>
    <b v="0"/>
    <s v="technology/wearables"/>
    <n v="0.22092500000000001"/>
    <x v="535"/>
    <x v="2"/>
    <x v="8"/>
    <x v="708"/>
    <d v="2014-09-13T13:56:40"/>
  </r>
  <r>
    <n v="709"/>
    <s v="lumiglove"/>
    <s v="A &quot;handheld&quot; light, which eases the way you illuminate objects and/or paths."/>
    <x v="36"/>
    <n v="61"/>
    <x v="2"/>
    <x v="0"/>
    <s v="USD"/>
    <n v="1417741159"/>
    <n v="1415149159"/>
    <b v="0"/>
    <n v="2"/>
    <b v="0"/>
    <s v="technology/wearables"/>
    <n v="4.0666666666666663E-3"/>
    <x v="458"/>
    <x v="2"/>
    <x v="8"/>
    <x v="709"/>
    <d v="2014-12-05T00:59:19"/>
  </r>
  <r>
    <n v="710"/>
    <s v="Hate York Shirt 2.0"/>
    <s v="Shirts, so technologically advanced, they connect mentally to their audience upon sight."/>
    <x v="38"/>
    <n v="0"/>
    <x v="2"/>
    <x v="5"/>
    <s v="CAD"/>
    <n v="1408495440"/>
    <n v="1405640302"/>
    <b v="0"/>
    <n v="0"/>
    <b v="0"/>
    <s v="technology/wearables"/>
    <n v="0"/>
    <x v="121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x v="57"/>
    <n v="33791"/>
    <x v="2"/>
    <x v="9"/>
    <s v="EUR"/>
    <n v="1481716868"/>
    <n v="1478257268"/>
    <b v="0"/>
    <n v="338"/>
    <b v="0"/>
    <s v="technology/wearables"/>
    <n v="0.33790999999999999"/>
    <x v="536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x v="0"/>
    <s v="USD"/>
    <n v="1455466832"/>
    <n v="1452874832"/>
    <b v="0"/>
    <n v="4"/>
    <b v="0"/>
    <s v="technology/wearables"/>
    <n v="2.1649484536082476E-3"/>
    <x v="537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x v="13"/>
    <s v="EUR"/>
    <n v="1465130532"/>
    <n v="1462538532"/>
    <b v="0"/>
    <n v="1"/>
    <b v="0"/>
    <s v="technology/wearables"/>
    <n v="7.9600000000000001E-3"/>
    <x v="538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x v="36"/>
    <n v="2249"/>
    <x v="2"/>
    <x v="0"/>
    <s v="USD"/>
    <n v="1488308082"/>
    <n v="1483124082"/>
    <b v="0"/>
    <n v="28"/>
    <b v="0"/>
    <s v="technology/wearables"/>
    <n v="0.14993333333333334"/>
    <x v="539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x v="167"/>
    <n v="1389"/>
    <x v="2"/>
    <x v="0"/>
    <s v="USD"/>
    <n v="1446693040"/>
    <n v="1443233440"/>
    <b v="0"/>
    <n v="12"/>
    <b v="0"/>
    <s v="technology/wearables"/>
    <n v="5.0509090909090906E-2"/>
    <x v="540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x v="39"/>
    <n v="715"/>
    <x v="2"/>
    <x v="0"/>
    <s v="USD"/>
    <n v="1417392000"/>
    <n v="1414511307"/>
    <b v="0"/>
    <n v="16"/>
    <b v="0"/>
    <s v="technology/wearables"/>
    <n v="0.10214285714285715"/>
    <x v="541"/>
    <x v="2"/>
    <x v="8"/>
    <x v="716"/>
    <d v="2014-12-01T00:00:00"/>
  </r>
  <r>
    <n v="717"/>
    <s v="cool air belt"/>
    <s v="Cool air flowing under clothing keeps you cool."/>
    <x v="57"/>
    <n v="305"/>
    <x v="2"/>
    <x v="0"/>
    <s v="USD"/>
    <n v="1409949002"/>
    <n v="1407357002"/>
    <b v="0"/>
    <n v="4"/>
    <b v="0"/>
    <s v="technology/wearables"/>
    <n v="3.0500000000000002E-3"/>
    <x v="542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x v="14"/>
    <n v="90"/>
    <x v="2"/>
    <x v="0"/>
    <s v="USD"/>
    <n v="1487397540"/>
    <n v="1484684247"/>
    <b v="0"/>
    <n v="4"/>
    <b v="0"/>
    <s v="technology/wearables"/>
    <n v="7.4999999999999997E-3"/>
    <x v="381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x v="0"/>
    <s v="USD"/>
    <n v="1456189076"/>
    <n v="1454979476"/>
    <b v="0"/>
    <n v="10"/>
    <b v="0"/>
    <s v="technology/wearables"/>
    <n v="1.2933333333333333E-2"/>
    <x v="543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x v="0"/>
    <s v="USD"/>
    <n v="1327851291"/>
    <n v="1325432091"/>
    <b v="0"/>
    <n v="41"/>
    <b v="1"/>
    <s v="publishing/nonfiction"/>
    <n v="1.4394736842105262"/>
    <x v="544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x v="0"/>
    <s v="USD"/>
    <n v="1406900607"/>
    <n v="1403012607"/>
    <b v="0"/>
    <n v="119"/>
    <b v="1"/>
    <s v="publishing/nonfiction"/>
    <n v="1.2210975609756098"/>
    <x v="545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x v="31"/>
    <n v="33006"/>
    <x v="0"/>
    <x v="0"/>
    <s v="USD"/>
    <n v="1333909178"/>
    <n v="1331320778"/>
    <b v="0"/>
    <n v="153"/>
    <b v="1"/>
    <s v="publishing/nonfiction"/>
    <n v="1.3202400000000001"/>
    <x v="546"/>
    <x v="3"/>
    <x v="9"/>
    <x v="722"/>
    <d v="2012-04-08T18:19:38"/>
  </r>
  <r>
    <n v="723"/>
    <s v="The 2015 Pro Football Beast Book"/>
    <s v="The Definitive (and Slightly Ridiculous) Guide to Enjoying the 2015 Pro Football Season"/>
    <x v="10"/>
    <n v="5469"/>
    <x v="0"/>
    <x v="0"/>
    <s v="USD"/>
    <n v="1438228740"/>
    <n v="1435606549"/>
    <b v="0"/>
    <n v="100"/>
    <b v="1"/>
    <s v="publishing/nonfiction"/>
    <n v="1.0938000000000001"/>
    <x v="547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x v="0"/>
    <s v="USD"/>
    <n v="1309447163"/>
    <n v="1306855163"/>
    <b v="0"/>
    <n v="143"/>
    <b v="1"/>
    <s v="publishing/nonfiction"/>
    <n v="1.0547157142857144"/>
    <x v="548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x v="22"/>
    <n v="20070"/>
    <x v="0"/>
    <x v="0"/>
    <s v="USD"/>
    <n v="1450018912"/>
    <n v="1447426912"/>
    <b v="0"/>
    <n v="140"/>
    <b v="1"/>
    <s v="publishing/nonfiction"/>
    <n v="1.0035000000000001"/>
    <x v="549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x v="0"/>
    <s v="USD"/>
    <n v="1365728487"/>
    <n v="1363136487"/>
    <b v="0"/>
    <n v="35"/>
    <b v="1"/>
    <s v="publishing/nonfiction"/>
    <n v="1.014"/>
    <x v="550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x v="0"/>
    <s v="USD"/>
    <n v="1358198400"/>
    <n v="1354580949"/>
    <b v="0"/>
    <n v="149"/>
    <b v="1"/>
    <s v="publishing/nonfiction"/>
    <n v="1.5551428571428572"/>
    <x v="551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x v="51"/>
    <n v="7917.45"/>
    <x v="0"/>
    <x v="0"/>
    <s v="USD"/>
    <n v="1313957157"/>
    <n v="1310069157"/>
    <b v="0"/>
    <n v="130"/>
    <b v="1"/>
    <s v="publishing/nonfiction"/>
    <n v="1.05566"/>
    <x v="552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x v="23"/>
    <n v="5226"/>
    <x v="0"/>
    <x v="0"/>
    <s v="USD"/>
    <n v="1348028861"/>
    <n v="1342844861"/>
    <b v="0"/>
    <n v="120"/>
    <b v="1"/>
    <s v="publishing/nonfiction"/>
    <n v="1.3065"/>
    <x v="553"/>
    <x v="3"/>
    <x v="9"/>
    <x v="729"/>
    <d v="2012-09-19T04:27:41"/>
  </r>
  <r>
    <n v="730"/>
    <s v="Encyclopedia of Surfing"/>
    <s v="A Massive but Cheerful Online Digital Archive of Surfing"/>
    <x v="22"/>
    <n v="26438"/>
    <x v="0"/>
    <x v="0"/>
    <s v="USD"/>
    <n v="1323280391"/>
    <n v="1320688391"/>
    <b v="0"/>
    <n v="265"/>
    <b v="1"/>
    <s v="publishing/nonfiction"/>
    <n v="1.3219000000000001"/>
    <x v="554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x v="10"/>
    <n v="6300"/>
    <x v="0"/>
    <x v="0"/>
    <s v="USD"/>
    <n v="1327212000"/>
    <n v="1322852747"/>
    <b v="0"/>
    <n v="71"/>
    <b v="1"/>
    <s v="publishing/nonfiction"/>
    <n v="1.26"/>
    <x v="555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x v="1"/>
    <s v="GBP"/>
    <n v="1380449461"/>
    <n v="1375265461"/>
    <b v="0"/>
    <n v="13"/>
    <b v="1"/>
    <s v="publishing/nonfiction"/>
    <n v="1.6"/>
    <x v="556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x v="1"/>
    <s v="GBP"/>
    <n v="1387533892"/>
    <n v="1384941892"/>
    <b v="0"/>
    <n v="169"/>
    <b v="1"/>
    <s v="publishing/nonfiction"/>
    <n v="1.2048000000000001"/>
    <x v="557"/>
    <x v="3"/>
    <x v="9"/>
    <x v="733"/>
    <d v="2013-12-20T10:04:52"/>
  </r>
  <r>
    <n v="734"/>
    <s v="Sideswiped"/>
    <s v="Sideswiped is my story of growing in and trusting God through the mess and mysteries of life."/>
    <x v="0"/>
    <n v="10670"/>
    <x v="0"/>
    <x v="5"/>
    <s v="CAD"/>
    <n v="1431147600"/>
    <n v="1428465420"/>
    <b v="0"/>
    <n v="57"/>
    <b v="1"/>
    <s v="publishing/nonfiction"/>
    <n v="1.2552941176470589"/>
    <x v="558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x v="0"/>
    <s v="USD"/>
    <n v="1417653540"/>
    <n v="1414975346"/>
    <b v="0"/>
    <n v="229"/>
    <b v="1"/>
    <s v="publishing/nonfiction"/>
    <n v="1.1440638297872341"/>
    <x v="559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x v="0"/>
    <s v="USD"/>
    <n v="1385009940"/>
    <n v="1383327440"/>
    <b v="0"/>
    <n v="108"/>
    <b v="1"/>
    <s v="publishing/nonfiction"/>
    <n v="3.151388888888889"/>
    <x v="560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x v="0"/>
    <s v="USD"/>
    <n v="1392408000"/>
    <n v="1390890987"/>
    <b v="0"/>
    <n v="108"/>
    <b v="1"/>
    <s v="publishing/nonfiction"/>
    <n v="1.224"/>
    <x v="98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x v="15"/>
    <n v="1601"/>
    <x v="0"/>
    <x v="0"/>
    <s v="USD"/>
    <n v="1417409940"/>
    <n v="1414765794"/>
    <b v="0"/>
    <n v="41"/>
    <b v="1"/>
    <s v="publishing/nonfiction"/>
    <n v="1.0673333333333332"/>
    <x v="561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x v="0"/>
    <s v="USD"/>
    <n v="1407758629"/>
    <n v="1404907429"/>
    <b v="0"/>
    <n v="139"/>
    <b v="1"/>
    <s v="publishing/nonfiction"/>
    <n v="1.5833333333333333"/>
    <x v="562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x v="0"/>
    <s v="USD"/>
    <n v="1434857482"/>
    <n v="1433647882"/>
    <b v="0"/>
    <n v="19"/>
    <b v="1"/>
    <s v="publishing/nonfiction"/>
    <n v="1.0740000000000001"/>
    <x v="563"/>
    <x v="3"/>
    <x v="9"/>
    <x v="740"/>
    <d v="2015-06-21T03:31:22"/>
  </r>
  <r>
    <n v="741"/>
    <s v="reVILNA: the vilna ghetto project"/>
    <s v="A revolutionary digital mapping project of the Vilna Ghetto"/>
    <x v="93"/>
    <n v="13293.8"/>
    <x v="0"/>
    <x v="0"/>
    <s v="USD"/>
    <n v="1370964806"/>
    <n v="1367940806"/>
    <b v="0"/>
    <n v="94"/>
    <b v="1"/>
    <s v="publishing/nonfiction"/>
    <n v="1.0226"/>
    <x v="564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x v="0"/>
    <s v="USD"/>
    <n v="1395435712"/>
    <n v="1392847312"/>
    <b v="0"/>
    <n v="23"/>
    <b v="1"/>
    <s v="publishing/nonfiction"/>
    <n v="1.1071428571428572"/>
    <x v="565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x v="0"/>
    <s v="USD"/>
    <n v="1334610000"/>
    <n v="1332435685"/>
    <b v="0"/>
    <n v="15"/>
    <b v="1"/>
    <s v="publishing/nonfiction"/>
    <n v="1.48"/>
    <x v="566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x v="10"/>
    <n v="5116"/>
    <x v="0"/>
    <x v="0"/>
    <s v="USD"/>
    <n v="1355439503"/>
    <n v="1352847503"/>
    <b v="0"/>
    <n v="62"/>
    <b v="1"/>
    <s v="publishing/nonfiction"/>
    <n v="1.0232000000000001"/>
    <x v="567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x v="0"/>
    <s v="USD"/>
    <n v="1367588645"/>
    <n v="1364996645"/>
    <b v="0"/>
    <n v="74"/>
    <b v="1"/>
    <s v="publishing/nonfiction"/>
    <n v="1.7909909909909909"/>
    <x v="568"/>
    <x v="3"/>
    <x v="9"/>
    <x v="745"/>
    <d v="2013-05-03T13:44:05"/>
  </r>
  <r>
    <n v="746"/>
    <s v="Attention: People With Body Parts"/>
    <s v="This is a book of letters. Letters to our body parts."/>
    <x v="174"/>
    <n v="3318"/>
    <x v="0"/>
    <x v="0"/>
    <s v="USD"/>
    <n v="1348372740"/>
    <n v="1346806909"/>
    <b v="0"/>
    <n v="97"/>
    <b v="1"/>
    <s v="publishing/nonfiction"/>
    <n v="1.1108135252761968"/>
    <x v="569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x v="39"/>
    <n v="7003"/>
    <x v="0"/>
    <x v="9"/>
    <s v="EUR"/>
    <n v="1421319240"/>
    <n v="1418649019"/>
    <b v="0"/>
    <n v="55"/>
    <b v="1"/>
    <s v="publishing/nonfiction"/>
    <n v="1.0004285714285714"/>
    <x v="570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x v="0"/>
    <s v="USD"/>
    <n v="1407701966"/>
    <n v="1405109966"/>
    <b v="0"/>
    <n v="44"/>
    <b v="1"/>
    <s v="publishing/nonfiction"/>
    <n v="1.0024999999999999"/>
    <x v="571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x v="3"/>
    <n v="10556"/>
    <x v="0"/>
    <x v="0"/>
    <s v="USD"/>
    <n v="1485642930"/>
    <n v="1483050930"/>
    <b v="0"/>
    <n v="110"/>
    <b v="1"/>
    <s v="publishing/nonfiction"/>
    <n v="1.0556000000000001"/>
    <x v="572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x v="0"/>
    <s v="USD"/>
    <n v="1361739872"/>
    <n v="1359147872"/>
    <b v="0"/>
    <n v="59"/>
    <b v="1"/>
    <s v="publishing/nonfiction"/>
    <n v="1.0258775877587758"/>
    <x v="573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x v="9"/>
    <n v="3555"/>
    <x v="0"/>
    <x v="0"/>
    <s v="USD"/>
    <n v="1312470475"/>
    <n v="1308496075"/>
    <b v="0"/>
    <n v="62"/>
    <b v="1"/>
    <s v="publishing/nonfiction"/>
    <n v="1.1850000000000001"/>
    <x v="574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x v="2"/>
    <s v="AUD"/>
    <n v="1476615600"/>
    <n v="1474884417"/>
    <b v="0"/>
    <n v="105"/>
    <b v="1"/>
    <s v="publishing/nonfiction"/>
    <n v="1.117"/>
    <x v="575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x v="0"/>
    <s v="USD"/>
    <n v="1423922991"/>
    <n v="1421330991"/>
    <b v="0"/>
    <n v="26"/>
    <b v="1"/>
    <s v="publishing/nonfiction"/>
    <n v="1.28"/>
    <x v="576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x v="0"/>
    <s v="USD"/>
    <n v="1357408721"/>
    <n v="1354816721"/>
    <b v="0"/>
    <n v="49"/>
    <b v="1"/>
    <s v="publishing/nonfiction"/>
    <n v="1.0375000000000001"/>
    <x v="577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x v="0"/>
    <s v="USD"/>
    <n v="1369010460"/>
    <n v="1366381877"/>
    <b v="0"/>
    <n v="68"/>
    <b v="1"/>
    <s v="publishing/nonfiction"/>
    <n v="1.0190760000000001"/>
    <x v="578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x v="0"/>
    <s v="USD"/>
    <n v="1303147459"/>
    <n v="1297880659"/>
    <b v="0"/>
    <n v="22"/>
    <b v="1"/>
    <s v="publishing/nonfiction"/>
    <n v="1.177142857142857"/>
    <x v="579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x v="0"/>
    <s v="USD"/>
    <n v="1354756714"/>
    <n v="1353547114"/>
    <b v="0"/>
    <n v="18"/>
    <b v="1"/>
    <s v="publishing/nonfiction"/>
    <n v="2.38"/>
    <x v="580"/>
    <x v="3"/>
    <x v="9"/>
    <x v="757"/>
    <d v="2012-12-06T01:18:34"/>
  </r>
  <r>
    <n v="758"/>
    <s v="Publish Waiting On Humanity"/>
    <s v="I am publishing my book, Waiting on Humanity and need some finishing funds to do so."/>
    <x v="30"/>
    <n v="2550"/>
    <x v="0"/>
    <x v="0"/>
    <s v="USD"/>
    <n v="1286568268"/>
    <n v="1283976268"/>
    <b v="0"/>
    <n v="19"/>
    <b v="1"/>
    <s v="publishing/nonfiction"/>
    <n v="1.02"/>
    <x v="581"/>
    <x v="3"/>
    <x v="9"/>
    <x v="758"/>
    <d v="2010-10-08T20:04:28"/>
  </r>
  <r>
    <n v="759"/>
    <s v="Wild Ruins"/>
    <s v="Help me search for the lost ruins of the UK. A unique guide to  lesser known and somewhat known ruins of Britain."/>
    <x v="10"/>
    <n v="5096"/>
    <x v="0"/>
    <x v="1"/>
    <s v="GBP"/>
    <n v="1404892539"/>
    <n v="1401436539"/>
    <b v="0"/>
    <n v="99"/>
    <b v="1"/>
    <s v="publishing/nonfiction"/>
    <n v="1.0192000000000001"/>
    <x v="582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x v="0"/>
    <s v="USD"/>
    <n v="1480188013"/>
    <n v="1477592413"/>
    <b v="0"/>
    <n v="0"/>
    <b v="0"/>
    <s v="publishing/fiction"/>
    <n v="0"/>
    <x v="121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x v="10"/>
    <n v="235"/>
    <x v="2"/>
    <x v="0"/>
    <s v="USD"/>
    <n v="1391364126"/>
    <n v="1388772126"/>
    <b v="0"/>
    <n v="6"/>
    <b v="0"/>
    <s v="publishing/fiction"/>
    <n v="4.7E-2"/>
    <x v="583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x v="8"/>
    <n v="0"/>
    <x v="2"/>
    <x v="14"/>
    <s v="MXN"/>
    <n v="1480831200"/>
    <n v="1479328570"/>
    <b v="0"/>
    <n v="0"/>
    <b v="0"/>
    <s v="publishing/fiction"/>
    <n v="0"/>
    <x v="121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x v="1"/>
    <s v="GBP"/>
    <n v="1376563408"/>
    <n v="1373971408"/>
    <b v="0"/>
    <n v="1"/>
    <b v="0"/>
    <s v="publishing/fiction"/>
    <n v="1.1655011655011655E-3"/>
    <x v="144"/>
    <x v="3"/>
    <x v="10"/>
    <x v="763"/>
    <d v="2013-08-15T10:43:28"/>
  </r>
  <r>
    <n v="764"/>
    <s v="[JOE]KES"/>
    <s v="[JOE]KES is a book full of over 200 original, sometimes funny, pun-ish Joekes. If you hate the book, use it as a coster!"/>
    <x v="10"/>
    <n v="0"/>
    <x v="2"/>
    <x v="0"/>
    <s v="USD"/>
    <n v="1441858161"/>
    <n v="1439266161"/>
    <b v="0"/>
    <n v="0"/>
    <b v="0"/>
    <s v="publishing/fiction"/>
    <n v="0"/>
    <x v="121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x v="39"/>
    <n v="2521"/>
    <x v="2"/>
    <x v="0"/>
    <s v="USD"/>
    <n v="1413723684"/>
    <n v="1411131684"/>
    <b v="0"/>
    <n v="44"/>
    <b v="0"/>
    <s v="publishing/fiction"/>
    <n v="0.36014285714285715"/>
    <x v="584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x v="5"/>
    <s v="CAD"/>
    <n v="1424112483"/>
    <n v="1421520483"/>
    <b v="0"/>
    <n v="0"/>
    <b v="0"/>
    <s v="publishing/fiction"/>
    <n v="0"/>
    <x v="121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x v="0"/>
    <s v="USD"/>
    <n v="1432178810"/>
    <n v="1429586810"/>
    <b v="0"/>
    <n v="3"/>
    <b v="0"/>
    <s v="publishing/fiction"/>
    <n v="3.5400000000000001E-2"/>
    <x v="585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x v="0"/>
    <s v="USD"/>
    <n v="1387169890"/>
    <n v="1384577890"/>
    <b v="0"/>
    <n v="0"/>
    <b v="0"/>
    <s v="publishing/fiction"/>
    <n v="0"/>
    <x v="121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x v="23"/>
    <n v="1656"/>
    <x v="2"/>
    <x v="0"/>
    <s v="USD"/>
    <n v="1388102094"/>
    <n v="1385510094"/>
    <b v="0"/>
    <n v="52"/>
    <b v="0"/>
    <s v="publishing/fiction"/>
    <n v="0.41399999999999998"/>
    <x v="586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x v="0"/>
    <s v="USD"/>
    <n v="1361750369"/>
    <n v="1358294369"/>
    <b v="0"/>
    <n v="0"/>
    <b v="0"/>
    <s v="publishing/fiction"/>
    <n v="0"/>
    <x v="121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x v="114"/>
    <n v="10"/>
    <x v="2"/>
    <x v="0"/>
    <s v="USD"/>
    <n v="1454183202"/>
    <n v="1449863202"/>
    <b v="0"/>
    <n v="1"/>
    <b v="0"/>
    <s v="publishing/fiction"/>
    <n v="2.631578947368421E-4"/>
    <x v="119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x v="0"/>
    <s v="USD"/>
    <n v="1257047940"/>
    <n v="1252718519"/>
    <b v="0"/>
    <n v="1"/>
    <b v="0"/>
    <s v="publishing/fiction"/>
    <n v="3.3333333333333333E-2"/>
    <x v="73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x v="179"/>
    <n v="32"/>
    <x v="2"/>
    <x v="1"/>
    <s v="GBP"/>
    <n v="1431298860"/>
    <n v="1428341985"/>
    <b v="0"/>
    <n v="2"/>
    <b v="0"/>
    <s v="publishing/fiction"/>
    <n v="8.5129023676509714E-3"/>
    <x v="587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x v="0"/>
    <s v="USD"/>
    <n v="1393181018"/>
    <n v="1390589018"/>
    <b v="0"/>
    <n v="9"/>
    <b v="0"/>
    <s v="publishing/fiction"/>
    <n v="0.70199999999999996"/>
    <x v="498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x v="3"/>
    <n v="170"/>
    <x v="2"/>
    <x v="0"/>
    <s v="USD"/>
    <n v="1323998795"/>
    <n v="1321406795"/>
    <b v="0"/>
    <n v="5"/>
    <b v="0"/>
    <s v="publishing/fiction"/>
    <n v="1.7000000000000001E-2"/>
    <x v="447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x v="39"/>
    <n v="3598"/>
    <x v="2"/>
    <x v="0"/>
    <s v="USD"/>
    <n v="1444539600"/>
    <n v="1441297645"/>
    <b v="0"/>
    <n v="57"/>
    <b v="0"/>
    <s v="publishing/fiction"/>
    <n v="0.51400000000000001"/>
    <x v="588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x v="0"/>
    <s v="USD"/>
    <n v="1375313577"/>
    <n v="1372721577"/>
    <b v="0"/>
    <n v="3"/>
    <b v="0"/>
    <s v="publishing/fiction"/>
    <n v="7.0000000000000001E-3"/>
    <x v="589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x v="2"/>
    <n v="2"/>
    <x v="2"/>
    <x v="0"/>
    <s v="USD"/>
    <n v="1398876680"/>
    <n v="1396284680"/>
    <b v="0"/>
    <n v="1"/>
    <b v="0"/>
    <s v="publishing/fiction"/>
    <n v="4.0000000000000001E-3"/>
    <x v="453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x v="36"/>
    <n v="400"/>
    <x v="2"/>
    <x v="0"/>
    <s v="USD"/>
    <n v="1287115200"/>
    <n v="1284567905"/>
    <b v="0"/>
    <n v="6"/>
    <b v="0"/>
    <s v="publishing/fiction"/>
    <n v="2.6666666666666668E-2"/>
    <x v="590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x v="28"/>
    <n v="1040"/>
    <x v="0"/>
    <x v="0"/>
    <s v="USD"/>
    <n v="1304439025"/>
    <n v="1301847025"/>
    <b v="0"/>
    <n v="27"/>
    <b v="1"/>
    <s v="music/rock"/>
    <n v="1.04"/>
    <x v="591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x v="134"/>
    <n v="1065.23"/>
    <x v="0"/>
    <x v="0"/>
    <s v="USD"/>
    <n v="1370649674"/>
    <n v="1368057674"/>
    <b v="0"/>
    <n v="25"/>
    <b v="1"/>
    <s v="music/rock"/>
    <n v="1.3315375"/>
    <x v="592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x v="176"/>
    <n v="700"/>
    <x v="0"/>
    <x v="0"/>
    <s v="USD"/>
    <n v="1345918302"/>
    <n v="1343326302"/>
    <b v="0"/>
    <n v="14"/>
    <b v="1"/>
    <s v="music/rock"/>
    <n v="1"/>
    <x v="73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x v="0"/>
    <s v="USD"/>
    <n v="1335564000"/>
    <n v="1332182049"/>
    <b v="0"/>
    <n v="35"/>
    <b v="1"/>
    <s v="music/rock"/>
    <n v="1.4813333333333334"/>
    <x v="593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x v="0"/>
    <s v="USD"/>
    <n v="1395023719"/>
    <n v="1391571319"/>
    <b v="0"/>
    <n v="10"/>
    <b v="1"/>
    <s v="music/rock"/>
    <n v="1.0249999999999999"/>
    <x v="594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x v="2"/>
    <n v="903.14"/>
    <x v="0"/>
    <x v="0"/>
    <s v="USD"/>
    <n v="1362060915"/>
    <n v="1359468915"/>
    <b v="0"/>
    <n v="29"/>
    <b v="1"/>
    <s v="music/rock"/>
    <n v="1.8062799999999999"/>
    <x v="595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x v="10"/>
    <n v="7140"/>
    <x v="0"/>
    <x v="0"/>
    <s v="USD"/>
    <n v="1336751220"/>
    <n v="1331774434"/>
    <b v="0"/>
    <n v="44"/>
    <b v="1"/>
    <s v="music/rock"/>
    <n v="1.4279999999999999"/>
    <x v="596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x v="38"/>
    <n v="1370"/>
    <x v="0"/>
    <x v="0"/>
    <s v="USD"/>
    <n v="1383318226"/>
    <n v="1380726226"/>
    <b v="0"/>
    <n v="17"/>
    <b v="1"/>
    <s v="music/rock"/>
    <n v="1.1416666666666666"/>
    <x v="597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x v="28"/>
    <n v="2035.05"/>
    <x v="0"/>
    <x v="0"/>
    <s v="USD"/>
    <n v="1341633540"/>
    <n v="1338336588"/>
    <b v="0"/>
    <n v="34"/>
    <b v="1"/>
    <s v="music/rock"/>
    <n v="2.03505"/>
    <x v="598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x v="0"/>
    <s v="USD"/>
    <n v="1358755140"/>
    <n v="1357187280"/>
    <b v="0"/>
    <n v="14"/>
    <b v="1"/>
    <s v="music/rock"/>
    <n v="1.0941176470588236"/>
    <x v="599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x v="0"/>
    <s v="USD"/>
    <n v="1359680939"/>
    <n v="1357088939"/>
    <b v="0"/>
    <n v="156"/>
    <b v="1"/>
    <s v="music/rock"/>
    <n v="1.443746"/>
    <x v="600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x v="0"/>
    <s v="USD"/>
    <n v="1384322340"/>
    <n v="1381430646"/>
    <b v="0"/>
    <n v="128"/>
    <b v="1"/>
    <s v="music/rock"/>
    <n v="1.0386666666666666"/>
    <x v="601"/>
    <x v="4"/>
    <x v="11"/>
    <x v="791"/>
    <d v="2013-11-13T05:59:00"/>
  </r>
  <r>
    <n v="792"/>
    <s v="&quot;Believable Lies&quot; - The Album"/>
    <s v="Rock n' Roll about the intersection of lies and belief: the Believable Lie."/>
    <x v="30"/>
    <n v="2511.11"/>
    <x v="0"/>
    <x v="0"/>
    <s v="USD"/>
    <n v="1383861483"/>
    <n v="1381265883"/>
    <b v="0"/>
    <n v="60"/>
    <b v="1"/>
    <s v="music/rock"/>
    <n v="1.0044440000000001"/>
    <x v="602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x v="0"/>
    <s v="USD"/>
    <n v="1372827540"/>
    <n v="1371491244"/>
    <b v="0"/>
    <n v="32"/>
    <b v="1"/>
    <s v="music/rock"/>
    <n v="1.0277927272727272"/>
    <x v="603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x v="6"/>
    <n v="8425"/>
    <x v="0"/>
    <x v="0"/>
    <s v="USD"/>
    <n v="1315242360"/>
    <n v="1310438737"/>
    <b v="0"/>
    <n v="53"/>
    <b v="1"/>
    <s v="music/rock"/>
    <n v="1.0531250000000001"/>
    <x v="604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x v="0"/>
    <s v="USD"/>
    <n v="1333774740"/>
    <n v="1330094566"/>
    <b v="0"/>
    <n v="184"/>
    <b v="1"/>
    <s v="music/rock"/>
    <n v="1.1178571428571429"/>
    <x v="605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x v="3"/>
    <n v="10135"/>
    <x v="0"/>
    <x v="0"/>
    <s v="USD"/>
    <n v="1379279400"/>
    <n v="1376687485"/>
    <b v="0"/>
    <n v="90"/>
    <b v="1"/>
    <s v="music/rock"/>
    <n v="1.0135000000000001"/>
    <x v="606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x v="9"/>
    <n v="3226"/>
    <x v="0"/>
    <x v="0"/>
    <s v="USD"/>
    <n v="1335672000"/>
    <n v="1332978688"/>
    <b v="0"/>
    <n v="71"/>
    <b v="1"/>
    <s v="music/rock"/>
    <n v="1.0753333333333333"/>
    <x v="607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x v="8"/>
    <n v="4021"/>
    <x v="0"/>
    <x v="0"/>
    <s v="USD"/>
    <n v="1412086187"/>
    <n v="1409494187"/>
    <b v="0"/>
    <n v="87"/>
    <b v="1"/>
    <s v="music/rock"/>
    <n v="1.1488571428571428"/>
    <x v="608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x v="0"/>
    <s v="USD"/>
    <n v="1335542446"/>
    <n v="1332950446"/>
    <b v="0"/>
    <n v="28"/>
    <b v="1"/>
    <s v="music/rock"/>
    <n v="1.0002"/>
    <x v="609"/>
    <x v="4"/>
    <x v="11"/>
    <x v="799"/>
    <d v="2012-04-27T16:00:46"/>
  </r>
  <r>
    <n v="800"/>
    <s v="LF4 WildFire"/>
    <s v="Scotland's premier classic rock and metal festival, 3 days, 3-4 stages, family friendly,  for people of all ages"/>
    <x v="15"/>
    <n v="2282"/>
    <x v="0"/>
    <x v="1"/>
    <s v="GBP"/>
    <n v="1410431054"/>
    <n v="1407839054"/>
    <b v="0"/>
    <n v="56"/>
    <b v="1"/>
    <s v="music/rock"/>
    <n v="1.5213333333333334"/>
    <x v="610"/>
    <x v="4"/>
    <x v="11"/>
    <x v="800"/>
    <d v="2014-09-11T10:24:14"/>
  </r>
  <r>
    <n v="801"/>
    <s v="SLUTEVER DO AMERICA TOUR"/>
    <s v="ALL WE WANT TO DO IS DRIVE AROUND AMERICA AND PLAY A BUNCH OF SHOWS, BUT WE DON'T HAVE ANY MONEY..."/>
    <x v="13"/>
    <n v="2230.4299999999998"/>
    <x v="0"/>
    <x v="0"/>
    <s v="USD"/>
    <n v="1309547120"/>
    <n v="1306955120"/>
    <b v="0"/>
    <n v="51"/>
    <b v="1"/>
    <s v="music/rock"/>
    <n v="1.1152149999999998"/>
    <x v="611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x v="0"/>
    <s v="USD"/>
    <n v="1347854700"/>
    <n v="1343867524"/>
    <b v="0"/>
    <n v="75"/>
    <b v="1"/>
    <s v="music/rock"/>
    <n v="1.0133333333333334"/>
    <x v="612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x v="0"/>
    <s v="USD"/>
    <n v="1306630800"/>
    <n v="1304376478"/>
    <b v="0"/>
    <n v="38"/>
    <b v="1"/>
    <s v="music/rock"/>
    <n v="1.232608695652174"/>
    <x v="613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x v="0"/>
    <s v="USD"/>
    <n v="1311393540"/>
    <n v="1309919526"/>
    <b v="0"/>
    <n v="18"/>
    <b v="1"/>
    <s v="music/rock"/>
    <n v="1"/>
    <x v="614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x v="0"/>
    <s v="USD"/>
    <n v="1310857200"/>
    <n v="1306525512"/>
    <b v="0"/>
    <n v="54"/>
    <b v="1"/>
    <s v="music/rock"/>
    <n v="1.05"/>
    <x v="615"/>
    <x v="4"/>
    <x v="11"/>
    <x v="805"/>
    <d v="2011-07-16T23:00:00"/>
  </r>
  <r>
    <n v="806"/>
    <s v="Golden Animals NEW Album!"/>
    <s v="Help Golden Animals finish their NEW Album!"/>
    <x v="6"/>
    <n v="8355"/>
    <x v="0"/>
    <x v="0"/>
    <s v="USD"/>
    <n v="1315413339"/>
    <n v="1312821339"/>
    <b v="0"/>
    <n v="71"/>
    <b v="1"/>
    <s v="music/rock"/>
    <n v="1.0443750000000001"/>
    <x v="616"/>
    <x v="4"/>
    <x v="11"/>
    <x v="806"/>
    <d v="2011-09-07T16:35:39"/>
  </r>
  <r>
    <n v="807"/>
    <s v="Sic Vita - New EP Release - 2017"/>
    <s v="Join the Sic Vita family and lend a hand as we create a new album!"/>
    <x v="23"/>
    <n v="4205"/>
    <x v="0"/>
    <x v="0"/>
    <s v="USD"/>
    <n v="1488333600"/>
    <n v="1485270311"/>
    <b v="0"/>
    <n v="57"/>
    <b v="1"/>
    <s v="music/rock"/>
    <n v="1.05125"/>
    <x v="617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x v="5"/>
    <s v="CAD"/>
    <n v="1419224340"/>
    <n v="1416363886"/>
    <b v="0"/>
    <n v="43"/>
    <b v="1"/>
    <s v="music/rock"/>
    <n v="1"/>
    <x v="618"/>
    <x v="4"/>
    <x v="11"/>
    <x v="808"/>
    <d v="2014-12-22T04:59:00"/>
  </r>
  <r>
    <n v="809"/>
    <s v="Peter's New Album!!"/>
    <s v="Acknowledged songwriter looking to record album of new songs to secure a Publishing Contract"/>
    <x v="23"/>
    <n v="4151"/>
    <x v="0"/>
    <x v="0"/>
    <s v="USD"/>
    <n v="1390161630"/>
    <n v="1387569630"/>
    <b v="0"/>
    <n v="52"/>
    <b v="1"/>
    <s v="music/rock"/>
    <n v="1.03775"/>
    <x v="619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x v="0"/>
    <s v="USD"/>
    <n v="1346462462"/>
    <n v="1343870462"/>
    <b v="0"/>
    <n v="27"/>
    <b v="1"/>
    <s v="music/rock"/>
    <n v="1.05"/>
    <x v="615"/>
    <x v="4"/>
    <x v="11"/>
    <x v="810"/>
    <d v="2012-09-01T01:21:02"/>
  </r>
  <r>
    <n v="811"/>
    <s v="Love Water Tour"/>
    <s v="We need your financial support to cover the tour costs!  (Sound, lights, travel, stage design)"/>
    <x v="28"/>
    <n v="1040"/>
    <x v="0"/>
    <x v="0"/>
    <s v="USD"/>
    <n v="1373475120"/>
    <n v="1371569202"/>
    <b v="0"/>
    <n v="12"/>
    <b v="1"/>
    <s v="music/rock"/>
    <n v="1.04"/>
    <x v="64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x v="0"/>
    <s v="USD"/>
    <n v="1362146280"/>
    <n v="1357604752"/>
    <b v="0"/>
    <n v="33"/>
    <b v="1"/>
    <s v="music/rock"/>
    <n v="1.5183333333333333"/>
    <x v="620"/>
    <x v="4"/>
    <x v="11"/>
    <x v="812"/>
    <d v="2013-03-01T13:58:00"/>
  </r>
  <r>
    <n v="813"/>
    <s v="Rules of Civility and Decent Behavior"/>
    <s v="A pre order campaign to fund the pressing of our second full length vinyl LP"/>
    <x v="15"/>
    <n v="2399.94"/>
    <x v="0"/>
    <x v="0"/>
    <s v="USD"/>
    <n v="1342825365"/>
    <n v="1340233365"/>
    <b v="0"/>
    <n v="96"/>
    <b v="1"/>
    <s v="music/rock"/>
    <n v="1.59996"/>
    <x v="621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x v="0"/>
    <s v="USD"/>
    <n v="1306865040"/>
    <n v="1305568201"/>
    <b v="0"/>
    <n v="28"/>
    <b v="1"/>
    <s v="music/rock"/>
    <n v="1.2729999999999999"/>
    <x v="622"/>
    <x v="4"/>
    <x v="11"/>
    <x v="814"/>
    <d v="2011-05-31T18:04:00"/>
  </r>
  <r>
    <n v="815"/>
    <s v="Some Late Help for The Early Reset"/>
    <s v="Be a part of helping The Early Reset finish their new 7 song EP."/>
    <x v="23"/>
    <n v="4280"/>
    <x v="0"/>
    <x v="0"/>
    <s v="USD"/>
    <n v="1414879303"/>
    <n v="1412287303"/>
    <b v="0"/>
    <n v="43"/>
    <b v="1"/>
    <s v="music/rock"/>
    <n v="1.07"/>
    <x v="623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x v="39"/>
    <n v="8058.55"/>
    <x v="0"/>
    <x v="0"/>
    <s v="USD"/>
    <n v="1365489000"/>
    <n v="1362776043"/>
    <b v="0"/>
    <n v="205"/>
    <b v="1"/>
    <s v="music/rock"/>
    <n v="1.1512214285714286"/>
    <x v="624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x v="0"/>
    <s v="USD"/>
    <n v="1331441940"/>
    <n v="1326810211"/>
    <b v="0"/>
    <n v="23"/>
    <b v="1"/>
    <s v="music/rock"/>
    <n v="1.3711066666666665"/>
    <x v="625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x v="0"/>
    <s v="USD"/>
    <n v="1344358860"/>
    <n v="1343682681"/>
    <b v="0"/>
    <n v="19"/>
    <b v="1"/>
    <s v="music/rock"/>
    <n v="1.5571428571428572"/>
    <x v="626"/>
    <x v="4"/>
    <x v="11"/>
    <x v="818"/>
    <d v="2012-08-07T17:01:00"/>
  </r>
  <r>
    <n v="819"/>
    <s v="Winter Tour"/>
    <s v="We are touring the Southeast in support of our new EP"/>
    <x v="44"/>
    <n v="435"/>
    <x v="0"/>
    <x v="0"/>
    <s v="USD"/>
    <n v="1387601040"/>
    <n v="1386806254"/>
    <b v="0"/>
    <n v="14"/>
    <b v="1"/>
    <s v="music/rock"/>
    <n v="1.0874999999999999"/>
    <x v="627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x v="13"/>
    <n v="2681"/>
    <x v="0"/>
    <x v="0"/>
    <s v="USD"/>
    <n v="1402290000"/>
    <n v="1399666342"/>
    <b v="0"/>
    <n v="38"/>
    <b v="1"/>
    <s v="music/rock"/>
    <n v="1.3405"/>
    <x v="628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x v="0"/>
    <s v="USD"/>
    <n v="1430712060"/>
    <n v="1427753265"/>
    <b v="0"/>
    <n v="78"/>
    <b v="1"/>
    <s v="music/rock"/>
    <n v="1"/>
    <x v="629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x v="9"/>
    <n v="3575"/>
    <x v="0"/>
    <x v="0"/>
    <s v="USD"/>
    <n v="1349477050"/>
    <n v="1346885050"/>
    <b v="0"/>
    <n v="69"/>
    <b v="1"/>
    <s v="music/rock"/>
    <n v="1.1916666666666667"/>
    <x v="630"/>
    <x v="4"/>
    <x v="11"/>
    <x v="822"/>
    <d v="2012-10-05T22:44:10"/>
  </r>
  <r>
    <n v="823"/>
    <s v="Debut Album"/>
    <s v="Eyes For Fire is finally ready to release their Debut Album but we need YOU to help us put the final touches on it."/>
    <x v="134"/>
    <n v="1436"/>
    <x v="0"/>
    <x v="0"/>
    <s v="USD"/>
    <n v="1427062852"/>
    <n v="1424474452"/>
    <b v="0"/>
    <n v="33"/>
    <b v="1"/>
    <s v="music/rock"/>
    <n v="1.7949999999999999"/>
    <x v="631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x v="0"/>
    <s v="USD"/>
    <n v="1271573940"/>
    <n v="1268459318"/>
    <b v="0"/>
    <n v="54"/>
    <b v="1"/>
    <s v="music/rock"/>
    <n v="1.3438124999999999"/>
    <x v="632"/>
    <x v="4"/>
    <x v="11"/>
    <x v="824"/>
    <d v="2010-04-18T06:59:00"/>
  </r>
  <r>
    <n v="825"/>
    <s v="KILL FREEMAN"/>
    <s v="Kickstarting Kill Freeman independently. Help fund the New Record, Video and Live Shows."/>
    <x v="78"/>
    <n v="12554"/>
    <x v="0"/>
    <x v="0"/>
    <s v="USD"/>
    <n v="1351495284"/>
    <n v="1349335284"/>
    <b v="0"/>
    <n v="99"/>
    <b v="1"/>
    <s v="music/rock"/>
    <n v="1.0043200000000001"/>
    <x v="633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x v="62"/>
    <n v="5580"/>
    <x v="0"/>
    <x v="0"/>
    <s v="USD"/>
    <n v="1332719730"/>
    <n v="1330908930"/>
    <b v="0"/>
    <n v="49"/>
    <b v="1"/>
    <s v="music/rock"/>
    <n v="1.0145454545454546"/>
    <x v="634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x v="0"/>
    <s v="USD"/>
    <n v="1329248940"/>
    <n v="1326972107"/>
    <b v="0"/>
    <n v="11"/>
    <b v="1"/>
    <s v="music/rock"/>
    <n v="1.0333333333333334"/>
    <x v="635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x v="0"/>
    <s v="USD"/>
    <n v="1340641440"/>
    <n v="1339549982"/>
    <b v="0"/>
    <n v="38"/>
    <b v="1"/>
    <s v="music/rock"/>
    <n v="1.07"/>
    <x v="636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x v="2"/>
    <n v="520"/>
    <x v="0"/>
    <x v="1"/>
    <s v="GBP"/>
    <n v="1468437240"/>
    <n v="1463253240"/>
    <b v="0"/>
    <n v="16"/>
    <b v="1"/>
    <s v="music/rock"/>
    <n v="1.04"/>
    <x v="151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x v="40"/>
    <n v="1941"/>
    <x v="0"/>
    <x v="0"/>
    <s v="USD"/>
    <n v="1363952225"/>
    <n v="1361363825"/>
    <b v="0"/>
    <n v="32"/>
    <b v="1"/>
    <s v="music/rock"/>
    <n v="1.0783333333333334"/>
    <x v="637"/>
    <x v="4"/>
    <x v="11"/>
    <x v="830"/>
    <d v="2013-03-22T11:37:05"/>
  </r>
  <r>
    <n v="831"/>
    <s v="Let The 7Horse Run!"/>
    <s v="7Horse is a new band with a self-funded album and a show they want to rock in your town!"/>
    <x v="15"/>
    <n v="3500"/>
    <x v="0"/>
    <x v="0"/>
    <s v="USD"/>
    <n v="1335540694"/>
    <n v="1332948694"/>
    <b v="0"/>
    <n v="20"/>
    <b v="1"/>
    <s v="music/rock"/>
    <n v="2.3333333333333335"/>
    <x v="638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x v="0"/>
    <s v="USD"/>
    <n v="1327133580"/>
    <n v="1321978335"/>
    <b v="0"/>
    <n v="154"/>
    <b v="1"/>
    <s v="music/rock"/>
    <n v="1.0060706666666666"/>
    <x v="639"/>
    <x v="4"/>
    <x v="11"/>
    <x v="832"/>
    <d v="2012-01-21T08:13:00"/>
  </r>
  <r>
    <n v="833"/>
    <s v="Ragman Rolls"/>
    <s v="This is an American rock album."/>
    <x v="12"/>
    <n v="6100"/>
    <x v="0"/>
    <x v="0"/>
    <s v="USD"/>
    <n v="1397941475"/>
    <n v="1395349475"/>
    <b v="0"/>
    <n v="41"/>
    <b v="1"/>
    <s v="music/rock"/>
    <n v="1.0166666666666666"/>
    <x v="640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x v="62"/>
    <n v="7206"/>
    <x v="0"/>
    <x v="0"/>
    <s v="USD"/>
    <n v="1372651140"/>
    <n v="1369770292"/>
    <b v="0"/>
    <n v="75"/>
    <b v="1"/>
    <s v="music/rock"/>
    <n v="1.3101818181818181"/>
    <x v="641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x v="0"/>
    <s v="USD"/>
    <n v="1337396400"/>
    <n v="1333709958"/>
    <b v="0"/>
    <n v="40"/>
    <b v="1"/>
    <s v="music/rock"/>
    <n v="1.1725000000000001"/>
    <x v="642"/>
    <x v="4"/>
    <x v="11"/>
    <x v="835"/>
    <d v="2012-05-19T03:00:00"/>
  </r>
  <r>
    <n v="836"/>
    <s v="DESMADRE Full Album + Press Kit"/>
    <s v="An album you can bring home to mom."/>
    <x v="10"/>
    <n v="5046.5200000000004"/>
    <x v="0"/>
    <x v="0"/>
    <s v="USD"/>
    <n v="1381108918"/>
    <n v="1378516918"/>
    <b v="0"/>
    <n v="46"/>
    <b v="1"/>
    <s v="music/rock"/>
    <n v="1.009304"/>
    <x v="643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x v="30"/>
    <n v="3045"/>
    <x v="0"/>
    <x v="0"/>
    <s v="USD"/>
    <n v="1398988662"/>
    <n v="1396396662"/>
    <b v="0"/>
    <n v="62"/>
    <b v="1"/>
    <s v="music/rock"/>
    <n v="1.218"/>
    <x v="644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x v="0"/>
    <s v="USD"/>
    <n v="1326835985"/>
    <n v="1324243985"/>
    <b v="0"/>
    <n v="61"/>
    <b v="1"/>
    <s v="music/rock"/>
    <n v="1.454"/>
    <x v="645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x v="10"/>
    <n v="5830.83"/>
    <x v="0"/>
    <x v="0"/>
    <s v="USD"/>
    <n v="1348337956"/>
    <n v="1345745956"/>
    <b v="0"/>
    <n v="96"/>
    <b v="1"/>
    <s v="music/rock"/>
    <n v="1.166166"/>
    <x v="646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x v="0"/>
    <s v="USD"/>
    <n v="1474694787"/>
    <n v="1472102787"/>
    <b v="0"/>
    <n v="190"/>
    <b v="1"/>
    <s v="music/metal"/>
    <n v="1.2041660000000001"/>
    <x v="647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x v="0"/>
    <s v="USD"/>
    <n v="1415653663"/>
    <n v="1413058063"/>
    <b v="1"/>
    <n v="94"/>
    <b v="1"/>
    <s v="music/metal"/>
    <n v="1.0132000000000001"/>
    <x v="648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x v="5"/>
    <s v="CAD"/>
    <n v="1381723140"/>
    <n v="1378735983"/>
    <b v="1"/>
    <n v="39"/>
    <b v="1"/>
    <s v="music/metal"/>
    <n v="1.0431999999999999"/>
    <x v="649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x v="9"/>
    <n v="8014"/>
    <x v="0"/>
    <x v="0"/>
    <s v="USD"/>
    <n v="1481184000"/>
    <n v="1479708680"/>
    <b v="0"/>
    <n v="127"/>
    <b v="1"/>
    <s v="music/metal"/>
    <n v="2.6713333333333331"/>
    <x v="650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x v="0"/>
    <s v="USD"/>
    <n v="1414817940"/>
    <n v="1411489552"/>
    <b v="1"/>
    <n v="159"/>
    <b v="1"/>
    <s v="music/metal"/>
    <n v="1.9413333333333334"/>
    <x v="651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x v="10"/>
    <n v="6019.01"/>
    <x v="0"/>
    <x v="0"/>
    <s v="USD"/>
    <n v="1473047940"/>
    <n v="1469595396"/>
    <b v="0"/>
    <n v="177"/>
    <b v="1"/>
    <s v="music/metal"/>
    <n v="1.203802"/>
    <x v="652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x v="184"/>
    <n v="1342.01"/>
    <x v="0"/>
    <x v="1"/>
    <s v="GBP"/>
    <n v="1394460000"/>
    <n v="1393233855"/>
    <b v="0"/>
    <n v="47"/>
    <b v="1"/>
    <s v="music/metal"/>
    <n v="1.2200090909090908"/>
    <x v="653"/>
    <x v="4"/>
    <x v="12"/>
    <x v="846"/>
    <d v="2014-03-10T14:00:00"/>
  </r>
  <r>
    <n v="847"/>
    <s v="CENTROPYMUSIC"/>
    <s v="MUSIC WITH MEANING!  MUSIC THAT MATTERS!!!"/>
    <x v="185"/>
    <n v="10"/>
    <x v="0"/>
    <x v="0"/>
    <s v="USD"/>
    <n v="1436555376"/>
    <n v="1433963376"/>
    <b v="0"/>
    <n v="1"/>
    <b v="1"/>
    <s v="music/metal"/>
    <n v="1"/>
    <x v="119"/>
    <x v="4"/>
    <x v="12"/>
    <x v="847"/>
    <d v="2015-07-10T19:09:36"/>
  </r>
  <r>
    <n v="848"/>
    <s v="God Am"/>
    <s v="God Am, a Grunge/Doom metal band, who have been trying to fund the production of our EP to bring you a unique aural assault."/>
    <x v="43"/>
    <n v="300"/>
    <x v="0"/>
    <x v="0"/>
    <s v="USD"/>
    <n v="1429038033"/>
    <n v="1426446033"/>
    <b v="0"/>
    <n v="16"/>
    <b v="1"/>
    <s v="music/metal"/>
    <n v="1"/>
    <x v="654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x v="0"/>
    <s v="USD"/>
    <n v="1426473264"/>
    <n v="1424057664"/>
    <b v="0"/>
    <n v="115"/>
    <b v="1"/>
    <s v="music/metal"/>
    <n v="1.1990000000000001"/>
    <x v="655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x v="23"/>
    <n v="6207"/>
    <x v="0"/>
    <x v="0"/>
    <s v="USD"/>
    <n v="1461560340"/>
    <n v="1458762717"/>
    <b v="0"/>
    <n v="133"/>
    <b v="1"/>
    <s v="music/metal"/>
    <n v="1.55175"/>
    <x v="656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x v="13"/>
    <n v="2609"/>
    <x v="0"/>
    <x v="6"/>
    <s v="EUR"/>
    <n v="1469994300"/>
    <n v="1464815253"/>
    <b v="0"/>
    <n v="70"/>
    <b v="1"/>
    <s v="music/metal"/>
    <n v="1.3045"/>
    <x v="657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x v="8"/>
    <n v="3674"/>
    <x v="0"/>
    <x v="0"/>
    <s v="USD"/>
    <n v="1477342800"/>
    <n v="1476386395"/>
    <b v="0"/>
    <n v="62"/>
    <b v="1"/>
    <s v="music/metal"/>
    <n v="1.0497142857142858"/>
    <x v="658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x v="43"/>
    <n v="300"/>
    <x v="0"/>
    <x v="0"/>
    <s v="USD"/>
    <n v="1424116709"/>
    <n v="1421524709"/>
    <b v="0"/>
    <n v="10"/>
    <b v="1"/>
    <s v="music/metal"/>
    <n v="1"/>
    <x v="180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x v="186"/>
    <n v="32865.300000000003"/>
    <x v="0"/>
    <x v="0"/>
    <s v="USD"/>
    <n v="1482901546"/>
    <n v="1480309546"/>
    <b v="0"/>
    <n v="499"/>
    <b v="1"/>
    <s v="music/metal"/>
    <n v="1.1822050359712231"/>
    <x v="659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x v="187"/>
    <n v="1500"/>
    <x v="0"/>
    <x v="0"/>
    <s v="USD"/>
    <n v="1469329217"/>
    <n v="1466737217"/>
    <b v="0"/>
    <n v="47"/>
    <b v="1"/>
    <s v="music/metal"/>
    <n v="1.0344827586206897"/>
    <x v="660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x v="12"/>
    <s v="EUR"/>
    <n v="1477422000"/>
    <n v="1472282956"/>
    <b v="0"/>
    <n v="28"/>
    <b v="1"/>
    <s v="music/metal"/>
    <n v="2.1800000000000002"/>
    <x v="661"/>
    <x v="4"/>
    <x v="12"/>
    <x v="856"/>
    <d v="2016-10-25T19:00:00"/>
  </r>
  <r>
    <n v="857"/>
    <s v="A Reason To Breathe - DEBUT ALBUM"/>
    <s v="Modern Post-Hardcore/Electro music (Hardstyle, EDM, Trap, Dubstep, Dembow, House)."/>
    <x v="38"/>
    <n v="1200"/>
    <x v="0"/>
    <x v="3"/>
    <s v="EUR"/>
    <n v="1448463431"/>
    <n v="1444831031"/>
    <b v="0"/>
    <n v="24"/>
    <b v="1"/>
    <s v="music/metal"/>
    <n v="1"/>
    <x v="73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x v="1"/>
    <s v="GBP"/>
    <n v="1429138740"/>
    <n v="1426528418"/>
    <b v="0"/>
    <n v="76"/>
    <b v="1"/>
    <s v="music/metal"/>
    <n v="1.4400583333333332"/>
    <x v="662"/>
    <x v="4"/>
    <x v="12"/>
    <x v="858"/>
    <d v="2015-04-15T22:59:00"/>
  </r>
  <r>
    <n v="859"/>
    <s v="Rise With Us Campaign"/>
    <s v="We are heading to the studio to create our second album and we want you to be right there with us!"/>
    <x v="23"/>
    <n v="4187"/>
    <x v="0"/>
    <x v="0"/>
    <s v="USD"/>
    <n v="1433376000"/>
    <n v="1430768468"/>
    <b v="0"/>
    <n v="98"/>
    <b v="1"/>
    <s v="music/metal"/>
    <n v="1.0467500000000001"/>
    <x v="663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x v="0"/>
    <s v="USD"/>
    <n v="1385123713"/>
    <n v="1382528113"/>
    <b v="0"/>
    <n v="48"/>
    <b v="0"/>
    <s v="music/jazz"/>
    <n v="0.18142857142857144"/>
    <x v="664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x v="0"/>
    <s v="USD"/>
    <n v="1474067404"/>
    <n v="1471475404"/>
    <b v="0"/>
    <n v="2"/>
    <b v="0"/>
    <s v="music/jazz"/>
    <n v="2.2444444444444444E-2"/>
    <x v="476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x v="1"/>
    <s v="GBP"/>
    <n v="1384179548"/>
    <n v="1381583948"/>
    <b v="0"/>
    <n v="4"/>
    <b v="0"/>
    <s v="music/jazz"/>
    <n v="3.3999999999999998E-3"/>
    <x v="665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x v="13"/>
    <n v="90"/>
    <x v="2"/>
    <x v="0"/>
    <s v="USD"/>
    <n v="1329014966"/>
    <n v="1326422966"/>
    <b v="0"/>
    <n v="5"/>
    <b v="0"/>
    <s v="music/jazz"/>
    <n v="4.4999999999999998E-2"/>
    <x v="666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x v="0"/>
    <s v="USD"/>
    <n v="1381917540"/>
    <n v="1379990038"/>
    <b v="0"/>
    <n v="79"/>
    <b v="0"/>
    <s v="music/jazz"/>
    <n v="0.41538461538461541"/>
    <x v="667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x v="0"/>
    <s v="USD"/>
    <n v="1358361197"/>
    <n v="1353177197"/>
    <b v="0"/>
    <n v="2"/>
    <b v="0"/>
    <s v="music/jazz"/>
    <n v="2.0454545454545454E-2"/>
    <x v="381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x v="8"/>
    <n v="640"/>
    <x v="2"/>
    <x v="0"/>
    <s v="USD"/>
    <n v="1425136200"/>
    <n v="1421853518"/>
    <b v="0"/>
    <n v="11"/>
    <b v="0"/>
    <s v="music/jazz"/>
    <n v="0.18285714285714286"/>
    <x v="668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x v="0"/>
    <s v="USD"/>
    <n v="1259643540"/>
    <n v="1254450706"/>
    <b v="0"/>
    <n v="11"/>
    <b v="0"/>
    <s v="music/jazz"/>
    <n v="0.2402"/>
    <x v="669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x v="0"/>
    <s v="USD"/>
    <n v="1389055198"/>
    <n v="1386463198"/>
    <b v="0"/>
    <n v="1"/>
    <b v="0"/>
    <s v="music/jazz"/>
    <n v="1.1111111111111111E-3"/>
    <x v="73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x v="0"/>
    <s v="USD"/>
    <n v="1365448657"/>
    <n v="1362860257"/>
    <b v="0"/>
    <n v="3"/>
    <b v="0"/>
    <s v="music/jazz"/>
    <n v="0.11818181818181818"/>
    <x v="670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x v="1"/>
    <s v="GBP"/>
    <n v="1377995523"/>
    <n v="1375403523"/>
    <b v="0"/>
    <n v="5"/>
    <b v="0"/>
    <s v="music/jazz"/>
    <n v="3.0999999999999999E-3"/>
    <x v="671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x v="0"/>
    <s v="USD"/>
    <n v="1385735295"/>
    <n v="1383139695"/>
    <b v="0"/>
    <n v="12"/>
    <b v="0"/>
    <s v="music/jazz"/>
    <n v="5.4166666666666669E-2"/>
    <x v="672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x v="6"/>
    <n v="65"/>
    <x v="2"/>
    <x v="0"/>
    <s v="USD"/>
    <n v="1299786527"/>
    <n v="1295898527"/>
    <b v="0"/>
    <n v="2"/>
    <b v="0"/>
    <s v="music/jazz"/>
    <n v="8.1250000000000003E-3"/>
    <x v="151"/>
    <x v="4"/>
    <x v="13"/>
    <x v="872"/>
    <d v="2011-03-10T19:48:47"/>
  </r>
  <r>
    <n v="873"/>
    <s v="The Dreamer-An Original Jazz CD"/>
    <s v="Fall in love with &quot;The Dreamer&quot;, new original music from trumpeter Freddie Dunn!"/>
    <x v="8"/>
    <n v="45"/>
    <x v="2"/>
    <x v="0"/>
    <s v="USD"/>
    <n v="1352610040"/>
    <n v="1349150440"/>
    <b v="0"/>
    <n v="5"/>
    <b v="0"/>
    <s v="music/jazz"/>
    <n v="1.2857142857142857E-2"/>
    <x v="377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x v="0"/>
    <s v="USD"/>
    <n v="1367676034"/>
    <n v="1365084034"/>
    <b v="0"/>
    <n v="21"/>
    <b v="0"/>
    <s v="music/jazz"/>
    <n v="0.24333333333333335"/>
    <x v="673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x v="0"/>
    <s v="USD"/>
    <n v="1442856131"/>
    <n v="1441128131"/>
    <b v="0"/>
    <n v="0"/>
    <b v="0"/>
    <s v="music/jazz"/>
    <n v="0"/>
    <x v="121"/>
    <x v="4"/>
    <x v="13"/>
    <x v="875"/>
    <d v="2015-09-21T17:22:11"/>
  </r>
  <r>
    <n v="876"/>
    <s v="Sound Of Dobells"/>
    <s v="What was the greatest record shop ever?  DOBELLS!"/>
    <x v="189"/>
    <n v="1286"/>
    <x v="2"/>
    <x v="1"/>
    <s v="GBP"/>
    <n v="1359978927"/>
    <n v="1357127727"/>
    <b v="0"/>
    <n v="45"/>
    <b v="0"/>
    <s v="music/jazz"/>
    <n v="0.40799492385786801"/>
    <x v="674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x v="13"/>
    <n v="1351"/>
    <x v="2"/>
    <x v="0"/>
    <s v="USD"/>
    <n v="1387479360"/>
    <n v="1384887360"/>
    <b v="0"/>
    <n v="29"/>
    <b v="0"/>
    <s v="music/jazz"/>
    <n v="0.67549999999999999"/>
    <x v="675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x v="10"/>
    <n v="65"/>
    <x v="2"/>
    <x v="0"/>
    <s v="USD"/>
    <n v="1293082524"/>
    <n v="1290490524"/>
    <b v="0"/>
    <n v="2"/>
    <b v="0"/>
    <s v="music/jazz"/>
    <n v="1.2999999999999999E-2"/>
    <x v="151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x v="0"/>
    <s v="USD"/>
    <n v="1338321305"/>
    <n v="1336506905"/>
    <b v="0"/>
    <n v="30"/>
    <b v="0"/>
    <s v="music/jazz"/>
    <n v="0.30666666666666664"/>
    <x v="676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x v="0"/>
    <s v="USD"/>
    <n v="1351582938"/>
    <n v="1348731738"/>
    <b v="0"/>
    <n v="8"/>
    <b v="0"/>
    <s v="music/indie rock"/>
    <n v="2.9894179894179893E-2"/>
    <x v="677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x v="0"/>
    <s v="USD"/>
    <n v="1326520886"/>
    <n v="1322632886"/>
    <b v="0"/>
    <n v="1"/>
    <b v="0"/>
    <s v="music/indie rock"/>
    <n v="8.0000000000000002E-3"/>
    <x v="180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x v="0"/>
    <s v="USD"/>
    <n v="1315341550"/>
    <n v="1312490350"/>
    <b v="0"/>
    <n v="14"/>
    <b v="0"/>
    <s v="music/indie rock"/>
    <n v="0.20133333333333334"/>
    <x v="678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x v="10"/>
    <n v="2001"/>
    <x v="2"/>
    <x v="0"/>
    <s v="USD"/>
    <n v="1456957635"/>
    <n v="1451773635"/>
    <b v="0"/>
    <n v="24"/>
    <b v="0"/>
    <s v="music/indie rock"/>
    <n v="0.4002"/>
    <x v="679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x v="13"/>
    <n v="20"/>
    <x v="2"/>
    <x v="0"/>
    <s v="USD"/>
    <n v="1336789860"/>
    <n v="1331666146"/>
    <b v="0"/>
    <n v="2"/>
    <b v="0"/>
    <s v="music/indie rock"/>
    <n v="0.01"/>
    <x v="119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x v="0"/>
    <s v="USD"/>
    <n v="1483137311"/>
    <n v="1481322911"/>
    <b v="0"/>
    <n v="21"/>
    <b v="0"/>
    <s v="music/indie rock"/>
    <n v="0.75"/>
    <x v="680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x v="0"/>
    <s v="USD"/>
    <n v="1473972813"/>
    <n v="1471812813"/>
    <b v="0"/>
    <n v="7"/>
    <b v="0"/>
    <s v="music/indie rock"/>
    <n v="0.41"/>
    <x v="681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x v="0"/>
    <s v="USD"/>
    <n v="1338159655"/>
    <n v="1335567655"/>
    <b v="0"/>
    <n v="0"/>
    <b v="0"/>
    <s v="music/indie rock"/>
    <n v="0"/>
    <x v="121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x v="28"/>
    <n v="72"/>
    <x v="2"/>
    <x v="0"/>
    <s v="USD"/>
    <n v="1314856800"/>
    <n v="1311789885"/>
    <b v="0"/>
    <n v="4"/>
    <b v="0"/>
    <s v="music/indie rock"/>
    <n v="7.1999999999999995E-2"/>
    <x v="666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x v="0"/>
    <s v="USD"/>
    <n v="1412534943"/>
    <n v="1409942943"/>
    <b v="0"/>
    <n v="32"/>
    <b v="0"/>
    <s v="music/indie rock"/>
    <n v="9.4412800000000005E-2"/>
    <x v="682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x v="0"/>
    <s v="USD"/>
    <n v="1385055979"/>
    <n v="1382460379"/>
    <b v="0"/>
    <n v="4"/>
    <b v="0"/>
    <s v="music/indie rock"/>
    <n v="4.1666666666666664E-2"/>
    <x v="683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x v="6"/>
    <n v="260"/>
    <x v="2"/>
    <x v="0"/>
    <s v="USD"/>
    <n v="1408581930"/>
    <n v="1405989930"/>
    <b v="0"/>
    <n v="9"/>
    <b v="0"/>
    <s v="music/indie rock"/>
    <n v="3.2500000000000001E-2"/>
    <x v="684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x v="0"/>
    <s v="USD"/>
    <n v="1280635200"/>
    <n v="1273121283"/>
    <b v="0"/>
    <n v="17"/>
    <b v="0"/>
    <s v="music/indie rock"/>
    <n v="0.40749999999999997"/>
    <x v="685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x v="13"/>
    <n v="200"/>
    <x v="2"/>
    <x v="0"/>
    <s v="USD"/>
    <n v="1427920363"/>
    <n v="1425331963"/>
    <b v="0"/>
    <n v="5"/>
    <b v="0"/>
    <s v="music/indie rock"/>
    <n v="0.1"/>
    <x v="379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x v="0"/>
    <s v="USD"/>
    <n v="1465169610"/>
    <n v="1462577610"/>
    <b v="0"/>
    <n v="53"/>
    <b v="0"/>
    <s v="music/indie rock"/>
    <n v="0.39169999999999999"/>
    <x v="686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x v="0"/>
    <s v="USD"/>
    <n v="1287975829"/>
    <n v="1284087829"/>
    <b v="0"/>
    <n v="7"/>
    <b v="0"/>
    <s v="music/indie rock"/>
    <n v="2.4375000000000001E-2"/>
    <x v="687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x v="6"/>
    <n v="3200"/>
    <x v="2"/>
    <x v="0"/>
    <s v="USD"/>
    <n v="1440734400"/>
    <n v="1438549026"/>
    <b v="0"/>
    <n v="72"/>
    <b v="0"/>
    <s v="music/indie rock"/>
    <n v="0.4"/>
    <x v="688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x v="9"/>
    <n v="0"/>
    <x v="2"/>
    <x v="0"/>
    <s v="USD"/>
    <n v="1354123908"/>
    <n v="1351528308"/>
    <b v="0"/>
    <n v="0"/>
    <b v="0"/>
    <s v="music/indie rock"/>
    <n v="0"/>
    <x v="121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x v="30"/>
    <n v="70"/>
    <x v="2"/>
    <x v="0"/>
    <s v="USD"/>
    <n v="1326651110"/>
    <n v="1322763110"/>
    <b v="0"/>
    <n v="2"/>
    <b v="0"/>
    <s v="music/indie rock"/>
    <n v="2.8000000000000001E-2"/>
    <x v="436"/>
    <x v="4"/>
    <x v="14"/>
    <x v="898"/>
    <d v="2012-01-15T18:11:50"/>
  </r>
  <r>
    <n v="899"/>
    <s v="Lets get 48/14 pressed!!!"/>
    <s v="Lets get 48/14 pressed and in your cd players,ipods,blogs, and facebook status'. Lets get it everywhere!"/>
    <x v="47"/>
    <n v="280"/>
    <x v="2"/>
    <x v="0"/>
    <s v="USD"/>
    <n v="1306549362"/>
    <n v="1302661362"/>
    <b v="0"/>
    <n v="8"/>
    <b v="0"/>
    <s v="music/indie rock"/>
    <n v="0.37333333333333335"/>
    <x v="436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x v="10"/>
    <n v="21"/>
    <x v="2"/>
    <x v="0"/>
    <s v="USD"/>
    <n v="1459365802"/>
    <n v="1456777402"/>
    <b v="0"/>
    <n v="2"/>
    <b v="0"/>
    <s v="music/jazz"/>
    <n v="4.1999999999999997E-3"/>
    <x v="689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x v="0"/>
    <s v="USD"/>
    <n v="1276024260"/>
    <n v="1272050914"/>
    <b v="0"/>
    <n v="0"/>
    <b v="0"/>
    <s v="music/jazz"/>
    <n v="0"/>
    <x v="121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x v="11"/>
    <n v="90"/>
    <x v="2"/>
    <x v="0"/>
    <s v="USD"/>
    <n v="1409412600"/>
    <n v="1404947422"/>
    <b v="0"/>
    <n v="3"/>
    <b v="0"/>
    <s v="music/jazz"/>
    <n v="3.0000000000000001E-3"/>
    <x v="180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x v="10"/>
    <n v="160"/>
    <x v="2"/>
    <x v="0"/>
    <s v="USD"/>
    <n v="1348367100"/>
    <n v="1346180780"/>
    <b v="0"/>
    <n v="4"/>
    <b v="0"/>
    <s v="music/jazz"/>
    <n v="3.2000000000000001E-2"/>
    <x v="379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x v="63"/>
    <n v="151"/>
    <x v="2"/>
    <x v="0"/>
    <s v="USD"/>
    <n v="1451786137"/>
    <n v="1449194137"/>
    <b v="0"/>
    <n v="3"/>
    <b v="0"/>
    <s v="music/jazz"/>
    <n v="3.0200000000000001E-3"/>
    <x v="690"/>
    <x v="4"/>
    <x v="13"/>
    <x v="904"/>
    <d v="2016-01-03T01:55:37"/>
  </r>
  <r>
    <n v="905"/>
    <s v="Jazz For Everyone!"/>
    <s v="Working hard to get into the studio to record, produce, and edit my break out CD. I hope to realize my vision!"/>
    <x v="115"/>
    <n v="196"/>
    <x v="2"/>
    <x v="0"/>
    <s v="USD"/>
    <n v="1295847926"/>
    <n v="1290663926"/>
    <b v="0"/>
    <n v="6"/>
    <b v="0"/>
    <s v="music/jazz"/>
    <n v="3.0153846153846153E-2"/>
    <x v="691"/>
    <x v="4"/>
    <x v="13"/>
    <x v="905"/>
    <d v="2011-01-24T05:45:26"/>
  </r>
  <r>
    <n v="906"/>
    <s v="24th Music Presents Channeling Motown (Live)"/>
    <s v="The DMV's most respected saxophonist pay tribute to Motown."/>
    <x v="36"/>
    <n v="0"/>
    <x v="2"/>
    <x v="0"/>
    <s v="USD"/>
    <n v="1394681590"/>
    <n v="1392093190"/>
    <b v="0"/>
    <n v="0"/>
    <b v="0"/>
    <s v="music/jazz"/>
    <n v="0"/>
    <x v="121"/>
    <x v="4"/>
    <x v="13"/>
    <x v="906"/>
    <d v="2014-03-13T03:33:10"/>
  </r>
  <r>
    <n v="907"/>
    <s v="Greg Chambers Saxophone CD"/>
    <s v="Greg Chambers' self-titled CD needs support for post production, replication, and promotion."/>
    <x v="193"/>
    <n v="0"/>
    <x v="2"/>
    <x v="0"/>
    <s v="USD"/>
    <n v="1315715823"/>
    <n v="1313123823"/>
    <b v="0"/>
    <n v="0"/>
    <b v="0"/>
    <s v="music/jazz"/>
    <n v="0"/>
    <x v="121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x v="30"/>
    <n v="0"/>
    <x v="2"/>
    <x v="0"/>
    <s v="USD"/>
    <n v="1280206740"/>
    <n v="1276283655"/>
    <b v="0"/>
    <n v="0"/>
    <b v="0"/>
    <s v="music/jazz"/>
    <n v="0"/>
    <x v="121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x v="0"/>
    <s v="USD"/>
    <n v="1343016000"/>
    <n v="1340296440"/>
    <b v="0"/>
    <n v="8"/>
    <b v="0"/>
    <s v="music/jazz"/>
    <n v="3.2500000000000001E-2"/>
    <x v="178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x v="1"/>
    <s v="GBP"/>
    <n v="1488546319"/>
    <n v="1483362319"/>
    <b v="0"/>
    <n v="5"/>
    <b v="0"/>
    <s v="music/jazz"/>
    <n v="0.22363636363636363"/>
    <x v="692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x v="0"/>
    <s v="USD"/>
    <n v="1390522045"/>
    <n v="1388707645"/>
    <b v="0"/>
    <n v="0"/>
    <b v="0"/>
    <s v="music/jazz"/>
    <n v="0"/>
    <x v="121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x v="8"/>
    <n v="30"/>
    <x v="2"/>
    <x v="0"/>
    <s v="USD"/>
    <n v="1355197047"/>
    <n v="1350009447"/>
    <b v="0"/>
    <n v="2"/>
    <b v="0"/>
    <s v="music/jazz"/>
    <n v="8.5714285714285719E-3"/>
    <x v="2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x v="0"/>
    <s v="USD"/>
    <n v="1336188019"/>
    <n v="1333596019"/>
    <b v="0"/>
    <n v="24"/>
    <b v="0"/>
    <s v="music/jazz"/>
    <n v="6.6066666666666662E-2"/>
    <x v="693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x v="15"/>
    <n v="0"/>
    <x v="2"/>
    <x v="0"/>
    <s v="USD"/>
    <n v="1345918747"/>
    <n v="1343326747"/>
    <b v="0"/>
    <n v="0"/>
    <b v="0"/>
    <s v="music/jazz"/>
    <n v="0"/>
    <x v="121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x v="0"/>
    <s v="USD"/>
    <n v="1330577940"/>
    <n v="1327853914"/>
    <b v="0"/>
    <n v="9"/>
    <b v="0"/>
    <s v="music/jazz"/>
    <n v="5.7692307692307696E-2"/>
    <x v="694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x v="0"/>
    <s v="USD"/>
    <n v="1287723600"/>
    <n v="1284409734"/>
    <b v="0"/>
    <n v="0"/>
    <b v="0"/>
    <s v="music/jazz"/>
    <n v="0"/>
    <x v="121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x v="0"/>
    <s v="USD"/>
    <n v="1405305000"/>
    <n v="1402612730"/>
    <b v="0"/>
    <n v="1"/>
    <b v="0"/>
    <s v="music/jazz"/>
    <n v="6.0000000000000001E-3"/>
    <x v="180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x v="1"/>
    <s v="GBP"/>
    <n v="1417474761"/>
    <n v="1414879161"/>
    <b v="0"/>
    <n v="10"/>
    <b v="0"/>
    <s v="music/jazz"/>
    <n v="5.0256410256410255E-2"/>
    <x v="695"/>
    <x v="4"/>
    <x v="13"/>
    <x v="918"/>
    <d v="2014-12-01T22:59:21"/>
  </r>
  <r>
    <n v="919"/>
    <s v="Jazz CD:  Out of The Blue"/>
    <s v="Cool jazz with a New Orleans flavor."/>
    <x v="22"/>
    <n v="100"/>
    <x v="2"/>
    <x v="0"/>
    <s v="USD"/>
    <n v="1355930645"/>
    <n v="1352906645"/>
    <b v="0"/>
    <n v="1"/>
    <b v="0"/>
    <s v="music/jazz"/>
    <n v="5.0000000000000001E-3"/>
    <x v="101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x v="62"/>
    <n v="0"/>
    <x v="2"/>
    <x v="0"/>
    <s v="USD"/>
    <n v="1384448822"/>
    <n v="1381853222"/>
    <b v="0"/>
    <n v="0"/>
    <b v="0"/>
    <s v="music/jazz"/>
    <n v="0"/>
    <x v="121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x v="0"/>
    <s v="USD"/>
    <n v="1323666376"/>
    <n v="1320033976"/>
    <b v="0"/>
    <n v="20"/>
    <b v="0"/>
    <s v="music/jazz"/>
    <n v="0.309"/>
    <x v="696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x v="100"/>
    <n v="5680"/>
    <x v="2"/>
    <x v="0"/>
    <s v="USD"/>
    <n v="1412167393"/>
    <n v="1409143393"/>
    <b v="0"/>
    <n v="30"/>
    <b v="0"/>
    <s v="music/jazz"/>
    <n v="0.21037037037037037"/>
    <x v="697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x v="0"/>
    <s v="USD"/>
    <n v="1416614523"/>
    <n v="1414018923"/>
    <b v="0"/>
    <n v="6"/>
    <b v="0"/>
    <s v="music/jazz"/>
    <n v="2.1999999999999999E-2"/>
    <x v="698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x v="0"/>
    <s v="USD"/>
    <n v="1360795069"/>
    <n v="1358203069"/>
    <b v="0"/>
    <n v="15"/>
    <b v="0"/>
    <s v="music/jazz"/>
    <n v="0.109"/>
    <x v="699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x v="0"/>
    <s v="USD"/>
    <n v="1385590111"/>
    <n v="1382994511"/>
    <b v="0"/>
    <n v="5"/>
    <b v="0"/>
    <s v="music/jazz"/>
    <n v="2.6666666666666668E-2"/>
    <x v="700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x v="0"/>
    <s v="USD"/>
    <n v="1278628800"/>
    <n v="1276043330"/>
    <b v="0"/>
    <n v="0"/>
    <b v="0"/>
    <s v="music/jazz"/>
    <n v="0"/>
    <x v="121"/>
    <x v="4"/>
    <x v="13"/>
    <x v="926"/>
    <d v="2010-07-08T22:40:00"/>
  </r>
  <r>
    <n v="927"/>
    <s v="JETRO DA SILVA FUNK PROJECT"/>
    <s v="Studio CD/DVD Solo project of Pianist &amp; Keyboardist Jetro da Silva"/>
    <x v="22"/>
    <n v="0"/>
    <x v="2"/>
    <x v="0"/>
    <s v="USD"/>
    <n v="1337024695"/>
    <n v="1334432695"/>
    <b v="0"/>
    <n v="0"/>
    <b v="0"/>
    <s v="music/jazz"/>
    <n v="0"/>
    <x v="121"/>
    <x v="4"/>
    <x v="13"/>
    <x v="927"/>
    <d v="2012-05-14T19:44:55"/>
  </r>
  <r>
    <n v="928"/>
    <s v="In a Jazzy Motown"/>
    <s v="A real Motown Backup singer on 22 gold and platinum albums headlines her own Jazz CD of Motown songs."/>
    <x v="107"/>
    <n v="1575"/>
    <x v="2"/>
    <x v="0"/>
    <s v="USD"/>
    <n v="1353196800"/>
    <n v="1348864913"/>
    <b v="0"/>
    <n v="28"/>
    <b v="0"/>
    <s v="music/jazz"/>
    <n v="0.10862068965517241"/>
    <x v="701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x v="2"/>
    <n v="0"/>
    <x v="2"/>
    <x v="0"/>
    <s v="USD"/>
    <n v="1333946569"/>
    <n v="1331358169"/>
    <b v="0"/>
    <n v="0"/>
    <b v="0"/>
    <s v="music/jazz"/>
    <n v="0"/>
    <x v="121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x v="0"/>
    <s v="USD"/>
    <n v="1277501520"/>
    <n v="1273874306"/>
    <b v="0"/>
    <n v="5"/>
    <b v="0"/>
    <s v="music/jazz"/>
    <n v="0.38333333333333336"/>
    <x v="160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x v="1"/>
    <s v="GBP"/>
    <n v="1395007200"/>
    <n v="1392021502"/>
    <b v="0"/>
    <n v="7"/>
    <b v="0"/>
    <s v="music/jazz"/>
    <n v="6.5500000000000003E-2"/>
    <x v="702"/>
    <x v="4"/>
    <x v="13"/>
    <x v="931"/>
    <d v="2014-03-16T22:00:00"/>
  </r>
  <r>
    <n v="932"/>
    <s v="Mandy Harvey Christmas Album"/>
    <s v="Help me to create my 3rd album, a Christmas CD with 16 Holiday/Original favorites!"/>
    <x v="196"/>
    <n v="1381"/>
    <x v="2"/>
    <x v="0"/>
    <s v="USD"/>
    <n v="1363990545"/>
    <n v="1360106145"/>
    <b v="0"/>
    <n v="30"/>
    <b v="0"/>
    <s v="music/jazz"/>
    <n v="0.14536842105263159"/>
    <x v="703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x v="0"/>
    <s v="USD"/>
    <n v="1399867409"/>
    <n v="1394683409"/>
    <b v="0"/>
    <n v="2"/>
    <b v="0"/>
    <s v="music/jazz"/>
    <n v="0.06"/>
    <x v="88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x v="10"/>
    <n v="1520"/>
    <x v="2"/>
    <x v="5"/>
    <s v="CAD"/>
    <n v="1399183200"/>
    <n v="1396633284"/>
    <b v="0"/>
    <n v="30"/>
    <b v="0"/>
    <s v="music/jazz"/>
    <n v="0.30399999999999999"/>
    <x v="704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x v="8"/>
    <n v="50"/>
    <x v="2"/>
    <x v="0"/>
    <s v="USD"/>
    <n v="1454054429"/>
    <n v="1451462429"/>
    <b v="0"/>
    <n v="2"/>
    <b v="0"/>
    <s v="music/jazz"/>
    <n v="1.4285714285714285E-2"/>
    <x v="384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x v="123"/>
    <n v="0"/>
    <x v="2"/>
    <x v="0"/>
    <s v="USD"/>
    <n v="1326916800"/>
    <n v="1323131689"/>
    <b v="0"/>
    <n v="0"/>
    <b v="0"/>
    <s v="music/jazz"/>
    <n v="0"/>
    <x v="121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x v="0"/>
    <s v="USD"/>
    <n v="1383509357"/>
    <n v="1380913757"/>
    <b v="0"/>
    <n v="2"/>
    <b v="0"/>
    <s v="music/jazz"/>
    <n v="1.1428571428571429E-2"/>
    <x v="135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x v="39"/>
    <n v="25"/>
    <x v="2"/>
    <x v="0"/>
    <s v="USD"/>
    <n v="1346585448"/>
    <n v="1343993448"/>
    <b v="0"/>
    <n v="1"/>
    <b v="0"/>
    <s v="music/jazz"/>
    <n v="3.5714285714285713E-3"/>
    <x v="384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x v="0"/>
    <s v="USD"/>
    <n v="1372622280"/>
    <n v="1369246738"/>
    <b v="0"/>
    <n v="2"/>
    <b v="0"/>
    <s v="music/jazz"/>
    <n v="1.4545454545454545E-2"/>
    <x v="135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x v="0"/>
    <s v="USD"/>
    <n v="1439251926"/>
    <n v="1435363926"/>
    <b v="0"/>
    <n v="14"/>
    <b v="0"/>
    <s v="technology/wearables"/>
    <n v="0.17155555555555554"/>
    <x v="705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x v="0"/>
    <s v="USD"/>
    <n v="1486693145"/>
    <n v="1484101145"/>
    <b v="0"/>
    <n v="31"/>
    <b v="0"/>
    <s v="technology/wearables"/>
    <n v="2.3220000000000001E-2"/>
    <x v="706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x v="0"/>
    <s v="USD"/>
    <n v="1455826460"/>
    <n v="1452716060"/>
    <b v="0"/>
    <n v="16"/>
    <b v="0"/>
    <s v="technology/wearables"/>
    <n v="8.9066666666666669E-2"/>
    <x v="707"/>
    <x v="2"/>
    <x v="8"/>
    <x v="942"/>
    <d v="2016-02-18T20:14:20"/>
  </r>
  <r>
    <n v="943"/>
    <s v="SleepMode"/>
    <s v="A mask for home or travel that will give you the best, undisturbed sleep of your life."/>
    <x v="9"/>
    <n v="289"/>
    <x v="2"/>
    <x v="0"/>
    <s v="USD"/>
    <n v="1480438905"/>
    <n v="1477843305"/>
    <b v="0"/>
    <n v="12"/>
    <b v="0"/>
    <s v="technology/wearables"/>
    <n v="9.633333333333334E-2"/>
    <x v="708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x v="63"/>
    <n v="6663"/>
    <x v="2"/>
    <x v="0"/>
    <s v="USD"/>
    <n v="1460988000"/>
    <n v="1458050450"/>
    <b v="0"/>
    <n v="96"/>
    <b v="0"/>
    <s v="technology/wearables"/>
    <n v="0.13325999999999999"/>
    <x v="709"/>
    <x v="2"/>
    <x v="8"/>
    <x v="944"/>
    <d v="2016-04-18T14:00:00"/>
  </r>
  <r>
    <n v="945"/>
    <s v="CT BAND"/>
    <s v="Make your watch Smart ! CT Band is an ultra-thin, high-tech smart watch-strap awarded twice at CES 2017 las vegas"/>
    <x v="57"/>
    <n v="2484"/>
    <x v="2"/>
    <x v="6"/>
    <s v="EUR"/>
    <n v="1487462340"/>
    <n v="1482958626"/>
    <b v="0"/>
    <n v="16"/>
    <b v="0"/>
    <s v="technology/wearables"/>
    <n v="2.4840000000000001E-2"/>
    <x v="710"/>
    <x v="2"/>
    <x v="8"/>
    <x v="945"/>
    <d v="2017-02-18T23:59:00"/>
  </r>
  <r>
    <n v="946"/>
    <s v="OmniTrade Apron"/>
    <s v="Soft edged-Hard working. The perfect wearable organization for the home and professional shop."/>
    <x v="36"/>
    <n v="286"/>
    <x v="2"/>
    <x v="0"/>
    <s v="USD"/>
    <n v="1473444048"/>
    <n v="1470852048"/>
    <b v="0"/>
    <n v="5"/>
    <b v="0"/>
    <s v="technology/wearables"/>
    <n v="1.9066666666666666E-2"/>
    <x v="711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x v="16"/>
    <n v="0"/>
    <x v="2"/>
    <x v="0"/>
    <s v="USD"/>
    <n v="1467312306"/>
    <n v="1462128306"/>
    <b v="0"/>
    <n v="0"/>
    <b v="0"/>
    <s v="technology/wearables"/>
    <n v="0"/>
    <x v="121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x v="23"/>
    <n v="480"/>
    <x v="2"/>
    <x v="9"/>
    <s v="EUR"/>
    <n v="1457812364"/>
    <n v="1455220364"/>
    <b v="0"/>
    <n v="8"/>
    <b v="0"/>
    <s v="technology/wearables"/>
    <n v="0.12"/>
    <x v="88"/>
    <x v="2"/>
    <x v="8"/>
    <x v="948"/>
    <d v="2016-03-12T19:52:44"/>
  </r>
  <r>
    <n v="949"/>
    <s v="INBED"/>
    <s v="Der INBED ist ein innovatives Multisensor-Wearable fÃ¼r die SturzprÃ¤vention motorisch eingeschrÃ¤nkter Personen."/>
    <x v="22"/>
    <n v="273"/>
    <x v="2"/>
    <x v="12"/>
    <s v="EUR"/>
    <n v="1456016576"/>
    <n v="1450832576"/>
    <b v="0"/>
    <n v="7"/>
    <b v="0"/>
    <s v="technology/wearables"/>
    <n v="1.3650000000000001E-2"/>
    <x v="498"/>
    <x v="2"/>
    <x v="8"/>
    <x v="949"/>
    <d v="2016-02-21T01:02:56"/>
  </r>
  <r>
    <n v="950"/>
    <s v="EZC Smartlight"/>
    <s v="Rider worn tail light brake light. Adheres to virtually any coat, jacket or vest. Stays on even when you get off."/>
    <x v="10"/>
    <n v="1402"/>
    <x v="2"/>
    <x v="5"/>
    <s v="CAD"/>
    <n v="1453053661"/>
    <n v="1450461661"/>
    <b v="0"/>
    <n v="24"/>
    <b v="0"/>
    <s v="technology/wearables"/>
    <n v="0.28039999999999998"/>
    <x v="712"/>
    <x v="2"/>
    <x v="8"/>
    <x v="950"/>
    <d v="2016-01-17T18:01:01"/>
  </r>
  <r>
    <n v="951"/>
    <s v="Smart Harness"/>
    <s v="Revolutionizing the way we walk our dogs!"/>
    <x v="63"/>
    <n v="19195"/>
    <x v="2"/>
    <x v="0"/>
    <s v="USD"/>
    <n v="1465054872"/>
    <n v="1461166872"/>
    <b v="0"/>
    <n v="121"/>
    <b v="0"/>
    <s v="technology/wearables"/>
    <n v="0.38390000000000002"/>
    <x v="713"/>
    <x v="2"/>
    <x v="8"/>
    <x v="951"/>
    <d v="2016-06-04T15:41:12"/>
  </r>
  <r>
    <n v="952"/>
    <s v="Audionoggin - Join the Earvolution"/>
    <s v="Audionoggin: Wireless personal surround sound for the athlete in everyone."/>
    <x v="197"/>
    <n v="19572"/>
    <x v="2"/>
    <x v="0"/>
    <s v="USD"/>
    <n v="1479483812"/>
    <n v="1476888212"/>
    <b v="0"/>
    <n v="196"/>
    <b v="0"/>
    <s v="technology/wearables"/>
    <n v="0.39942857142857141"/>
    <x v="714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x v="0"/>
    <s v="USD"/>
    <n v="1422158199"/>
    <n v="1419566199"/>
    <b v="0"/>
    <n v="5"/>
    <b v="0"/>
    <s v="technology/wearables"/>
    <n v="8.3999999999999995E-3"/>
    <x v="715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x v="0"/>
    <s v="USD"/>
    <n v="1440100839"/>
    <n v="1436472039"/>
    <b v="0"/>
    <n v="73"/>
    <b v="0"/>
    <s v="technology/wearables"/>
    <n v="0.43406666666666666"/>
    <x v="716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x v="0"/>
    <s v="USD"/>
    <n v="1473750300"/>
    <n v="1470294300"/>
    <b v="0"/>
    <n v="93"/>
    <b v="0"/>
    <s v="technology/wearables"/>
    <n v="5.6613333333333335E-2"/>
    <x v="717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x v="63"/>
    <n v="861"/>
    <x v="2"/>
    <x v="0"/>
    <s v="USD"/>
    <n v="1430081759"/>
    <n v="1424901359"/>
    <b v="0"/>
    <n v="17"/>
    <b v="0"/>
    <s v="technology/wearables"/>
    <n v="1.7219999999999999E-2"/>
    <x v="718"/>
    <x v="2"/>
    <x v="8"/>
    <x v="956"/>
    <d v="2015-04-26T20:55:59"/>
  </r>
  <r>
    <n v="957"/>
    <s v="DUALBAND, the Leather NFC Smart Watch Band"/>
    <s v="A Leather Smart watch Band, that NEVER needs to be charged for only $37!"/>
    <x v="14"/>
    <n v="233"/>
    <x v="2"/>
    <x v="0"/>
    <s v="USD"/>
    <n v="1479392133"/>
    <n v="1476710133"/>
    <b v="0"/>
    <n v="7"/>
    <b v="0"/>
    <s v="technology/wearables"/>
    <n v="1.9416666666666665E-2"/>
    <x v="719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x v="0"/>
    <s v="USD"/>
    <n v="1428641940"/>
    <n v="1426792563"/>
    <b v="0"/>
    <n v="17"/>
    <b v="0"/>
    <s v="technology/wearables"/>
    <n v="0.11328275684711328"/>
    <x v="720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x v="0"/>
    <s v="USD"/>
    <n v="1421640665"/>
    <n v="1419048665"/>
    <b v="0"/>
    <n v="171"/>
    <b v="0"/>
    <s v="technology/wearables"/>
    <n v="0.3886"/>
    <x v="721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x v="0"/>
    <s v="USD"/>
    <n v="1489500155"/>
    <n v="1485874955"/>
    <b v="0"/>
    <n v="188"/>
    <b v="0"/>
    <s v="technology/wearables"/>
    <n v="0.46100628930817611"/>
    <x v="722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x v="75"/>
    <n v="40079"/>
    <x v="2"/>
    <x v="0"/>
    <s v="USD"/>
    <n v="1487617200"/>
    <n v="1483634335"/>
    <b v="0"/>
    <n v="110"/>
    <b v="0"/>
    <s v="technology/wearables"/>
    <n v="0.42188421052631581"/>
    <x v="723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x v="0"/>
    <s v="USD"/>
    <n v="1455210353"/>
    <n v="1451927153"/>
    <b v="0"/>
    <n v="37"/>
    <b v="0"/>
    <s v="technology/wearables"/>
    <n v="0.2848"/>
    <x v="724"/>
    <x v="2"/>
    <x v="8"/>
    <x v="962"/>
    <d v="2016-02-11T17:05:53"/>
  </r>
  <r>
    <n v="963"/>
    <s v="The Ultimate Learning Center"/>
    <s v="WE are molding an educated, motivated, non violent GENERATION!"/>
    <x v="19"/>
    <n v="377"/>
    <x v="2"/>
    <x v="0"/>
    <s v="USD"/>
    <n v="1476717319"/>
    <n v="1473693319"/>
    <b v="0"/>
    <n v="9"/>
    <b v="0"/>
    <s v="technology/wearables"/>
    <n v="1.0771428571428571E-2"/>
    <x v="725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x v="5"/>
    <s v="CAD"/>
    <n v="1441119919"/>
    <n v="1437663919"/>
    <b v="0"/>
    <n v="29"/>
    <b v="0"/>
    <s v="technology/wearables"/>
    <n v="7.9909090909090902E-3"/>
    <x v="726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x v="0"/>
    <s v="USD"/>
    <n v="1477454340"/>
    <n v="1474676646"/>
    <b v="0"/>
    <n v="6"/>
    <b v="0"/>
    <s v="technology/wearables"/>
    <n v="1.192E-2"/>
    <x v="727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x v="0"/>
    <s v="USD"/>
    <n v="1475766932"/>
    <n v="1473174932"/>
    <b v="0"/>
    <n v="30"/>
    <b v="0"/>
    <s v="technology/wearables"/>
    <n v="0.14799999999999999"/>
    <x v="728"/>
    <x v="2"/>
    <x v="8"/>
    <x v="966"/>
    <d v="2016-10-06T15:15:32"/>
  </r>
  <r>
    <n v="967"/>
    <s v="Better Beanie"/>
    <s v="Better Beanie is the new therapeutic wearable designed to assist you while keeping your hands free."/>
    <x v="22"/>
    <n v="3562"/>
    <x v="2"/>
    <x v="0"/>
    <s v="USD"/>
    <n v="1461301574"/>
    <n v="1456121174"/>
    <b v="0"/>
    <n v="81"/>
    <b v="0"/>
    <s v="technology/wearables"/>
    <n v="0.17810000000000001"/>
    <x v="729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x v="0"/>
    <s v="USD"/>
    <n v="1408134034"/>
    <n v="1405542034"/>
    <b v="0"/>
    <n v="4"/>
    <b v="0"/>
    <s v="technology/wearables"/>
    <n v="1.325E-2"/>
    <x v="730"/>
    <x v="2"/>
    <x v="8"/>
    <x v="968"/>
    <d v="2014-08-15T20:20:34"/>
  </r>
  <r>
    <n v="969"/>
    <s v="Make 100 | Geek &amp; Chic: Smart Safety Jewelry."/>
    <s v="Geek &amp; Chic Smart Jewelry Collection, Wearables Meet Style!"/>
    <x v="11"/>
    <n v="14000"/>
    <x v="2"/>
    <x v="14"/>
    <s v="MXN"/>
    <n v="1486624607"/>
    <n v="1483773407"/>
    <b v="0"/>
    <n v="11"/>
    <b v="0"/>
    <s v="technology/wearables"/>
    <n v="0.46666666666666667"/>
    <x v="731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x v="5"/>
    <s v="CAD"/>
    <n v="1485147540"/>
    <n v="1481951853"/>
    <b v="0"/>
    <n v="14"/>
    <b v="0"/>
    <s v="technology/wearables"/>
    <n v="0.4592"/>
    <x v="732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x v="0"/>
    <s v="USD"/>
    <n v="1433178060"/>
    <n v="1429290060"/>
    <b v="0"/>
    <n v="5"/>
    <b v="0"/>
    <s v="technology/wearables"/>
    <n v="2.2599999999999999E-3"/>
    <x v="733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x v="0"/>
    <s v="USD"/>
    <n v="1409813940"/>
    <n v="1407271598"/>
    <b v="0"/>
    <n v="45"/>
    <b v="0"/>
    <s v="technology/wearables"/>
    <n v="0.34625"/>
    <x v="734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x v="0"/>
    <s v="USD"/>
    <n v="1447032093"/>
    <n v="1441844493"/>
    <b v="0"/>
    <n v="8"/>
    <b v="0"/>
    <s v="technology/wearables"/>
    <n v="2.0549999999999999E-2"/>
    <x v="735"/>
    <x v="2"/>
    <x v="8"/>
    <x v="973"/>
    <d v="2015-11-09T01:21:33"/>
  </r>
  <r>
    <n v="974"/>
    <s v="KneeJack"/>
    <s v="The device that allows those with artificial knees or arthritic knees to kneel down without putting pressure on their knees."/>
    <x v="63"/>
    <n v="280"/>
    <x v="2"/>
    <x v="0"/>
    <s v="USD"/>
    <n v="1458925156"/>
    <n v="1456336756"/>
    <b v="0"/>
    <n v="3"/>
    <b v="0"/>
    <s v="technology/wearables"/>
    <n v="5.5999999999999999E-3"/>
    <x v="736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x v="0"/>
    <s v="USD"/>
    <n v="1467132185"/>
    <n v="1461948185"/>
    <b v="0"/>
    <n v="24"/>
    <b v="0"/>
    <s v="technology/wearables"/>
    <n v="2.6069999999999999E-2"/>
    <x v="737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x v="2"/>
    <s v="AUD"/>
    <n v="1439515497"/>
    <n v="1435627497"/>
    <b v="0"/>
    <n v="18"/>
    <b v="0"/>
    <s v="technology/wearables"/>
    <n v="1.9259999999999999E-2"/>
    <x v="738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x v="15"/>
    <s v="EUR"/>
    <n v="1456094197"/>
    <n v="1453502197"/>
    <b v="0"/>
    <n v="12"/>
    <b v="0"/>
    <s v="technology/wearables"/>
    <n v="0.33666666666666667"/>
    <x v="739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x v="201"/>
    <n v="97273"/>
    <x v="2"/>
    <x v="11"/>
    <s v="SEK"/>
    <n v="1456385101"/>
    <n v="1453793101"/>
    <b v="0"/>
    <n v="123"/>
    <b v="0"/>
    <s v="technology/wearables"/>
    <n v="0.5626326718299024"/>
    <x v="740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x v="0"/>
    <s v="USD"/>
    <n v="1466449140"/>
    <n v="1463392828"/>
    <b v="0"/>
    <n v="96"/>
    <b v="0"/>
    <s v="technology/wearables"/>
    <n v="0.82817600000000002"/>
    <x v="741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x v="0"/>
    <s v="USD"/>
    <n v="1417387322"/>
    <n v="1413495722"/>
    <b v="0"/>
    <n v="31"/>
    <b v="0"/>
    <s v="technology/wearables"/>
    <n v="0.14860000000000001"/>
    <x v="742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x v="0"/>
    <s v="USD"/>
    <n v="1407624222"/>
    <n v="1405032222"/>
    <b v="0"/>
    <n v="4"/>
    <b v="0"/>
    <s v="technology/wearables"/>
    <n v="1.2375123751237513E-4"/>
    <x v="743"/>
    <x v="2"/>
    <x v="8"/>
    <x v="981"/>
    <d v="2014-08-09T22:43:42"/>
  </r>
  <r>
    <n v="982"/>
    <s v="Smart 2-in-1 I-PHONE HANDLE/WALLETtm"/>
    <s v="revolutonary ultra-slim 2-in-1 Smart  2-in-1 I-PHONE handle/WALLETtm with 360 rotatiion"/>
    <x v="178"/>
    <n v="3"/>
    <x v="2"/>
    <x v="0"/>
    <s v="USD"/>
    <n v="1475431486"/>
    <n v="1472839486"/>
    <b v="0"/>
    <n v="3"/>
    <b v="0"/>
    <s v="technology/wearables"/>
    <n v="1.7142857142857143E-4"/>
    <x v="120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x v="3"/>
    <s v="EUR"/>
    <n v="1471985640"/>
    <n v="1469289685"/>
    <b v="0"/>
    <n v="179"/>
    <b v="0"/>
    <s v="technology/wearables"/>
    <n v="0.2950613611721471"/>
    <x v="744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x v="0"/>
    <s v="USD"/>
    <n v="1427507208"/>
    <n v="1424918808"/>
    <b v="0"/>
    <n v="3"/>
    <b v="0"/>
    <s v="technology/wearables"/>
    <n v="1.06E-2"/>
    <x v="745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x v="12"/>
    <s v="EUR"/>
    <n v="1451602800"/>
    <n v="1449011610"/>
    <b v="0"/>
    <n v="23"/>
    <b v="0"/>
    <s v="technology/wearables"/>
    <n v="6.2933333333333327E-2"/>
    <x v="746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x v="1"/>
    <s v="GBP"/>
    <n v="1452384000"/>
    <n v="1447698300"/>
    <b v="0"/>
    <n v="23"/>
    <b v="0"/>
    <s v="technology/wearables"/>
    <n v="0.1275"/>
    <x v="747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x v="63"/>
    <n v="6610"/>
    <x v="2"/>
    <x v="9"/>
    <s v="EUR"/>
    <n v="1403507050"/>
    <n v="1400051050"/>
    <b v="0"/>
    <n v="41"/>
    <b v="0"/>
    <s v="technology/wearables"/>
    <n v="0.13220000000000001"/>
    <x v="748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x v="13"/>
    <s v="EUR"/>
    <n v="1475310825"/>
    <n v="1472718825"/>
    <b v="0"/>
    <n v="0"/>
    <b v="0"/>
    <s v="technology/wearables"/>
    <n v="0"/>
    <x v="121"/>
    <x v="2"/>
    <x v="8"/>
    <x v="988"/>
    <d v="2016-10-01T08:33:45"/>
  </r>
  <r>
    <n v="989"/>
    <s v="Power Rope"/>
    <s v="The most useful phone charger you will ever buy"/>
    <x v="3"/>
    <n v="1677"/>
    <x v="2"/>
    <x v="0"/>
    <s v="USD"/>
    <n v="1475101495"/>
    <n v="1472509495"/>
    <b v="0"/>
    <n v="32"/>
    <b v="0"/>
    <s v="technology/wearables"/>
    <n v="0.16769999999999999"/>
    <x v="749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x v="0"/>
    <s v="USD"/>
    <n v="1409770164"/>
    <n v="1407178164"/>
    <b v="0"/>
    <n v="2"/>
    <b v="0"/>
    <s v="technology/wearables"/>
    <n v="1.0399999999999999E-3"/>
    <x v="31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x v="1"/>
    <s v="GBP"/>
    <n v="1468349460"/>
    <n v="1466186988"/>
    <b v="0"/>
    <n v="7"/>
    <b v="0"/>
    <s v="technology/wearables"/>
    <n v="4.24E-2"/>
    <x v="750"/>
    <x v="2"/>
    <x v="8"/>
    <x v="991"/>
    <d v="2016-07-12T18:51:00"/>
  </r>
  <r>
    <n v="992"/>
    <s v="WairConditioning"/>
    <s v="The HOTTEST and COOLEST thing yet! WairConditioning... an entirely new level of comfortability!"/>
    <x v="57"/>
    <n v="467"/>
    <x v="2"/>
    <x v="0"/>
    <s v="USD"/>
    <n v="1462655519"/>
    <n v="1457475119"/>
    <b v="0"/>
    <n v="4"/>
    <b v="0"/>
    <s v="technology/wearables"/>
    <n v="4.6699999999999997E-3"/>
    <x v="751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x v="0"/>
    <s v="USD"/>
    <n v="1478926800"/>
    <n v="1476054568"/>
    <b v="0"/>
    <n v="196"/>
    <b v="0"/>
    <s v="technology/wearables"/>
    <n v="0.25087142857142858"/>
    <x v="752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x v="0"/>
    <s v="USD"/>
    <n v="1417388340"/>
    <n v="1412835530"/>
    <b v="0"/>
    <n v="11"/>
    <b v="0"/>
    <s v="technology/wearables"/>
    <n v="2.3345000000000001E-2"/>
    <x v="753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x v="0"/>
    <s v="USD"/>
    <n v="1417276800"/>
    <n v="1415140480"/>
    <b v="0"/>
    <n v="9"/>
    <b v="0"/>
    <s v="technology/wearables"/>
    <n v="7.2599999999999998E-2"/>
    <x v="754"/>
    <x v="2"/>
    <x v="8"/>
    <x v="995"/>
    <d v="2014-11-29T16:00:00"/>
  </r>
  <r>
    <n v="996"/>
    <s v="Social behavior in technical communities"/>
    <s v="Study the behaviour of technical communities by tracking their movement  through wearables"/>
    <x v="23"/>
    <n v="65"/>
    <x v="2"/>
    <x v="0"/>
    <s v="USD"/>
    <n v="1406474820"/>
    <n v="1403902060"/>
    <b v="0"/>
    <n v="5"/>
    <b v="0"/>
    <s v="technology/wearables"/>
    <n v="1.6250000000000001E-2"/>
    <x v="31"/>
    <x v="2"/>
    <x v="8"/>
    <x v="996"/>
    <d v="2014-07-27T15:27:00"/>
  </r>
  <r>
    <n v="997"/>
    <s v="iPhanny"/>
    <s v="The iPhanny keeps your iPhone 6 safe from bending in those dangerous pants pockets."/>
    <x v="10"/>
    <n v="65"/>
    <x v="2"/>
    <x v="0"/>
    <s v="USD"/>
    <n v="1417145297"/>
    <n v="1414549697"/>
    <b v="0"/>
    <n v="8"/>
    <b v="0"/>
    <s v="technology/wearables"/>
    <n v="1.2999999999999999E-2"/>
    <x v="755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x v="127"/>
    <n v="35135"/>
    <x v="2"/>
    <x v="5"/>
    <s v="CAD"/>
    <n v="1447909401"/>
    <n v="1444017801"/>
    <b v="0"/>
    <n v="229"/>
    <b v="0"/>
    <s v="technology/wearables"/>
    <n v="0.58558333333333334"/>
    <x v="756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x v="5"/>
    <s v="CAD"/>
    <n v="1415865720"/>
    <n v="1413270690"/>
    <b v="0"/>
    <n v="40"/>
    <b v="0"/>
    <s v="technology/wearables"/>
    <n v="7.7886666666666673E-2"/>
    <x v="757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x v="0"/>
    <s v="USD"/>
    <n v="1489537560"/>
    <n v="1484357160"/>
    <b v="0"/>
    <n v="6"/>
    <b v="0"/>
    <s v="technology/wearables"/>
    <n v="2.2157147647256063E-2"/>
    <x v="758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x v="1"/>
    <s v="GBP"/>
    <n v="1485796613"/>
    <n v="1481908613"/>
    <b v="0"/>
    <n v="4"/>
    <b v="0"/>
    <s v="technology/wearables"/>
    <n v="1.04"/>
    <x v="759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x v="0"/>
    <s v="USD"/>
    <n v="1450331940"/>
    <n v="1447777514"/>
    <b v="0"/>
    <n v="22"/>
    <b v="0"/>
    <s v="technology/wearables"/>
    <n v="0.29602960296029601"/>
    <x v="760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x v="6"/>
    <s v="EUR"/>
    <n v="1489680061"/>
    <n v="1487091661"/>
    <b v="0"/>
    <n v="15"/>
    <b v="0"/>
    <s v="technology/wearables"/>
    <n v="0.16055"/>
    <x v="761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x v="31"/>
    <n v="20552"/>
    <x v="1"/>
    <x v="0"/>
    <s v="USD"/>
    <n v="1455814827"/>
    <n v="1453222827"/>
    <b v="0"/>
    <n v="95"/>
    <b v="0"/>
    <s v="technology/wearables"/>
    <n v="0.82208000000000003"/>
    <x v="762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x v="61"/>
    <n v="150102"/>
    <x v="1"/>
    <x v="0"/>
    <s v="USD"/>
    <n v="1446217183"/>
    <n v="1443538783"/>
    <b v="0"/>
    <n v="161"/>
    <b v="0"/>
    <s v="technology/wearables"/>
    <n v="0.75051000000000001"/>
    <x v="763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x v="0"/>
    <s v="USD"/>
    <n v="1418368260"/>
    <n v="1417654672"/>
    <b v="0"/>
    <n v="8"/>
    <b v="0"/>
    <s v="technology/wearables"/>
    <n v="5.8500000000000003E-2"/>
    <x v="764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x v="11"/>
    <n v="13296"/>
    <x v="1"/>
    <x v="0"/>
    <s v="USD"/>
    <n v="1481727623"/>
    <n v="1478095223"/>
    <b v="0"/>
    <n v="76"/>
    <b v="0"/>
    <s v="technology/wearables"/>
    <n v="0.44319999999999998"/>
    <x v="765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x v="14"/>
    <s v="MXN"/>
    <n v="1482953115"/>
    <n v="1480361115"/>
    <b v="0"/>
    <n v="1"/>
    <b v="0"/>
    <s v="technology/wearables"/>
    <n v="2.6737967914438501E-3"/>
    <x v="409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x v="0"/>
    <s v="USD"/>
    <n v="1466346646"/>
    <n v="1463754646"/>
    <b v="0"/>
    <n v="101"/>
    <b v="0"/>
    <s v="technology/wearables"/>
    <n v="0.1313"/>
    <x v="178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x v="0"/>
    <s v="USD"/>
    <n v="1473044340"/>
    <n v="1468180462"/>
    <b v="0"/>
    <n v="4"/>
    <b v="0"/>
    <s v="technology/wearables"/>
    <n v="1.9088937093275488E-3"/>
    <x v="698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x v="0"/>
    <s v="USD"/>
    <n v="1418938395"/>
    <n v="1415050395"/>
    <b v="0"/>
    <n v="1"/>
    <b v="0"/>
    <s v="technology/wearables"/>
    <n v="3.7499999999999999E-3"/>
    <x v="766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x v="0"/>
    <s v="USD"/>
    <n v="1485254052"/>
    <n v="1481366052"/>
    <b v="0"/>
    <n v="775"/>
    <b v="0"/>
    <s v="technology/wearables"/>
    <n v="215.35021"/>
    <x v="767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x v="0"/>
    <s v="USD"/>
    <n v="1451419200"/>
    <n v="1449000056"/>
    <b v="0"/>
    <n v="90"/>
    <b v="0"/>
    <s v="technology/wearables"/>
    <n v="0.34527999999999998"/>
    <x v="768"/>
    <x v="2"/>
    <x v="8"/>
    <x v="1013"/>
    <d v="2015-12-29T20:00:00"/>
  </r>
  <r>
    <n v="1014"/>
    <s v="CHEMION: The World's First Smart Glasses (Canceled)"/>
    <s v="CHEMION is an eyewear device that lets you show your creativity to the world."/>
    <x v="3"/>
    <n v="3060"/>
    <x v="1"/>
    <x v="0"/>
    <s v="USD"/>
    <n v="1420070615"/>
    <n v="1415750615"/>
    <b v="0"/>
    <n v="16"/>
    <b v="0"/>
    <s v="technology/wearables"/>
    <n v="0.30599999999999999"/>
    <x v="769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x v="7"/>
    <n v="240"/>
    <x v="1"/>
    <x v="16"/>
    <s v="CHF"/>
    <n v="1448489095"/>
    <n v="1445893495"/>
    <b v="0"/>
    <n v="6"/>
    <b v="0"/>
    <s v="technology/wearables"/>
    <n v="2.6666666666666668E-2"/>
    <x v="379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x v="0"/>
    <s v="USD"/>
    <n v="1459992856"/>
    <n v="1456108456"/>
    <b v="0"/>
    <n v="38"/>
    <b v="0"/>
    <s v="technology/wearables"/>
    <n v="2.8420000000000001E-2"/>
    <x v="770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x v="0"/>
    <s v="USD"/>
    <n v="1448125935"/>
    <n v="1444666335"/>
    <b v="0"/>
    <n v="355"/>
    <b v="0"/>
    <s v="technology/wearables"/>
    <n v="0.22878799999999999"/>
    <x v="771"/>
    <x v="2"/>
    <x v="8"/>
    <x v="1017"/>
    <d v="2015-11-21T17:12:15"/>
  </r>
  <r>
    <n v="1018"/>
    <s v="Owl (Canceled)"/>
    <s v="Owl is a fitness tracker along with an accompanying iOS app, that is both fun and interactive for children."/>
    <x v="22"/>
    <n v="621"/>
    <x v="1"/>
    <x v="0"/>
    <s v="USD"/>
    <n v="1468496933"/>
    <n v="1465904933"/>
    <b v="0"/>
    <n v="7"/>
    <b v="0"/>
    <s v="technology/wearables"/>
    <n v="3.1050000000000001E-2"/>
    <x v="772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x v="101"/>
    <n v="21300"/>
    <x v="1"/>
    <x v="0"/>
    <s v="USD"/>
    <n v="1423092149"/>
    <n v="1420500149"/>
    <b v="0"/>
    <n v="400"/>
    <b v="0"/>
    <s v="technology/wearables"/>
    <n v="0.47333333333333333"/>
    <x v="460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x v="5"/>
    <s v="CAD"/>
    <n v="1433206020"/>
    <n v="1430617209"/>
    <b v="0"/>
    <n v="30"/>
    <b v="1"/>
    <s v="music/electronic music"/>
    <n v="2.0554838709677421"/>
    <x v="773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x v="9"/>
    <n v="10554.11"/>
    <x v="0"/>
    <x v="0"/>
    <s v="USD"/>
    <n v="1445054400"/>
    <n v="1443074571"/>
    <b v="1"/>
    <n v="478"/>
    <b v="1"/>
    <s v="music/electronic music"/>
    <n v="3.5180366666666667"/>
    <x v="774"/>
    <x v="4"/>
    <x v="15"/>
    <x v="1021"/>
    <d v="2015-10-17T04:00:00"/>
  </r>
  <r>
    <n v="1022"/>
    <s v="Sammy Bananas - Bootlegs Vol. 2!!"/>
    <s v="Help get four new bootlegs onto vinyl in the second installment of my series!"/>
    <x v="13"/>
    <n v="2298"/>
    <x v="0"/>
    <x v="0"/>
    <s v="USD"/>
    <n v="1431876677"/>
    <n v="1429284677"/>
    <b v="1"/>
    <n v="74"/>
    <b v="1"/>
    <s v="music/electronic music"/>
    <n v="1.149"/>
    <x v="775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x v="13"/>
    <n v="4743"/>
    <x v="0"/>
    <x v="1"/>
    <s v="GBP"/>
    <n v="1434837861"/>
    <n v="1432245861"/>
    <b v="0"/>
    <n v="131"/>
    <b v="1"/>
    <s v="music/electronic music"/>
    <n v="2.3715000000000002"/>
    <x v="776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x v="22"/>
    <n v="23727.55"/>
    <x v="0"/>
    <x v="11"/>
    <s v="SEK"/>
    <n v="1454248563"/>
    <n v="1451656563"/>
    <b v="1"/>
    <n v="61"/>
    <b v="1"/>
    <s v="music/electronic music"/>
    <n v="1.1863774999999999"/>
    <x v="777"/>
    <x v="4"/>
    <x v="15"/>
    <x v="1024"/>
    <d v="2016-01-31T13:56:03"/>
  </r>
  <r>
    <n v="1025"/>
    <s v="[NUREN] The New Renaissance"/>
    <s v="Jake Kaufman and Jessie Seely present THE WORLD'S FIRST VIRTUAL REALITY ROCK OPERA."/>
    <x v="54"/>
    <n v="76949.820000000007"/>
    <x v="0"/>
    <x v="0"/>
    <s v="USD"/>
    <n v="1426532437"/>
    <n v="1423944037"/>
    <b v="1"/>
    <n v="1071"/>
    <b v="1"/>
    <s v="music/electronic music"/>
    <n v="1.099283142857143"/>
    <x v="778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x v="1"/>
    <s v="GBP"/>
    <n v="1459414016"/>
    <n v="1456480016"/>
    <b v="1"/>
    <n v="122"/>
    <b v="1"/>
    <s v="music/electronic music"/>
    <n v="1.0000828571428571"/>
    <x v="779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x v="0"/>
    <s v="USD"/>
    <n v="1414025347"/>
    <n v="1411433347"/>
    <b v="1"/>
    <n v="111"/>
    <b v="1"/>
    <s v="music/electronic music"/>
    <n v="1.0309292094387414"/>
    <x v="780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x v="1"/>
    <s v="GBP"/>
    <n v="1488830400"/>
    <n v="1484924605"/>
    <b v="1"/>
    <n v="255"/>
    <b v="1"/>
    <s v="music/electronic music"/>
    <n v="1.1727000000000001"/>
    <x v="781"/>
    <x v="4"/>
    <x v="15"/>
    <x v="1028"/>
    <d v="2017-03-06T20:00:00"/>
  </r>
  <r>
    <n v="1029"/>
    <s v="StrobeHouse presents Valborg 2015"/>
    <s v="We want to recreate last years massive Valborgparty in Lund but this time even bigger!"/>
    <x v="3"/>
    <n v="11176"/>
    <x v="0"/>
    <x v="11"/>
    <s v="SEK"/>
    <n v="1428184740"/>
    <n v="1423501507"/>
    <b v="0"/>
    <n v="141"/>
    <b v="1"/>
    <s v="music/electronic music"/>
    <n v="1.1175999999999999"/>
    <x v="782"/>
    <x v="4"/>
    <x v="15"/>
    <x v="1029"/>
    <d v="2015-04-04T21:59:00"/>
  </r>
  <r>
    <n v="1030"/>
    <s v="The Gothsicles - I FEEL SICLE"/>
    <s v="Help fund the latest Gothsicles mega-album, I FEEL SICLE!"/>
    <x v="13"/>
    <n v="6842"/>
    <x v="0"/>
    <x v="0"/>
    <s v="USD"/>
    <n v="1473680149"/>
    <n v="1472470549"/>
    <b v="0"/>
    <n v="159"/>
    <b v="1"/>
    <s v="music/electronic music"/>
    <n v="3.4209999999999998"/>
    <x v="783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x v="3"/>
    <n v="10740"/>
    <x v="0"/>
    <x v="0"/>
    <s v="USD"/>
    <n v="1450290010"/>
    <n v="1447698010"/>
    <b v="0"/>
    <n v="99"/>
    <b v="1"/>
    <s v="music/electronic music"/>
    <n v="1.0740000000000001"/>
    <x v="784"/>
    <x v="4"/>
    <x v="15"/>
    <x v="1031"/>
    <d v="2015-12-16T18:20:10"/>
  </r>
  <r>
    <n v="1032"/>
    <s v="Phantom Ship / Coastal (Album Preorder)"/>
    <s v="Ideal for living rooms and open spaces."/>
    <x v="105"/>
    <n v="5858.84"/>
    <x v="0"/>
    <x v="0"/>
    <s v="USD"/>
    <n v="1466697625"/>
    <n v="1464105625"/>
    <b v="0"/>
    <n v="96"/>
    <b v="1"/>
    <s v="music/electronic music"/>
    <n v="1.0849703703703704"/>
    <x v="785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x v="1"/>
    <s v="GBP"/>
    <n v="1481564080"/>
    <n v="1479144880"/>
    <b v="0"/>
    <n v="27"/>
    <b v="1"/>
    <s v="music/electronic music"/>
    <n v="1.0286144578313252"/>
    <x v="786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x v="0"/>
    <s v="USD"/>
    <n v="1470369540"/>
    <n v="1467604804"/>
    <b v="0"/>
    <n v="166"/>
    <b v="1"/>
    <s v="music/electronic music"/>
    <n v="1.3000180000000001"/>
    <x v="787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x v="0"/>
    <s v="USD"/>
    <n v="1423668220"/>
    <n v="1421076220"/>
    <b v="0"/>
    <n v="76"/>
    <b v="1"/>
    <s v="music/electronic music"/>
    <n v="1.0765217391304347"/>
    <x v="788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x v="37"/>
    <n v="5056.22"/>
    <x v="0"/>
    <x v="0"/>
    <s v="USD"/>
    <n v="1357545600"/>
    <n v="1354790790"/>
    <b v="0"/>
    <n v="211"/>
    <b v="1"/>
    <s v="music/electronic music"/>
    <n v="1.1236044444444444"/>
    <x v="789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x v="0"/>
    <s v="USD"/>
    <n v="1431925200"/>
    <n v="1429991062"/>
    <b v="0"/>
    <n v="21"/>
    <b v="1"/>
    <s v="music/electronic music"/>
    <n v="1.0209999999999999"/>
    <x v="790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x v="0"/>
    <s v="USD"/>
    <n v="1458362023"/>
    <n v="1455773623"/>
    <b v="0"/>
    <n v="61"/>
    <b v="1"/>
    <s v="music/electronic music"/>
    <n v="1.4533333333333334"/>
    <x v="791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x v="0"/>
    <s v="USD"/>
    <n v="1481615940"/>
    <n v="1479436646"/>
    <b v="0"/>
    <n v="30"/>
    <b v="1"/>
    <s v="music/electronic music"/>
    <n v="1.282"/>
    <x v="792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x v="0"/>
    <s v="USD"/>
    <n v="1472317209"/>
    <n v="1469725209"/>
    <b v="0"/>
    <n v="1"/>
    <b v="0"/>
    <s v="journalism/audio"/>
    <n v="2.9411764705882353E-3"/>
    <x v="409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x v="45"/>
    <n v="0"/>
    <x v="1"/>
    <x v="0"/>
    <s v="USD"/>
    <n v="1406769992"/>
    <n v="1405041992"/>
    <b v="0"/>
    <n v="0"/>
    <b v="0"/>
    <s v="journalism/audio"/>
    <n v="0"/>
    <x v="121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x v="81"/>
    <n v="10"/>
    <x v="1"/>
    <x v="0"/>
    <s v="USD"/>
    <n v="1410516000"/>
    <n v="1406824948"/>
    <b v="0"/>
    <n v="1"/>
    <b v="0"/>
    <s v="journalism/audio"/>
    <n v="1.5384615384615385E-2"/>
    <x v="119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x v="57"/>
    <n v="8537"/>
    <x v="1"/>
    <x v="0"/>
    <s v="USD"/>
    <n v="1432101855"/>
    <n v="1429509855"/>
    <b v="0"/>
    <n v="292"/>
    <b v="0"/>
    <s v="journalism/audio"/>
    <n v="8.5370000000000001E-2"/>
    <x v="793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x v="39"/>
    <n v="6"/>
    <x v="1"/>
    <x v="0"/>
    <s v="USD"/>
    <n v="1425587220"/>
    <n v="1420668801"/>
    <b v="0"/>
    <n v="2"/>
    <b v="0"/>
    <s v="journalism/audio"/>
    <n v="8.571428571428571E-4"/>
    <x v="366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x v="3"/>
    <n v="266"/>
    <x v="1"/>
    <x v="0"/>
    <s v="USD"/>
    <n v="1408827550"/>
    <n v="1406235550"/>
    <b v="0"/>
    <n v="8"/>
    <b v="0"/>
    <s v="journalism/audio"/>
    <n v="2.6599999999999999E-2"/>
    <x v="794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x v="9"/>
    <n v="0"/>
    <x v="1"/>
    <x v="12"/>
    <s v="EUR"/>
    <n v="1451161560"/>
    <n v="1447273560"/>
    <b v="0"/>
    <n v="0"/>
    <b v="0"/>
    <s v="journalism/audio"/>
    <n v="0"/>
    <x v="121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x v="13"/>
    <n v="1"/>
    <x v="1"/>
    <x v="0"/>
    <s v="USD"/>
    <n v="1415219915"/>
    <n v="1412624315"/>
    <b v="0"/>
    <n v="1"/>
    <b v="0"/>
    <s v="journalism/audio"/>
    <n v="5.0000000000000001E-4"/>
    <x v="120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x v="0"/>
    <s v="USD"/>
    <n v="1474766189"/>
    <n v="1471310189"/>
    <b v="0"/>
    <n v="4"/>
    <b v="0"/>
    <s v="journalism/audio"/>
    <n v="1.4133333333333333E-2"/>
    <x v="450"/>
    <x v="5"/>
    <x v="16"/>
    <x v="1048"/>
    <d v="2016-09-25T01:16:29"/>
  </r>
  <r>
    <n v="1049"/>
    <s v="J1 (Canceled)"/>
    <s v="------"/>
    <x v="14"/>
    <n v="0"/>
    <x v="1"/>
    <x v="0"/>
    <s v="USD"/>
    <n v="1455272445"/>
    <n v="1452680445"/>
    <b v="0"/>
    <n v="0"/>
    <b v="0"/>
    <s v="journalism/audio"/>
    <n v="0"/>
    <x v="121"/>
    <x v="5"/>
    <x v="16"/>
    <x v="1049"/>
    <d v="2016-02-12T10:20:45"/>
  </r>
  <r>
    <n v="1050"/>
    <s v="The (Secular) Barbershop Podcast (Canceled)"/>
    <s v="Secularism is on the rise and I hear you.Talk to me."/>
    <x v="30"/>
    <n v="0"/>
    <x v="1"/>
    <x v="0"/>
    <s v="USD"/>
    <n v="1442257677"/>
    <n v="1439665677"/>
    <b v="0"/>
    <n v="0"/>
    <b v="0"/>
    <s v="journalism/audio"/>
    <n v="0"/>
    <x v="121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x v="2"/>
    <n v="0"/>
    <x v="1"/>
    <x v="0"/>
    <s v="USD"/>
    <n v="1409098825"/>
    <n v="1406679625"/>
    <b v="0"/>
    <n v="0"/>
    <b v="0"/>
    <s v="journalism/audio"/>
    <n v="0"/>
    <x v="121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x v="0"/>
    <s v="USD"/>
    <n v="1465243740"/>
    <n v="1461438495"/>
    <b v="0"/>
    <n v="0"/>
    <b v="0"/>
    <s v="journalism/audio"/>
    <n v="0"/>
    <x v="121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x v="0"/>
    <s v="USD"/>
    <n v="1488773332"/>
    <n v="1486613332"/>
    <b v="0"/>
    <n v="1"/>
    <b v="0"/>
    <s v="journalism/audio"/>
    <n v="0.01"/>
    <x v="2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x v="0"/>
    <s v="USD"/>
    <n v="1407708000"/>
    <n v="1405110399"/>
    <b v="0"/>
    <n v="0"/>
    <b v="0"/>
    <s v="journalism/audio"/>
    <n v="0"/>
    <x v="121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x v="0"/>
    <s v="USD"/>
    <n v="1457394545"/>
    <n v="1454802545"/>
    <b v="0"/>
    <n v="0"/>
    <b v="0"/>
    <s v="journalism/audio"/>
    <n v="0"/>
    <x v="121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x v="0"/>
    <s v="USD"/>
    <n v="1429892177"/>
    <n v="1424711777"/>
    <b v="0"/>
    <n v="0"/>
    <b v="0"/>
    <s v="journalism/audio"/>
    <n v="0"/>
    <x v="121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x v="3"/>
    <n v="0"/>
    <x v="1"/>
    <x v="0"/>
    <s v="USD"/>
    <n v="1480888483"/>
    <n v="1478292883"/>
    <b v="0"/>
    <n v="0"/>
    <b v="0"/>
    <s v="journalism/audio"/>
    <n v="0"/>
    <x v="121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x v="79"/>
    <n v="0"/>
    <x v="1"/>
    <x v="0"/>
    <s v="USD"/>
    <n v="1427328000"/>
    <n v="1423777043"/>
    <b v="0"/>
    <n v="0"/>
    <b v="0"/>
    <s v="journalism/audio"/>
    <n v="0"/>
    <x v="121"/>
    <x v="5"/>
    <x v="16"/>
    <x v="1058"/>
    <d v="2015-03-26T00:00:00"/>
  </r>
  <r>
    <n v="1059"/>
    <s v="Voice Over Artist (Canceled)"/>
    <s v="Turning myself into a vocal artist."/>
    <x v="184"/>
    <n v="0"/>
    <x v="1"/>
    <x v="0"/>
    <s v="USD"/>
    <n v="1426269456"/>
    <n v="1423681056"/>
    <b v="0"/>
    <n v="0"/>
    <b v="0"/>
    <s v="journalism/audio"/>
    <n v="0"/>
    <x v="121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x v="10"/>
    <n v="50"/>
    <x v="1"/>
    <x v="0"/>
    <s v="USD"/>
    <n v="1429134893"/>
    <n v="1426542893"/>
    <b v="0"/>
    <n v="1"/>
    <b v="0"/>
    <s v="journalism/audio"/>
    <n v="0.01"/>
    <x v="73"/>
    <x v="5"/>
    <x v="16"/>
    <x v="1060"/>
    <d v="2015-04-15T21:54:53"/>
  </r>
  <r>
    <n v="1061"/>
    <s v="Chat Box 23 (Canceled)"/>
    <s v="T.O., Adi &amp; Mercedes discuss their point of views, women's issues &amp; Hollywood Hotties."/>
    <x v="23"/>
    <n v="0"/>
    <x v="1"/>
    <x v="0"/>
    <s v="USD"/>
    <n v="1462150800"/>
    <n v="1456987108"/>
    <b v="0"/>
    <n v="0"/>
    <b v="0"/>
    <s v="journalism/audio"/>
    <n v="0"/>
    <x v="121"/>
    <x v="5"/>
    <x v="16"/>
    <x v="1061"/>
    <d v="2016-05-02T01:00:00"/>
  </r>
  <r>
    <n v="1062"/>
    <s v="RETURNING AT A LATER DATE"/>
    <s v="SEE US ON PATREON www.badgirlartwork.com"/>
    <x v="212"/>
    <n v="190"/>
    <x v="1"/>
    <x v="0"/>
    <s v="USD"/>
    <n v="1468351341"/>
    <n v="1467746541"/>
    <b v="0"/>
    <n v="4"/>
    <b v="0"/>
    <s v="journalism/audio"/>
    <n v="0.95477386934673369"/>
    <x v="125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x v="0"/>
    <s v="USD"/>
    <n v="1472604262"/>
    <n v="1470012262"/>
    <b v="0"/>
    <n v="0"/>
    <b v="0"/>
    <s v="journalism/audio"/>
    <n v="0"/>
    <x v="121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x v="0"/>
    <s v="USD"/>
    <n v="1373174903"/>
    <n v="1369286903"/>
    <b v="0"/>
    <n v="123"/>
    <b v="0"/>
    <s v="games/video games"/>
    <n v="8.9744444444444446E-2"/>
    <x v="795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x v="2"/>
    <s v="AUD"/>
    <n v="1392800922"/>
    <n v="1390381722"/>
    <b v="0"/>
    <n v="5"/>
    <b v="0"/>
    <s v="games/video games"/>
    <n v="2.7E-2"/>
    <x v="796"/>
    <x v="6"/>
    <x v="17"/>
    <x v="1065"/>
    <d v="2014-02-19T09:08:42"/>
  </r>
  <r>
    <n v="1066"/>
    <s v="So I'm A Dark Lord"/>
    <s v="A parody of old school RPGs where you are a new Dark Lord on a quest to amass monsters and allies on your side."/>
    <x v="60"/>
    <n v="5051"/>
    <x v="2"/>
    <x v="0"/>
    <s v="USD"/>
    <n v="1375657582"/>
    <n v="1371769582"/>
    <b v="0"/>
    <n v="148"/>
    <b v="0"/>
    <s v="games/video games"/>
    <n v="3.3673333333333333E-2"/>
    <x v="797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x v="0"/>
    <s v="USD"/>
    <n v="1387657931"/>
    <n v="1385065931"/>
    <b v="0"/>
    <n v="10"/>
    <b v="0"/>
    <s v="games/video games"/>
    <n v="0.26"/>
    <x v="31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x v="11"/>
    <n v="45"/>
    <x v="2"/>
    <x v="0"/>
    <s v="USD"/>
    <n v="1460274864"/>
    <n v="1457686464"/>
    <b v="0"/>
    <n v="4"/>
    <b v="0"/>
    <s v="games/video games"/>
    <n v="1.5E-3"/>
    <x v="798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x v="41"/>
    <n v="850"/>
    <x v="2"/>
    <x v="0"/>
    <s v="USD"/>
    <n v="1385447459"/>
    <n v="1382679059"/>
    <b v="0"/>
    <n v="21"/>
    <b v="0"/>
    <s v="games/video games"/>
    <n v="0.38636363636363635"/>
    <x v="799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x v="0"/>
    <s v="USD"/>
    <n v="1349050622"/>
    <n v="1347322622"/>
    <b v="0"/>
    <n v="2"/>
    <b v="0"/>
    <s v="games/video games"/>
    <n v="7.0000000000000001E-3"/>
    <x v="436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x v="213"/>
    <n v="0"/>
    <x v="2"/>
    <x v="10"/>
    <s v="NOK"/>
    <n v="1447787093"/>
    <n v="1445191493"/>
    <b v="0"/>
    <n v="0"/>
    <b v="0"/>
    <s v="games/video games"/>
    <n v="0"/>
    <x v="121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x v="96"/>
    <n v="51"/>
    <x v="2"/>
    <x v="0"/>
    <s v="USD"/>
    <n v="1391630297"/>
    <n v="1389038297"/>
    <b v="0"/>
    <n v="4"/>
    <b v="0"/>
    <s v="games/video games"/>
    <n v="6.8000000000000005E-4"/>
    <x v="800"/>
    <x v="6"/>
    <x v="17"/>
    <x v="1072"/>
    <d v="2014-02-05T19:58:17"/>
  </r>
  <r>
    <n v="1073"/>
    <s v="Rainbow Ball to the Iphone"/>
    <s v="We want to bring our Game Rainbow Ball to the iphone and to do that we need a little help"/>
    <x v="47"/>
    <n v="10"/>
    <x v="2"/>
    <x v="0"/>
    <s v="USD"/>
    <n v="1318806541"/>
    <n v="1316214541"/>
    <b v="0"/>
    <n v="1"/>
    <b v="0"/>
    <s v="games/video games"/>
    <n v="1.3333333333333334E-2"/>
    <x v="119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x v="214"/>
    <n v="3407"/>
    <x v="2"/>
    <x v="0"/>
    <s v="USD"/>
    <n v="1388808545"/>
    <n v="1386216545"/>
    <b v="0"/>
    <n v="30"/>
    <b v="0"/>
    <s v="games/video games"/>
    <n v="6.3092592592592589E-2"/>
    <x v="801"/>
    <x v="6"/>
    <x v="17"/>
    <x v="1074"/>
    <d v="2014-01-04T04:09:05"/>
  </r>
  <r>
    <n v="1075"/>
    <s v="Towers Of The Apocalypse"/>
    <s v="Fully 3D, post Apocalyptic themed tower defense video game. New take on the genre."/>
    <x v="28"/>
    <n v="45"/>
    <x v="2"/>
    <x v="0"/>
    <s v="USD"/>
    <n v="1336340516"/>
    <n v="1333748516"/>
    <b v="0"/>
    <n v="3"/>
    <b v="0"/>
    <s v="games/video games"/>
    <n v="4.4999999999999998E-2"/>
    <x v="2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x v="96"/>
    <n v="47074"/>
    <x v="2"/>
    <x v="0"/>
    <s v="USD"/>
    <n v="1410426250"/>
    <n v="1405674250"/>
    <b v="0"/>
    <n v="975"/>
    <b v="0"/>
    <s v="games/video games"/>
    <n v="0.62765333333333329"/>
    <x v="802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x v="31"/>
    <n v="7344"/>
    <x v="2"/>
    <x v="0"/>
    <s v="USD"/>
    <n v="1452744011"/>
    <n v="1450152011"/>
    <b v="0"/>
    <n v="167"/>
    <b v="0"/>
    <s v="games/video games"/>
    <n v="0.29376000000000002"/>
    <x v="803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x v="0"/>
    <s v="USD"/>
    <n v="1311309721"/>
    <n v="1307421721"/>
    <b v="0"/>
    <n v="5"/>
    <b v="0"/>
    <s v="games/video games"/>
    <n v="7.4999999999999997E-2"/>
    <x v="377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x v="91"/>
    <n v="678"/>
    <x v="2"/>
    <x v="12"/>
    <s v="EUR"/>
    <n v="1463232936"/>
    <n v="1461072936"/>
    <b v="0"/>
    <n v="18"/>
    <b v="0"/>
    <s v="games/video games"/>
    <n v="2.6076923076923077E-2"/>
    <x v="804"/>
    <x v="6"/>
    <x v="17"/>
    <x v="1079"/>
    <d v="2016-05-14T13:35:36"/>
  </r>
  <r>
    <n v="1080"/>
    <s v="Skullforge: The Hunt"/>
    <s v="A fantasy action RPG which follows an elven ex-slave on a journey of magic, revenge, intrigue, and deceit."/>
    <x v="22"/>
    <n v="1821"/>
    <x v="2"/>
    <x v="0"/>
    <s v="USD"/>
    <n v="1399778333"/>
    <n v="1397186333"/>
    <b v="0"/>
    <n v="98"/>
    <b v="0"/>
    <s v="games/video games"/>
    <n v="9.1050000000000006E-2"/>
    <x v="805"/>
    <x v="6"/>
    <x v="17"/>
    <x v="1080"/>
    <d v="2014-05-11T03:18:53"/>
  </r>
  <r>
    <n v="1081"/>
    <s v="The Creature"/>
    <s v="Finishing your last job before you retire until a disaster strikes the cargo ship can you survive The Creature?"/>
    <x v="118"/>
    <n v="12"/>
    <x v="2"/>
    <x v="0"/>
    <s v="USD"/>
    <n v="1422483292"/>
    <n v="1419891292"/>
    <b v="0"/>
    <n v="4"/>
    <b v="0"/>
    <s v="games/video games"/>
    <n v="1.7647058823529413E-4"/>
    <x v="366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x v="3"/>
    <n v="56"/>
    <x v="2"/>
    <x v="0"/>
    <s v="USD"/>
    <n v="1344635088"/>
    <n v="1342043088"/>
    <b v="0"/>
    <n v="3"/>
    <b v="0"/>
    <s v="games/video games"/>
    <n v="5.5999999999999999E-3"/>
    <x v="806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x v="5"/>
    <s v="CAD"/>
    <n v="1406994583"/>
    <n v="1401810583"/>
    <b v="0"/>
    <n v="1"/>
    <b v="0"/>
    <s v="games/video games"/>
    <n v="8.2000000000000007E-3"/>
    <x v="807"/>
    <x v="6"/>
    <x v="17"/>
    <x v="1083"/>
    <d v="2014-08-02T15:49:43"/>
  </r>
  <r>
    <n v="1084"/>
    <s v="My own channel"/>
    <s v="I want to start my own channel for gaming"/>
    <x v="131"/>
    <n v="0"/>
    <x v="2"/>
    <x v="0"/>
    <s v="USD"/>
    <n v="1407534804"/>
    <n v="1404942804"/>
    <b v="0"/>
    <n v="0"/>
    <b v="0"/>
    <s v="games/video games"/>
    <n v="0"/>
    <x v="121"/>
    <x v="6"/>
    <x v="17"/>
    <x v="1084"/>
    <d v="2014-08-08T21:53:24"/>
  </r>
  <r>
    <n v="1085"/>
    <s v="Sun Dryd Studios"/>
    <s v="The new kid on the block. Re-imagining old games and creating new ones. Ship, Lazer, Rock is first."/>
    <x v="11"/>
    <n v="1026"/>
    <x v="2"/>
    <x v="5"/>
    <s v="CAD"/>
    <n v="1457967975"/>
    <n v="1455379575"/>
    <b v="0"/>
    <n v="9"/>
    <b v="0"/>
    <s v="games/video games"/>
    <n v="3.4200000000000001E-2"/>
    <x v="808"/>
    <x v="6"/>
    <x v="17"/>
    <x v="1085"/>
    <d v="2016-03-14T15:06:15"/>
  </r>
  <r>
    <n v="1086"/>
    <s v="Cyber Universe Online"/>
    <s v="Humanity's future in the Galaxy"/>
    <x v="102"/>
    <n v="15"/>
    <x v="2"/>
    <x v="0"/>
    <s v="USD"/>
    <n v="1408913291"/>
    <n v="1406321291"/>
    <b v="0"/>
    <n v="2"/>
    <b v="0"/>
    <s v="games/video games"/>
    <n v="8.3333333333333339E-4"/>
    <x v="507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x v="184"/>
    <n v="0"/>
    <x v="2"/>
    <x v="0"/>
    <s v="USD"/>
    <n v="1402852087"/>
    <n v="1400260087"/>
    <b v="0"/>
    <n v="0"/>
    <b v="0"/>
    <s v="games/video games"/>
    <n v="0"/>
    <x v="121"/>
    <x v="6"/>
    <x v="17"/>
    <x v="1087"/>
    <d v="2014-06-15T17:08:07"/>
  </r>
  <r>
    <n v="1088"/>
    <s v="Still Alive"/>
    <s v="A fresh twist on survival games. Intense, high-stakes 30 minute rounds for up to 10 players."/>
    <x v="101"/>
    <n v="6382.34"/>
    <x v="2"/>
    <x v="0"/>
    <s v="USD"/>
    <n v="1398366667"/>
    <n v="1395774667"/>
    <b v="0"/>
    <n v="147"/>
    <b v="0"/>
    <s v="games/video games"/>
    <n v="0.14182977777777778"/>
    <x v="809"/>
    <x v="6"/>
    <x v="17"/>
    <x v="1088"/>
    <d v="2014-04-24T19:11:07"/>
  </r>
  <r>
    <n v="1089"/>
    <s v="Farabel"/>
    <s v="Farabel is a single player turn-based fantasy strategy game for Mac/PC/Linux"/>
    <x v="36"/>
    <n v="1174"/>
    <x v="2"/>
    <x v="6"/>
    <s v="EUR"/>
    <n v="1435293175"/>
    <n v="1432701175"/>
    <b v="0"/>
    <n v="49"/>
    <b v="0"/>
    <s v="games/video games"/>
    <n v="7.8266666666666665E-2"/>
    <x v="810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x v="215"/>
    <n v="5"/>
    <x v="2"/>
    <x v="2"/>
    <s v="AUD"/>
    <n v="1432873653"/>
    <n v="1430281653"/>
    <b v="0"/>
    <n v="1"/>
    <b v="0"/>
    <s v="games/video games"/>
    <n v="3.8464497269020693E-4"/>
    <x v="144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x v="1"/>
    <s v="GBP"/>
    <n v="1460313672"/>
    <n v="1457725272"/>
    <b v="0"/>
    <n v="2"/>
    <b v="0"/>
    <s v="games/video games"/>
    <n v="0.125"/>
    <x v="385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x v="0"/>
    <s v="USD"/>
    <n v="1357432638"/>
    <n v="1354840638"/>
    <b v="0"/>
    <n v="7"/>
    <b v="0"/>
    <s v="games/video games"/>
    <n v="1.0500000000000001E-2"/>
    <x v="366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x v="5"/>
    <s v="CAD"/>
    <n v="1455232937"/>
    <n v="1453936937"/>
    <b v="0"/>
    <n v="4"/>
    <b v="0"/>
    <s v="games/video games"/>
    <n v="0.14083333333333334"/>
    <x v="811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x v="102"/>
    <n v="3294.01"/>
    <x v="2"/>
    <x v="0"/>
    <s v="USD"/>
    <n v="1318180033"/>
    <n v="1315588033"/>
    <b v="0"/>
    <n v="27"/>
    <b v="0"/>
    <s v="games/video games"/>
    <n v="0.18300055555555556"/>
    <x v="812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x v="69"/>
    <n v="25174"/>
    <x v="2"/>
    <x v="0"/>
    <s v="USD"/>
    <n v="1377867220"/>
    <n v="1375275220"/>
    <b v="0"/>
    <n v="94"/>
    <b v="0"/>
    <s v="games/video games"/>
    <n v="5.0347999999999997E-2"/>
    <x v="813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x v="0"/>
    <s v="USD"/>
    <n v="1412393400"/>
    <n v="1409747154"/>
    <b v="0"/>
    <n v="29"/>
    <b v="0"/>
    <s v="games/video games"/>
    <n v="0.17933333333333334"/>
    <x v="814"/>
    <x v="6"/>
    <x v="17"/>
    <x v="1096"/>
    <d v="2014-10-04T03:30:00"/>
  </r>
  <r>
    <n v="1097"/>
    <s v="Rabbly"/>
    <s v="Rabbly is action-adventure game. Is about a scientist going on an adventure, to find rare materials in another galaxy."/>
    <x v="57"/>
    <n v="47"/>
    <x v="2"/>
    <x v="0"/>
    <s v="USD"/>
    <n v="1393786877"/>
    <n v="1390330877"/>
    <b v="0"/>
    <n v="7"/>
    <b v="0"/>
    <s v="games/video games"/>
    <n v="4.6999999999999999E-4"/>
    <x v="815"/>
    <x v="6"/>
    <x v="17"/>
    <x v="1097"/>
    <d v="2014-03-02T19:01:17"/>
  </r>
  <r>
    <n v="1098"/>
    <s v="Kick, Punch... Fireball"/>
    <s v="Kick, Punch... Fireball is an FPS type arena game set inside the fantasy world."/>
    <x v="31"/>
    <n v="1803"/>
    <x v="2"/>
    <x v="0"/>
    <s v="USD"/>
    <n v="1397413095"/>
    <n v="1394821095"/>
    <b v="0"/>
    <n v="22"/>
    <b v="0"/>
    <s v="games/video games"/>
    <n v="7.2120000000000004E-2"/>
    <x v="816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x v="10"/>
    <n v="25"/>
    <x v="2"/>
    <x v="1"/>
    <s v="GBP"/>
    <n v="1431547468"/>
    <n v="1428955468"/>
    <b v="0"/>
    <n v="1"/>
    <b v="0"/>
    <s v="games/video games"/>
    <n v="5.0000000000000001E-3"/>
    <x v="384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x v="23"/>
    <n v="100"/>
    <x v="2"/>
    <x v="12"/>
    <s v="EUR"/>
    <n v="1455417571"/>
    <n v="1452825571"/>
    <b v="0"/>
    <n v="10"/>
    <b v="0"/>
    <s v="games/video games"/>
    <n v="2.5000000000000001E-2"/>
    <x v="119"/>
    <x v="6"/>
    <x v="17"/>
    <x v="1100"/>
    <d v="2016-02-14T02:39:31"/>
  </r>
  <r>
    <n v="1101"/>
    <s v="Strain Wars"/>
    <s v="Different strains of marijuana leafs battling to the death to see which one is the top strain."/>
    <x v="57"/>
    <n v="41"/>
    <x v="2"/>
    <x v="0"/>
    <s v="USD"/>
    <n v="1468519920"/>
    <n v="1466188338"/>
    <b v="0"/>
    <n v="6"/>
    <b v="0"/>
    <s v="games/video games"/>
    <n v="4.0999999999999999E-4"/>
    <x v="817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x v="6"/>
    <n v="425"/>
    <x v="2"/>
    <x v="0"/>
    <s v="USD"/>
    <n v="1386568740"/>
    <n v="1383095125"/>
    <b v="0"/>
    <n v="24"/>
    <b v="0"/>
    <s v="games/video games"/>
    <n v="5.3124999999999999E-2"/>
    <x v="818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x v="36"/>
    <n v="243"/>
    <x v="2"/>
    <x v="0"/>
    <s v="USD"/>
    <n v="1466227190"/>
    <n v="1461043190"/>
    <b v="0"/>
    <n v="15"/>
    <b v="0"/>
    <s v="games/video games"/>
    <n v="1.6199999999999999E-2"/>
    <x v="796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x v="1"/>
    <s v="GBP"/>
    <n v="1402480221"/>
    <n v="1399888221"/>
    <b v="0"/>
    <n v="37"/>
    <b v="0"/>
    <s v="games/video games"/>
    <n v="4.9516666666666667E-2"/>
    <x v="819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x v="216"/>
    <n v="1431"/>
    <x v="2"/>
    <x v="0"/>
    <s v="USD"/>
    <n v="1395627327"/>
    <n v="1393038927"/>
    <b v="0"/>
    <n v="20"/>
    <b v="0"/>
    <s v="games/video games"/>
    <n v="1.5900000000000001E-3"/>
    <x v="820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x v="44"/>
    <n v="165"/>
    <x v="2"/>
    <x v="0"/>
    <s v="USD"/>
    <n v="1333557975"/>
    <n v="1330969575"/>
    <b v="0"/>
    <n v="7"/>
    <b v="0"/>
    <s v="games/video games"/>
    <n v="0.41249999999999998"/>
    <x v="821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x v="0"/>
    <s v="USD"/>
    <n v="1406148024"/>
    <n v="1403556024"/>
    <b v="0"/>
    <n v="0"/>
    <b v="0"/>
    <s v="games/video games"/>
    <n v="0"/>
    <x v="121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x v="31"/>
    <n v="732.5"/>
    <x v="2"/>
    <x v="0"/>
    <s v="USD"/>
    <n v="1334326635"/>
    <n v="1329146235"/>
    <b v="0"/>
    <n v="21"/>
    <b v="0"/>
    <s v="games/video games"/>
    <n v="2.93E-2"/>
    <x v="822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x v="0"/>
    <s v="USD"/>
    <n v="1479495790"/>
    <n v="1476900190"/>
    <b v="0"/>
    <n v="3"/>
    <b v="0"/>
    <s v="games/video games"/>
    <n v="4.4999999999999997E-3"/>
    <x v="2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x v="63"/>
    <n v="255"/>
    <x v="2"/>
    <x v="0"/>
    <s v="USD"/>
    <n v="1354919022"/>
    <n v="1352327022"/>
    <b v="0"/>
    <n v="11"/>
    <b v="0"/>
    <s v="games/video games"/>
    <n v="5.1000000000000004E-3"/>
    <x v="823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x v="30"/>
    <n v="1"/>
    <x v="2"/>
    <x v="0"/>
    <s v="USD"/>
    <n v="1452228790"/>
    <n v="1449636790"/>
    <b v="0"/>
    <n v="1"/>
    <b v="0"/>
    <s v="games/video games"/>
    <n v="4.0000000000000002E-4"/>
    <x v="120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x v="0"/>
    <s v="USD"/>
    <n v="1421656200"/>
    <n v="1416507211"/>
    <b v="0"/>
    <n v="312"/>
    <b v="0"/>
    <s v="games/video games"/>
    <n v="0.35537409090909089"/>
    <x v="824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x v="28"/>
    <n v="5"/>
    <x v="2"/>
    <x v="1"/>
    <s v="GBP"/>
    <n v="1408058820"/>
    <n v="1405466820"/>
    <b v="0"/>
    <n v="1"/>
    <b v="0"/>
    <s v="games/video games"/>
    <n v="5.0000000000000001E-3"/>
    <x v="144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x v="12"/>
    <n v="10"/>
    <x v="2"/>
    <x v="1"/>
    <s v="GBP"/>
    <n v="1381306687"/>
    <n v="1378714687"/>
    <b v="0"/>
    <n v="3"/>
    <b v="0"/>
    <s v="games/video games"/>
    <n v="1.6666666666666668E-3"/>
    <x v="825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x v="0"/>
    <s v="USD"/>
    <n v="1459352495"/>
    <n v="1456764095"/>
    <b v="0"/>
    <n v="4"/>
    <b v="0"/>
    <s v="games/video games"/>
    <n v="1.325E-3"/>
    <x v="514"/>
    <x v="6"/>
    <x v="17"/>
    <x v="1115"/>
    <d v="2016-03-30T15:41:35"/>
  </r>
  <r>
    <n v="1116"/>
    <s v="Quest Remnants of Chaos"/>
    <s v="A medieval, post apocolyptic, Online, MMORPG. Class morphing, character customization game."/>
    <x v="69"/>
    <n v="178.52"/>
    <x v="2"/>
    <x v="0"/>
    <s v="USD"/>
    <n v="1339273208"/>
    <n v="1334089208"/>
    <b v="0"/>
    <n v="10"/>
    <b v="0"/>
    <s v="games/video games"/>
    <n v="3.5704000000000004E-4"/>
    <x v="826"/>
    <x v="6"/>
    <x v="17"/>
    <x v="1116"/>
    <d v="2012-06-09T20:20:08"/>
  </r>
  <r>
    <n v="1117"/>
    <s v="Medieval Village"/>
    <s v="Experience the Medieval in your own village. Increase your village into a city and walk through the streets."/>
    <x v="28"/>
    <n v="83"/>
    <x v="2"/>
    <x v="12"/>
    <s v="EUR"/>
    <n v="1451053313"/>
    <n v="1448461313"/>
    <b v="0"/>
    <n v="8"/>
    <b v="0"/>
    <s v="games/video games"/>
    <n v="8.3000000000000004E-2"/>
    <x v="827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x v="2"/>
    <s v="AUD"/>
    <n v="1396666779"/>
    <n v="1394078379"/>
    <b v="0"/>
    <n v="3"/>
    <b v="0"/>
    <s v="games/video games"/>
    <n v="2.4222222222222221E-2"/>
    <x v="828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x v="0"/>
    <s v="USD"/>
    <n v="1396810864"/>
    <n v="1395687664"/>
    <b v="0"/>
    <n v="1"/>
    <b v="0"/>
    <s v="games/video games"/>
    <n v="2.3809523809523812E-3"/>
    <x v="144"/>
    <x v="6"/>
    <x v="17"/>
    <x v="1119"/>
    <d v="2014-04-06T19:01:04"/>
  </r>
  <r>
    <n v="1120"/>
    <s v="PlanEt Ninjahwah"/>
    <s v="Planet Ninjahwah is a highly anticipated futuristic action adventure game that will blow your mind!!"/>
    <x v="31"/>
    <n v="0"/>
    <x v="2"/>
    <x v="0"/>
    <s v="USD"/>
    <n v="1319835400"/>
    <n v="1315947400"/>
    <b v="0"/>
    <n v="0"/>
    <b v="0"/>
    <s v="games/video games"/>
    <n v="0"/>
    <x v="121"/>
    <x v="6"/>
    <x v="17"/>
    <x v="1120"/>
    <d v="2011-10-28T20:56:40"/>
  </r>
  <r>
    <n v="1121"/>
    <s v="Pwincess"/>
    <s v="An action packed, side scrolling, platform jumping, laser shooting ADVENTURE that will be fun for everyone."/>
    <x v="65"/>
    <n v="29"/>
    <x v="2"/>
    <x v="0"/>
    <s v="USD"/>
    <n v="1457904316"/>
    <n v="1455315916"/>
    <b v="0"/>
    <n v="5"/>
    <b v="0"/>
    <s v="games/video games"/>
    <n v="1.16E-4"/>
    <x v="829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x v="50"/>
    <n v="0"/>
    <x v="2"/>
    <x v="1"/>
    <s v="GBP"/>
    <n v="1369932825"/>
    <n v="1368723225"/>
    <b v="0"/>
    <n v="0"/>
    <b v="0"/>
    <s v="games/video games"/>
    <n v="0"/>
    <x v="121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x v="10"/>
    <n v="11"/>
    <x v="2"/>
    <x v="0"/>
    <s v="USD"/>
    <n v="1397910848"/>
    <n v="1395318848"/>
    <b v="0"/>
    <n v="3"/>
    <b v="0"/>
    <s v="games/video games"/>
    <n v="2.2000000000000001E-3"/>
    <x v="830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x v="0"/>
    <s v="USD"/>
    <n v="1430409651"/>
    <n v="1427817651"/>
    <b v="0"/>
    <n v="7"/>
    <b v="0"/>
    <s v="games/mobile games"/>
    <n v="4.7222222222222223E-3"/>
    <x v="831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x v="9"/>
    <n v="0"/>
    <x v="2"/>
    <x v="1"/>
    <s v="GBP"/>
    <n v="1443193130"/>
    <n v="1438009130"/>
    <b v="0"/>
    <n v="0"/>
    <b v="0"/>
    <s v="games/mobile games"/>
    <n v="0"/>
    <x v="121"/>
    <x v="6"/>
    <x v="18"/>
    <x v="1125"/>
    <d v="2015-09-25T14:58:50"/>
  </r>
  <r>
    <n v="1126"/>
    <s v="GAMING TO LEARN"/>
    <s v="Imagine a science class where the teacher walks in a says &quot;Take out your cell phone and play a game.&quot;"/>
    <x v="13"/>
    <n v="10"/>
    <x v="2"/>
    <x v="0"/>
    <s v="USD"/>
    <n v="1468482694"/>
    <n v="1465890694"/>
    <b v="0"/>
    <n v="2"/>
    <b v="0"/>
    <s v="games/mobile games"/>
    <n v="5.0000000000000001E-3"/>
    <x v="144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x v="19"/>
    <n v="585"/>
    <x v="2"/>
    <x v="0"/>
    <s v="USD"/>
    <n v="1416000600"/>
    <n v="1413318600"/>
    <b v="0"/>
    <n v="23"/>
    <b v="0"/>
    <s v="games/mobile games"/>
    <n v="1.6714285714285713E-2"/>
    <x v="832"/>
    <x v="6"/>
    <x v="18"/>
    <x v="1127"/>
    <d v="2014-11-14T21:30:00"/>
  </r>
  <r>
    <n v="1128"/>
    <s v="Flying Turds"/>
    <s v="#havingfunFTW"/>
    <x v="28"/>
    <n v="1"/>
    <x v="2"/>
    <x v="1"/>
    <s v="GBP"/>
    <n v="1407425717"/>
    <n v="1404833717"/>
    <b v="0"/>
    <n v="1"/>
    <b v="0"/>
    <s v="games/mobile games"/>
    <n v="1E-3"/>
    <x v="120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x v="22"/>
    <n v="21"/>
    <x v="2"/>
    <x v="0"/>
    <s v="USD"/>
    <n v="1465107693"/>
    <n v="1462515693"/>
    <b v="0"/>
    <n v="2"/>
    <b v="0"/>
    <s v="games/mobile games"/>
    <n v="1.0499999999999999E-3"/>
    <x v="689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x v="0"/>
    <s v="USD"/>
    <n v="1416963300"/>
    <n v="1411775700"/>
    <b v="0"/>
    <n v="3"/>
    <b v="0"/>
    <s v="games/mobile games"/>
    <n v="2.2000000000000001E-3"/>
    <x v="830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x v="79"/>
    <n v="0"/>
    <x v="2"/>
    <x v="2"/>
    <s v="AUD"/>
    <n v="1450993668"/>
    <n v="1448401668"/>
    <b v="0"/>
    <n v="0"/>
    <b v="0"/>
    <s v="games/mobile games"/>
    <n v="0"/>
    <x v="121"/>
    <x v="6"/>
    <x v="18"/>
    <x v="1131"/>
    <d v="2015-12-24T21:47:48"/>
  </r>
  <r>
    <n v="1132"/>
    <s v="One"/>
    <s v="One is a simple mobile game about exploring the connections between all living things. Featuring hand-painted art."/>
    <x v="3"/>
    <n v="1438"/>
    <x v="2"/>
    <x v="5"/>
    <s v="CAD"/>
    <n v="1483238771"/>
    <n v="1480646771"/>
    <b v="0"/>
    <n v="13"/>
    <b v="0"/>
    <s v="games/mobile games"/>
    <n v="0.14380000000000001"/>
    <x v="833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x v="9"/>
    <n v="20"/>
    <x v="2"/>
    <x v="1"/>
    <s v="GBP"/>
    <n v="1406799981"/>
    <n v="1404207981"/>
    <b v="0"/>
    <n v="1"/>
    <b v="0"/>
    <s v="games/mobile games"/>
    <n v="6.6666666666666671E-3"/>
    <x v="135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x v="31"/>
    <n v="1"/>
    <x v="2"/>
    <x v="2"/>
    <s v="AUD"/>
    <n v="1417235580"/>
    <n v="1416034228"/>
    <b v="0"/>
    <n v="1"/>
    <b v="0"/>
    <s v="games/mobile games"/>
    <n v="4.0000000000000003E-5"/>
    <x v="120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x v="28"/>
    <n v="50"/>
    <x v="2"/>
    <x v="12"/>
    <s v="EUR"/>
    <n v="1470527094"/>
    <n v="1467935094"/>
    <b v="0"/>
    <n v="1"/>
    <b v="0"/>
    <s v="games/mobile games"/>
    <n v="0.05"/>
    <x v="73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x v="6"/>
    <s v="EUR"/>
    <n v="1450541229"/>
    <n v="1447949229"/>
    <b v="0"/>
    <n v="6"/>
    <b v="0"/>
    <s v="games/mobile games"/>
    <n v="6.4439140811455853E-2"/>
    <x v="834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x v="0"/>
    <s v="USD"/>
    <n v="1461440421"/>
    <n v="1458848421"/>
    <b v="0"/>
    <n v="39"/>
    <b v="0"/>
    <s v="games/mobile games"/>
    <n v="0.39500000000000002"/>
    <x v="835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x v="0"/>
    <s v="USD"/>
    <n v="1485035131"/>
    <n v="1483307131"/>
    <b v="0"/>
    <n v="4"/>
    <b v="0"/>
    <s v="games/mobile games"/>
    <n v="3.5714285714285713E-3"/>
    <x v="683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x v="6"/>
    <n v="5"/>
    <x v="2"/>
    <x v="0"/>
    <s v="USD"/>
    <n v="1420100426"/>
    <n v="1417508426"/>
    <b v="0"/>
    <n v="1"/>
    <b v="0"/>
    <s v="games/mobile games"/>
    <n v="6.2500000000000001E-4"/>
    <x v="144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x v="10"/>
    <n v="0"/>
    <x v="2"/>
    <x v="1"/>
    <s v="GBP"/>
    <n v="1438859121"/>
    <n v="1436267121"/>
    <b v="0"/>
    <n v="0"/>
    <b v="0"/>
    <s v="games/mobile games"/>
    <n v="0"/>
    <x v="121"/>
    <x v="6"/>
    <x v="18"/>
    <x v="1140"/>
    <d v="2015-08-06T11:05:21"/>
  </r>
  <r>
    <n v="1141"/>
    <s v="Arena Z - Zombie Survival"/>
    <s v="I think this will be a great game!"/>
    <x v="2"/>
    <n v="0"/>
    <x v="2"/>
    <x v="12"/>
    <s v="EUR"/>
    <n v="1436460450"/>
    <n v="1433868450"/>
    <b v="0"/>
    <n v="0"/>
    <b v="0"/>
    <s v="games/mobile games"/>
    <n v="0"/>
    <x v="121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x v="0"/>
    <s v="USD"/>
    <n v="1424131727"/>
    <n v="1421539727"/>
    <b v="0"/>
    <n v="0"/>
    <b v="0"/>
    <s v="games/mobile games"/>
    <n v="0"/>
    <x v="121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x v="101"/>
    <n v="186"/>
    <x v="2"/>
    <x v="0"/>
    <s v="USD"/>
    <n v="1450327126"/>
    <n v="1447735126"/>
    <b v="0"/>
    <n v="8"/>
    <b v="0"/>
    <s v="games/mobile games"/>
    <n v="4.1333333333333335E-3"/>
    <x v="836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x v="219"/>
    <n v="0"/>
    <x v="2"/>
    <x v="0"/>
    <s v="USD"/>
    <n v="1430281320"/>
    <n v="1427689320"/>
    <b v="0"/>
    <n v="0"/>
    <b v="0"/>
    <s v="food/food trucks"/>
    <n v="0"/>
    <x v="121"/>
    <x v="7"/>
    <x v="19"/>
    <x v="1144"/>
    <d v="2015-04-29T04:22:00"/>
  </r>
  <r>
    <n v="1145"/>
    <s v="A FORK IN THE ROAD food truck"/>
    <s v="Emphasizing locally and responsibly raised ingredients, serving delicious food! I need your help."/>
    <x v="58"/>
    <n v="100"/>
    <x v="2"/>
    <x v="0"/>
    <s v="USD"/>
    <n v="1412272592"/>
    <n v="1407088592"/>
    <b v="0"/>
    <n v="1"/>
    <b v="0"/>
    <s v="food/food trucks"/>
    <n v="1.25E-3"/>
    <x v="101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x v="12"/>
    <n v="530"/>
    <x v="2"/>
    <x v="0"/>
    <s v="USD"/>
    <n v="1399071173"/>
    <n v="1395787973"/>
    <b v="0"/>
    <n v="12"/>
    <b v="0"/>
    <s v="food/food trucks"/>
    <n v="8.8333333333333333E-2"/>
    <x v="837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x v="31"/>
    <n v="0"/>
    <x v="2"/>
    <x v="5"/>
    <s v="CAD"/>
    <n v="1413760783"/>
    <n v="1408576783"/>
    <b v="0"/>
    <n v="0"/>
    <b v="0"/>
    <s v="food/food trucks"/>
    <n v="0"/>
    <x v="121"/>
    <x v="7"/>
    <x v="19"/>
    <x v="1147"/>
    <d v="2014-10-19T23:19:43"/>
  </r>
  <r>
    <n v="1148"/>
    <s v="Warren's / Adilyn's Rollin' Bistro"/>
    <s v="New local (Louisville, KY.) food truck with a refreshing spin on rolling kitchens."/>
    <x v="36"/>
    <n v="73"/>
    <x v="2"/>
    <x v="0"/>
    <s v="USD"/>
    <n v="1480568781"/>
    <n v="1477973181"/>
    <b v="0"/>
    <n v="3"/>
    <b v="0"/>
    <s v="food/food trucks"/>
    <n v="4.8666666666666667E-3"/>
    <x v="838"/>
    <x v="7"/>
    <x v="19"/>
    <x v="1148"/>
    <d v="2016-12-01T05:06:21"/>
  </r>
  <r>
    <n v="1149"/>
    <s v="The Floridian Food Truck"/>
    <s v="Bringing culturally diverse Floridian cuisine to the people!"/>
    <x v="63"/>
    <n v="75"/>
    <x v="2"/>
    <x v="0"/>
    <s v="USD"/>
    <n v="1466096566"/>
    <n v="1463504566"/>
    <b v="0"/>
    <n v="2"/>
    <b v="0"/>
    <s v="food/food trucks"/>
    <n v="1.5E-3"/>
    <x v="839"/>
    <x v="7"/>
    <x v="19"/>
    <x v="1149"/>
    <d v="2016-06-16T17:02:46"/>
  </r>
  <r>
    <n v="1150"/>
    <s v="Chef Po's Food Truck"/>
    <s v="Bringing delicious authentic and fusion Taiwanese Food to the West Coast."/>
    <x v="30"/>
    <n v="252"/>
    <x v="2"/>
    <x v="0"/>
    <s v="USD"/>
    <n v="1452293675"/>
    <n v="1447109675"/>
    <b v="0"/>
    <n v="6"/>
    <b v="0"/>
    <s v="food/food trucks"/>
    <n v="0.1008"/>
    <x v="840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x v="31"/>
    <n v="0"/>
    <x v="2"/>
    <x v="0"/>
    <s v="USD"/>
    <n v="1441592863"/>
    <n v="1439000863"/>
    <b v="0"/>
    <n v="0"/>
    <b v="0"/>
    <s v="food/food trucks"/>
    <n v="0"/>
    <x v="121"/>
    <x v="7"/>
    <x v="19"/>
    <x v="1151"/>
    <d v="2015-09-07T02:27:43"/>
  </r>
  <r>
    <n v="1152"/>
    <s v="Peruvian King Food Truck"/>
    <s v="Peruvian food truck with an LA twist."/>
    <x v="194"/>
    <n v="911"/>
    <x v="2"/>
    <x v="0"/>
    <s v="USD"/>
    <n v="1431709312"/>
    <n v="1429117312"/>
    <b v="0"/>
    <n v="15"/>
    <b v="0"/>
    <s v="food/food trucks"/>
    <n v="5.6937500000000002E-2"/>
    <x v="841"/>
    <x v="7"/>
    <x v="19"/>
    <x v="1152"/>
    <d v="2015-05-15T17:01:52"/>
  </r>
  <r>
    <n v="1153"/>
    <s v="The Cold Spot Mobile Trailer"/>
    <s v="A mobile concession trailer for snow cones, ice cream, smoothies and more"/>
    <x v="6"/>
    <n v="50"/>
    <x v="2"/>
    <x v="0"/>
    <s v="USD"/>
    <n v="1434647305"/>
    <n v="1432055305"/>
    <b v="0"/>
    <n v="1"/>
    <b v="0"/>
    <s v="food/food trucks"/>
    <n v="6.2500000000000003E-3"/>
    <x v="73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x v="10"/>
    <n v="325"/>
    <x v="2"/>
    <x v="0"/>
    <s v="USD"/>
    <n v="1441507006"/>
    <n v="1438915006"/>
    <b v="0"/>
    <n v="3"/>
    <b v="0"/>
    <s v="food/food trucks"/>
    <n v="6.5000000000000002E-2"/>
    <x v="149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x v="0"/>
    <s v="USD"/>
    <n v="1408040408"/>
    <n v="1405448408"/>
    <b v="0"/>
    <n v="8"/>
    <b v="0"/>
    <s v="food/food trucks"/>
    <n v="7.5199999999999998E-3"/>
    <x v="842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x v="115"/>
    <n v="0"/>
    <x v="2"/>
    <x v="0"/>
    <s v="USD"/>
    <n v="1424742162"/>
    <n v="1422150162"/>
    <b v="0"/>
    <n v="0"/>
    <b v="0"/>
    <s v="food/food trucks"/>
    <n v="0"/>
    <x v="121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x v="0"/>
    <s v="USD"/>
    <n v="1417795480"/>
    <n v="1412607880"/>
    <b v="0"/>
    <n v="3"/>
    <b v="0"/>
    <s v="food/food trucks"/>
    <n v="1.5100000000000001E-2"/>
    <x v="690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x v="0"/>
    <s v="USD"/>
    <n v="1418091128"/>
    <n v="1415499128"/>
    <b v="0"/>
    <n v="3"/>
    <b v="0"/>
    <s v="food/food trucks"/>
    <n v="4.6666666666666671E-3"/>
    <x v="123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x v="220"/>
    <n v="0"/>
    <x v="2"/>
    <x v="0"/>
    <s v="USD"/>
    <n v="1435679100"/>
    <n v="1433006765"/>
    <b v="0"/>
    <n v="0"/>
    <b v="0"/>
    <s v="food/food trucks"/>
    <n v="0"/>
    <x v="121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x v="0"/>
    <s v="USD"/>
    <n v="1427510586"/>
    <n v="1424922186"/>
    <b v="0"/>
    <n v="19"/>
    <b v="0"/>
    <s v="food/food trucks"/>
    <n v="3.85E-2"/>
    <x v="843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x v="0"/>
    <s v="USD"/>
    <n v="1432047989"/>
    <n v="1430233589"/>
    <b v="0"/>
    <n v="0"/>
    <b v="0"/>
    <s v="food/food trucks"/>
    <n v="0"/>
    <x v="121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x v="127"/>
    <n v="35"/>
    <x v="2"/>
    <x v="0"/>
    <s v="USD"/>
    <n v="1411662264"/>
    <n v="1408983864"/>
    <b v="0"/>
    <n v="2"/>
    <b v="0"/>
    <s v="food/food trucks"/>
    <n v="5.8333333333333338E-4"/>
    <x v="844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x v="0"/>
    <s v="USD"/>
    <n v="1407604920"/>
    <n v="1405012920"/>
    <b v="0"/>
    <n v="0"/>
    <b v="0"/>
    <s v="food/food trucks"/>
    <n v="0"/>
    <x v="121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x v="3"/>
    <n v="0"/>
    <x v="2"/>
    <x v="0"/>
    <s v="USD"/>
    <n v="1466270582"/>
    <n v="1463678582"/>
    <b v="0"/>
    <n v="0"/>
    <b v="0"/>
    <s v="food/food trucks"/>
    <n v="0"/>
    <x v="121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x v="0"/>
    <s v="USD"/>
    <n v="1404623330"/>
    <n v="1401685730"/>
    <b v="0"/>
    <n v="25"/>
    <b v="0"/>
    <s v="food/food trucks"/>
    <n v="0.20705000000000001"/>
    <x v="845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x v="0"/>
    <s v="USD"/>
    <n v="1435291200"/>
    <n v="1432640342"/>
    <b v="0"/>
    <n v="8"/>
    <b v="0"/>
    <s v="food/food trucks"/>
    <n v="0.19139999999999999"/>
    <x v="846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x v="127"/>
    <n v="979"/>
    <x v="2"/>
    <x v="0"/>
    <s v="USD"/>
    <n v="1410543495"/>
    <n v="1407865095"/>
    <b v="0"/>
    <n v="16"/>
    <b v="0"/>
    <s v="food/food trucks"/>
    <n v="1.6316666666666667E-2"/>
    <x v="847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x v="102"/>
    <n v="1020"/>
    <x v="2"/>
    <x v="0"/>
    <s v="USD"/>
    <n v="1474507065"/>
    <n v="1471915065"/>
    <b v="0"/>
    <n v="3"/>
    <b v="0"/>
    <s v="food/food trucks"/>
    <n v="5.6666666666666664E-2"/>
    <x v="848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x v="0"/>
    <s v="USD"/>
    <n v="1424593763"/>
    <n v="1422001763"/>
    <b v="0"/>
    <n v="3"/>
    <b v="0"/>
    <s v="food/food trucks"/>
    <n v="1.6999999999999999E-3"/>
    <x v="162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x v="31"/>
    <n v="100"/>
    <x v="2"/>
    <x v="1"/>
    <s v="GBP"/>
    <n v="1433021171"/>
    <n v="1430429171"/>
    <b v="0"/>
    <n v="2"/>
    <b v="0"/>
    <s v="food/food trucks"/>
    <n v="4.0000000000000001E-3"/>
    <x v="73"/>
    <x v="7"/>
    <x v="19"/>
    <x v="1170"/>
    <d v="2015-05-30T21:26:11"/>
  </r>
  <r>
    <n v="1171"/>
    <s v="The Mean Green Purple Machine"/>
    <s v="Tulsa's first true biodiesel, alternative energy powered food truck! Oh yeah, and delicious food!"/>
    <x v="31"/>
    <n v="25"/>
    <x v="2"/>
    <x v="0"/>
    <s v="USD"/>
    <n v="1415909927"/>
    <n v="1414351127"/>
    <b v="0"/>
    <n v="1"/>
    <b v="0"/>
    <s v="food/food trucks"/>
    <n v="1E-3"/>
    <x v="384"/>
    <x v="7"/>
    <x v="19"/>
    <x v="1171"/>
    <d v="2014-11-13T20:18:47"/>
  </r>
  <r>
    <n v="1172"/>
    <s v="let your dayz take you to the dogs."/>
    <s v="Bringing YOUR favorite dog recipes to the streets."/>
    <x v="7"/>
    <n v="0"/>
    <x v="2"/>
    <x v="0"/>
    <s v="USD"/>
    <n v="1408551752"/>
    <n v="1405959752"/>
    <b v="0"/>
    <n v="0"/>
    <b v="0"/>
    <s v="food/food trucks"/>
    <n v="0"/>
    <x v="121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x v="0"/>
    <s v="USD"/>
    <n v="1438576057"/>
    <n v="1435552057"/>
    <b v="0"/>
    <n v="1"/>
    <b v="0"/>
    <s v="food/food trucks"/>
    <n v="2.4000000000000001E-4"/>
    <x v="180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x v="36"/>
    <n v="886"/>
    <x v="2"/>
    <x v="0"/>
    <s v="USD"/>
    <n v="1462738327"/>
    <n v="1460146327"/>
    <b v="0"/>
    <n v="19"/>
    <b v="0"/>
    <s v="food/food trucks"/>
    <n v="5.906666666666667E-2"/>
    <x v="849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x v="22"/>
    <n v="585"/>
    <x v="2"/>
    <x v="0"/>
    <s v="USD"/>
    <n v="1436981339"/>
    <n v="1434389339"/>
    <b v="0"/>
    <n v="9"/>
    <b v="0"/>
    <s v="food/food trucks"/>
    <n v="2.9250000000000002E-2"/>
    <x v="178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x v="164"/>
    <n v="10"/>
    <x v="2"/>
    <x v="2"/>
    <s v="AUD"/>
    <n v="1488805200"/>
    <n v="1484094498"/>
    <b v="0"/>
    <n v="1"/>
    <b v="0"/>
    <s v="food/food trucks"/>
    <n v="5.7142857142857142E-5"/>
    <x v="119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x v="12"/>
    <n v="0"/>
    <x v="2"/>
    <x v="1"/>
    <s v="GBP"/>
    <n v="1413388296"/>
    <n v="1410796296"/>
    <b v="0"/>
    <n v="0"/>
    <b v="0"/>
    <s v="food/food trucks"/>
    <n v="0"/>
    <x v="121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x v="0"/>
    <s v="USD"/>
    <n v="1408225452"/>
    <n v="1405633452"/>
    <b v="0"/>
    <n v="1"/>
    <b v="0"/>
    <s v="food/food trucks"/>
    <n v="6.666666666666667E-5"/>
    <x v="144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x v="127"/>
    <n v="3200"/>
    <x v="2"/>
    <x v="5"/>
    <s v="CAD"/>
    <n v="1446052627"/>
    <n v="1443460627"/>
    <b v="0"/>
    <n v="5"/>
    <b v="0"/>
    <s v="food/food trucks"/>
    <n v="5.3333333333333337E-2"/>
    <x v="850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x v="63"/>
    <n v="5875"/>
    <x v="2"/>
    <x v="0"/>
    <s v="USD"/>
    <n v="1403983314"/>
    <n v="1400786514"/>
    <b v="0"/>
    <n v="85"/>
    <b v="0"/>
    <s v="food/food trucks"/>
    <n v="0.11749999999999999"/>
    <x v="851"/>
    <x v="7"/>
    <x v="19"/>
    <x v="1180"/>
    <d v="2014-06-28T19:21:54"/>
  </r>
  <r>
    <n v="1181"/>
    <s v="Gringo Loco Tacos Food Truck"/>
    <s v="Bringing the best tacos to the streets of Chicago!"/>
    <x v="63"/>
    <n v="4"/>
    <x v="2"/>
    <x v="0"/>
    <s v="USD"/>
    <n v="1425197321"/>
    <n v="1422605321"/>
    <b v="0"/>
    <n v="3"/>
    <b v="0"/>
    <s v="food/food trucks"/>
    <n v="8.0000000000000007E-5"/>
    <x v="852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x v="0"/>
    <s v="USD"/>
    <n v="1484239320"/>
    <n v="1482609088"/>
    <b v="0"/>
    <n v="4"/>
    <b v="0"/>
    <s v="food/food trucks"/>
    <n v="4.2000000000000003E-2"/>
    <x v="689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x v="30"/>
    <n v="100"/>
    <x v="2"/>
    <x v="0"/>
    <s v="USD"/>
    <n v="1478059140"/>
    <n v="1476391223"/>
    <b v="0"/>
    <n v="3"/>
    <b v="0"/>
    <s v="food/food trucks"/>
    <n v="0.04"/>
    <x v="853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x v="29"/>
    <n v="23086"/>
    <x v="0"/>
    <x v="1"/>
    <s v="GBP"/>
    <n v="1486391011"/>
    <n v="1483712611"/>
    <b v="0"/>
    <n v="375"/>
    <b v="1"/>
    <s v="photography/photobooks"/>
    <n v="1.0493636363636363"/>
    <x v="854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x v="78"/>
    <n v="13180"/>
    <x v="0"/>
    <x v="0"/>
    <s v="USD"/>
    <n v="1433736000"/>
    <n v="1430945149"/>
    <b v="0"/>
    <n v="111"/>
    <b v="1"/>
    <s v="photography/photobooks"/>
    <n v="1.0544"/>
    <x v="855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x v="1"/>
    <s v="GBP"/>
    <n v="1433198520"/>
    <n v="1430340195"/>
    <b v="0"/>
    <n v="123"/>
    <b v="1"/>
    <s v="photography/photobooks"/>
    <n v="1.0673333333333332"/>
    <x v="856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x v="0"/>
    <s v="USD"/>
    <n v="1431885600"/>
    <n v="1429133323"/>
    <b v="0"/>
    <n v="70"/>
    <b v="1"/>
    <s v="photography/photobooks"/>
    <n v="1.0412571428571429"/>
    <x v="857"/>
    <x v="8"/>
    <x v="20"/>
    <x v="1187"/>
    <d v="2015-05-17T18:00:00"/>
  </r>
  <r>
    <n v="1188"/>
    <s v="Because Dance."/>
    <s v="A photobook of young dancers and their inspiring stories, photographed in beautiful and unique locations."/>
    <x v="13"/>
    <n v="3211"/>
    <x v="0"/>
    <x v="5"/>
    <s v="CAD"/>
    <n v="1482943740"/>
    <n v="1481129340"/>
    <b v="0"/>
    <n v="85"/>
    <b v="1"/>
    <s v="photography/photobooks"/>
    <n v="1.6054999999999999"/>
    <x v="858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x v="7"/>
    <n v="9700"/>
    <x v="0"/>
    <x v="0"/>
    <s v="USD"/>
    <n v="1467242995"/>
    <n v="1465428595"/>
    <b v="0"/>
    <n v="86"/>
    <b v="1"/>
    <s v="photography/photobooks"/>
    <n v="1.0777777777777777"/>
    <x v="859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x v="2"/>
    <n v="675"/>
    <x v="0"/>
    <x v="0"/>
    <s v="USD"/>
    <n v="1409500725"/>
    <n v="1406908725"/>
    <b v="0"/>
    <n v="13"/>
    <b v="1"/>
    <s v="photography/photobooks"/>
    <n v="1.35"/>
    <x v="860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x v="200"/>
    <n v="2945"/>
    <x v="0"/>
    <x v="0"/>
    <s v="USD"/>
    <n v="1458480560"/>
    <n v="1455892160"/>
    <b v="0"/>
    <n v="33"/>
    <b v="1"/>
    <s v="photography/photobooks"/>
    <n v="1.0907407407407408"/>
    <x v="861"/>
    <x v="8"/>
    <x v="20"/>
    <x v="1191"/>
    <d v="2016-03-20T13:29:20"/>
  </r>
  <r>
    <n v="1192"/>
    <s v="Other Worlds - A Make 100 Project"/>
    <s v="A macro landscape photography art book &amp; limited edition prints. A Make 100 project."/>
    <x v="213"/>
    <n v="290"/>
    <x v="0"/>
    <x v="1"/>
    <s v="GBP"/>
    <n v="1486814978"/>
    <n v="1484222978"/>
    <b v="0"/>
    <n v="15"/>
    <b v="1"/>
    <s v="photography/photobooks"/>
    <n v="2.9"/>
    <x v="862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x v="0"/>
    <s v="USD"/>
    <n v="1460223453"/>
    <n v="1455043053"/>
    <b v="0"/>
    <n v="273"/>
    <b v="1"/>
    <s v="photography/photobooks"/>
    <n v="1.0395714285714286"/>
    <x v="863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x v="17"/>
    <s v="EUR"/>
    <n v="1428493379"/>
    <n v="1425901379"/>
    <b v="0"/>
    <n v="714"/>
    <b v="1"/>
    <s v="photography/photobooks"/>
    <n v="3.2223999999999999"/>
    <x v="864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x v="13"/>
    <s v="EUR"/>
    <n v="1450602000"/>
    <n v="1445415653"/>
    <b v="0"/>
    <n v="170"/>
    <b v="1"/>
    <s v="photography/photobooks"/>
    <n v="1.35"/>
    <x v="865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x v="107"/>
    <n v="39137"/>
    <x v="0"/>
    <x v="1"/>
    <s v="GBP"/>
    <n v="1450467539"/>
    <n v="1447875539"/>
    <b v="0"/>
    <n v="512"/>
    <b v="1"/>
    <s v="photography/photobooks"/>
    <n v="2.6991034482758622"/>
    <x v="866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x v="0"/>
    <s v="USD"/>
    <n v="1465797540"/>
    <n v="1463155034"/>
    <b v="0"/>
    <n v="314"/>
    <b v="1"/>
    <s v="photography/photobooks"/>
    <n v="2.5329333333333333"/>
    <x v="867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x v="0"/>
    <s v="USD"/>
    <n v="1451530800"/>
    <n v="1448463086"/>
    <b v="0"/>
    <n v="167"/>
    <b v="1"/>
    <s v="photography/photobooks"/>
    <n v="2.6059999999999999"/>
    <x v="868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x v="1"/>
    <s v="GBP"/>
    <n v="1436380200"/>
    <n v="1433615400"/>
    <b v="0"/>
    <n v="9"/>
    <b v="1"/>
    <s v="photography/photobooks"/>
    <n v="1.0131677953348381"/>
    <x v="869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x v="225"/>
    <n v="6029"/>
    <x v="0"/>
    <x v="0"/>
    <s v="USD"/>
    <n v="1429183656"/>
    <n v="1427369256"/>
    <b v="0"/>
    <n v="103"/>
    <b v="1"/>
    <s v="photography/photobooks"/>
    <n v="1.2560416666666667"/>
    <x v="870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x v="12"/>
    <n v="6146.27"/>
    <x v="0"/>
    <x v="1"/>
    <s v="GBP"/>
    <n v="1468593246"/>
    <n v="1466001246"/>
    <b v="0"/>
    <n v="111"/>
    <b v="1"/>
    <s v="photography/photobooks"/>
    <n v="1.0243783333333334"/>
    <x v="871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x v="2"/>
    <s v="AUD"/>
    <n v="1435388154"/>
    <n v="1432796154"/>
    <b v="0"/>
    <n v="271"/>
    <b v="1"/>
    <s v="photography/photobooks"/>
    <n v="1.99244"/>
    <x v="872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x v="0"/>
    <s v="USD"/>
    <n v="1433083527"/>
    <n v="1430491527"/>
    <b v="0"/>
    <n v="101"/>
    <b v="1"/>
    <s v="photography/photobooks"/>
    <n v="1.0245398773006136"/>
    <x v="873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x v="0"/>
    <s v="USD"/>
    <n v="1449205200"/>
    <n v="1445363833"/>
    <b v="0"/>
    <n v="57"/>
    <b v="1"/>
    <s v="photography/photobooks"/>
    <n v="1.0294615384615384"/>
    <x v="874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x v="12"/>
    <s v="EUR"/>
    <n v="1434197351"/>
    <n v="1431605351"/>
    <b v="0"/>
    <n v="62"/>
    <b v="1"/>
    <s v="photography/photobooks"/>
    <n v="1.0086153846153847"/>
    <x v="875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x v="15"/>
    <s v="EUR"/>
    <n v="1489238940"/>
    <n v="1486406253"/>
    <b v="0"/>
    <n v="32"/>
    <b v="1"/>
    <s v="photography/photobooks"/>
    <n v="1.1499999999999999"/>
    <x v="876"/>
    <x v="8"/>
    <x v="20"/>
    <x v="1206"/>
    <d v="2017-03-11T13:29:00"/>
  </r>
  <r>
    <n v="1207"/>
    <s v="ITALIANA"/>
    <s v="A humanistic photo book about ancestral &amp; post-modern Italy."/>
    <x v="227"/>
    <n v="17396"/>
    <x v="0"/>
    <x v="13"/>
    <s v="EUR"/>
    <n v="1459418400"/>
    <n v="1456827573"/>
    <b v="0"/>
    <n v="141"/>
    <b v="1"/>
    <s v="photography/photobooks"/>
    <n v="1.0416766467065868"/>
    <x v="877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x v="3"/>
    <n v="15530"/>
    <x v="0"/>
    <x v="0"/>
    <s v="USD"/>
    <n v="1458835264"/>
    <n v="1456246864"/>
    <b v="0"/>
    <n v="75"/>
    <b v="1"/>
    <s v="photography/photobooks"/>
    <n v="1.5529999999999999"/>
    <x v="878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x v="0"/>
    <s v="USD"/>
    <n v="1488053905"/>
    <n v="1485461905"/>
    <b v="0"/>
    <n v="46"/>
    <b v="1"/>
    <s v="photography/photobooks"/>
    <n v="1.06"/>
    <x v="879"/>
    <x v="8"/>
    <x v="20"/>
    <x v="1209"/>
    <d v="2017-02-25T20:18:25"/>
  </r>
  <r>
    <n v="1210"/>
    <s v="Det Andra GÃ¶teborg"/>
    <s v="En fotobok om livet i det enda andra GÃ¶teborg i vÃ¤rlden"/>
    <x v="22"/>
    <n v="50863"/>
    <x v="0"/>
    <x v="11"/>
    <s v="SEK"/>
    <n v="1433106000"/>
    <n v="1431124572"/>
    <b v="0"/>
    <n v="103"/>
    <b v="1"/>
    <s v="photography/photobooks"/>
    <n v="2.5431499999999998"/>
    <x v="880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x v="28"/>
    <n v="1011"/>
    <x v="0"/>
    <x v="5"/>
    <s v="CAD"/>
    <n v="1465505261"/>
    <n v="1464209261"/>
    <b v="0"/>
    <n v="6"/>
    <b v="1"/>
    <s v="photography/photobooks"/>
    <n v="1.0109999999999999"/>
    <x v="881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x v="0"/>
    <s v="USD"/>
    <n v="1448586000"/>
    <n v="1447195695"/>
    <b v="0"/>
    <n v="83"/>
    <b v="1"/>
    <s v="photography/photobooks"/>
    <n v="1.2904"/>
    <x v="882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x v="1"/>
    <s v="GBP"/>
    <n v="1485886100"/>
    <n v="1482862100"/>
    <b v="0"/>
    <n v="108"/>
    <b v="1"/>
    <s v="photography/photobooks"/>
    <n v="1.0223076923076924"/>
    <x v="883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x v="0"/>
    <s v="USD"/>
    <n v="1433880605"/>
    <n v="1428696605"/>
    <b v="0"/>
    <n v="25"/>
    <b v="1"/>
    <s v="photography/photobooks"/>
    <n v="1.3180000000000001"/>
    <x v="884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x v="10"/>
    <n v="39304.01"/>
    <x v="0"/>
    <x v="0"/>
    <s v="USD"/>
    <n v="1401487756"/>
    <n v="1398895756"/>
    <b v="0"/>
    <n v="549"/>
    <b v="1"/>
    <s v="photography/photobooks"/>
    <n v="7.8608020000000005"/>
    <x v="885"/>
    <x v="8"/>
    <x v="20"/>
    <x v="1215"/>
    <d v="2014-05-30T22:09:16"/>
  </r>
  <r>
    <n v="1216"/>
    <s v="In Training: a book of Bonsai photographs"/>
    <s v="A fine art photography book taking a new look at the art of bonsai."/>
    <x v="32"/>
    <n v="20398"/>
    <x v="0"/>
    <x v="0"/>
    <s v="USD"/>
    <n v="1443826980"/>
    <n v="1441032457"/>
    <b v="0"/>
    <n v="222"/>
    <b v="1"/>
    <s v="photography/photobooks"/>
    <n v="1.4570000000000001"/>
    <x v="886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x v="0"/>
    <s v="USD"/>
    <n v="1468524340"/>
    <n v="1465932340"/>
    <b v="0"/>
    <n v="183"/>
    <b v="1"/>
    <s v="photography/photobooks"/>
    <n v="1.026"/>
    <x v="887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x v="7"/>
    <n v="15505"/>
    <x v="0"/>
    <x v="0"/>
    <s v="USD"/>
    <n v="1446346800"/>
    <n v="1443714800"/>
    <b v="0"/>
    <n v="89"/>
    <b v="1"/>
    <s v="photography/photobooks"/>
    <n v="1.7227777777777777"/>
    <x v="888"/>
    <x v="8"/>
    <x v="20"/>
    <x v="1218"/>
    <d v="2015-11-01T03:00:00"/>
  </r>
  <r>
    <n v="1219"/>
    <s v="The Box"/>
    <s v="The Box is a fine art book of Ron Amato's innovative and seductive photography project."/>
    <x v="229"/>
    <n v="26024"/>
    <x v="0"/>
    <x v="0"/>
    <s v="USD"/>
    <n v="1476961513"/>
    <n v="1474369513"/>
    <b v="0"/>
    <n v="253"/>
    <b v="1"/>
    <s v="photography/photobooks"/>
    <n v="1.5916819571865444"/>
    <x v="889"/>
    <x v="8"/>
    <x v="20"/>
    <x v="1219"/>
    <d v="2016-10-20T11:05:13"/>
  </r>
  <r>
    <n v="1220"/>
    <s v="All The People"/>
    <s v="A beautiful photo art book of portraits and conversations with people that may expand your idea of gender."/>
    <x v="36"/>
    <n v="15565"/>
    <x v="0"/>
    <x v="12"/>
    <s v="EUR"/>
    <n v="1440515112"/>
    <n v="1437923112"/>
    <b v="0"/>
    <n v="140"/>
    <b v="1"/>
    <s v="photography/photobooks"/>
    <n v="1.0376666666666667"/>
    <x v="890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x v="1"/>
    <s v="GBP"/>
    <n v="1480809600"/>
    <n v="1478431488"/>
    <b v="0"/>
    <n v="103"/>
    <b v="1"/>
    <s v="photography/photobooks"/>
    <n v="1.1140954545454547"/>
    <x v="891"/>
    <x v="8"/>
    <x v="20"/>
    <x v="1221"/>
    <d v="2016-12-04T00:00:00"/>
  </r>
  <r>
    <n v="1222"/>
    <s v="Project Pilgrim"/>
    <s v="Project Pilgrim is my effort to work towards normalizing mental health."/>
    <x v="23"/>
    <n v="11215"/>
    <x v="0"/>
    <x v="5"/>
    <s v="CAD"/>
    <n v="1459483200"/>
    <n v="1456852647"/>
    <b v="0"/>
    <n v="138"/>
    <b v="1"/>
    <s v="photography/photobooks"/>
    <n v="2.80375"/>
    <x v="892"/>
    <x v="8"/>
    <x v="20"/>
    <x v="1222"/>
    <d v="2016-04-01T04:00:00"/>
  </r>
  <r>
    <n v="1223"/>
    <s v="YOSEMITE PEOPLE"/>
    <s v="A photography book focusing on the people rather than the nature at Yosemite National Park."/>
    <x v="230"/>
    <n v="22197"/>
    <x v="0"/>
    <x v="0"/>
    <s v="USD"/>
    <n v="1478754909"/>
    <n v="1476159309"/>
    <b v="0"/>
    <n v="191"/>
    <b v="1"/>
    <s v="photography/photobooks"/>
    <n v="1.1210606060606061"/>
    <x v="893"/>
    <x v="8"/>
    <x v="20"/>
    <x v="1223"/>
    <d v="2016-11-10T05:15:09"/>
  </r>
  <r>
    <n v="1224"/>
    <s v="&quot;I Dreamed Last Night&quot; Album (Canceled)"/>
    <s v="Modern Celtic influenced CD.  Help me finish what I started before the stroke."/>
    <x v="36"/>
    <n v="1060"/>
    <x v="1"/>
    <x v="0"/>
    <s v="USD"/>
    <n v="1402060302"/>
    <n v="1396876302"/>
    <b v="0"/>
    <n v="18"/>
    <b v="0"/>
    <s v="music/world music"/>
    <n v="7.0666666666666669E-2"/>
    <x v="894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x v="0"/>
    <s v="USD"/>
    <n v="1382478278"/>
    <n v="1377294278"/>
    <b v="0"/>
    <n v="3"/>
    <b v="0"/>
    <s v="music/world music"/>
    <n v="4.3999999999999997E-2"/>
    <x v="895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x v="63"/>
    <n v="1937"/>
    <x v="1"/>
    <x v="0"/>
    <s v="USD"/>
    <n v="1398042000"/>
    <n v="1395089981"/>
    <b v="0"/>
    <n v="40"/>
    <b v="0"/>
    <s v="music/world music"/>
    <n v="3.8739999999999997E-2"/>
    <x v="896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x v="0"/>
    <s v="USD"/>
    <n v="1407394800"/>
    <n v="1404770616"/>
    <b v="0"/>
    <n v="0"/>
    <b v="0"/>
    <s v="music/world music"/>
    <n v="0"/>
    <x v="121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x v="0"/>
    <s v="USD"/>
    <n v="1317231008"/>
    <n v="1312047008"/>
    <b v="0"/>
    <n v="24"/>
    <b v="0"/>
    <s v="music/world music"/>
    <n v="0.29299999999999998"/>
    <x v="897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x v="0"/>
    <s v="USD"/>
    <n v="1334592000"/>
    <n v="1331982127"/>
    <b v="0"/>
    <n v="1"/>
    <b v="0"/>
    <s v="music/world music"/>
    <n v="9.0909090909090905E-3"/>
    <x v="384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x v="0"/>
    <s v="USD"/>
    <n v="1298589630"/>
    <n v="1295997630"/>
    <b v="0"/>
    <n v="0"/>
    <b v="0"/>
    <s v="music/world music"/>
    <n v="0"/>
    <x v="121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x v="0"/>
    <s v="USD"/>
    <n v="1440723600"/>
    <n v="1436394968"/>
    <b v="0"/>
    <n v="0"/>
    <b v="0"/>
    <s v="music/world music"/>
    <n v="0"/>
    <x v="121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x v="0"/>
    <s v="USD"/>
    <n v="1381090870"/>
    <n v="1377030070"/>
    <b v="0"/>
    <n v="1"/>
    <b v="0"/>
    <s v="music/world music"/>
    <n v="8.0000000000000002E-3"/>
    <x v="379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x v="0"/>
    <s v="USD"/>
    <n v="1329864374"/>
    <n v="1328049974"/>
    <b v="0"/>
    <n v="6"/>
    <b v="0"/>
    <s v="music/world music"/>
    <n v="0.11600000000000001"/>
    <x v="862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x v="1"/>
    <s v="GBP"/>
    <n v="1422903342"/>
    <n v="1420311342"/>
    <b v="0"/>
    <n v="0"/>
    <b v="0"/>
    <s v="music/world music"/>
    <n v="0"/>
    <x v="121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x v="0"/>
    <s v="USD"/>
    <n v="1387077299"/>
    <n v="1383621299"/>
    <b v="0"/>
    <n v="6"/>
    <b v="0"/>
    <s v="music/world music"/>
    <n v="2.787363950092912E-2"/>
    <x v="436"/>
    <x v="4"/>
    <x v="21"/>
    <x v="1235"/>
    <d v="2013-12-15T03:14:59"/>
  </r>
  <r>
    <n v="1236"/>
    <s v="&quot;Volando&quot; CD Release (Canceled)"/>
    <s v="Raising money to give the musicians their due."/>
    <x v="30"/>
    <n v="0"/>
    <x v="1"/>
    <x v="0"/>
    <s v="USD"/>
    <n v="1343491200"/>
    <n v="1342801164"/>
    <b v="0"/>
    <n v="0"/>
    <b v="0"/>
    <s v="music/world music"/>
    <n v="0"/>
    <x v="121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x v="0"/>
    <s v="USD"/>
    <n v="1345790865"/>
    <n v="1344062865"/>
    <b v="0"/>
    <n v="0"/>
    <b v="0"/>
    <s v="music/world music"/>
    <n v="0"/>
    <x v="121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x v="0"/>
    <s v="USD"/>
    <n v="1312641536"/>
    <n v="1310049536"/>
    <b v="0"/>
    <n v="3"/>
    <b v="0"/>
    <s v="music/world music"/>
    <n v="0.17799999999999999"/>
    <x v="898"/>
    <x v="4"/>
    <x v="21"/>
    <x v="1238"/>
    <d v="2011-08-06T14:38:56"/>
  </r>
  <r>
    <n v="1239"/>
    <s v="Help Calmenco! finance new CD and Tour (Canceled)"/>
    <s v="Please consider helping us with our new CD and Riverdance Tour"/>
    <x v="30"/>
    <n v="0"/>
    <x v="1"/>
    <x v="0"/>
    <s v="USD"/>
    <n v="1325804767"/>
    <n v="1323212767"/>
    <b v="0"/>
    <n v="0"/>
    <b v="0"/>
    <s v="music/world music"/>
    <n v="0"/>
    <x v="121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x v="6"/>
    <n v="241"/>
    <x v="1"/>
    <x v="0"/>
    <s v="USD"/>
    <n v="1373665860"/>
    <n v="1368579457"/>
    <b v="0"/>
    <n v="8"/>
    <b v="0"/>
    <s v="music/world music"/>
    <n v="3.0124999999999999E-2"/>
    <x v="899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x v="0"/>
    <s v="USD"/>
    <n v="1414994340"/>
    <n v="1413057980"/>
    <b v="0"/>
    <n v="34"/>
    <b v="0"/>
    <s v="music/world music"/>
    <n v="0.50739999999999996"/>
    <x v="900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x v="0"/>
    <s v="USD"/>
    <n v="1315747080"/>
    <n v="1314417502"/>
    <b v="0"/>
    <n v="1"/>
    <b v="0"/>
    <s v="music/world music"/>
    <n v="5.4884742041712408E-3"/>
    <x v="144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x v="0"/>
    <s v="USD"/>
    <n v="1310158800"/>
    <n v="1304888771"/>
    <b v="0"/>
    <n v="38"/>
    <b v="0"/>
    <s v="music/world music"/>
    <n v="0.14091666666666666"/>
    <x v="901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x v="0"/>
    <s v="USD"/>
    <n v="1366664400"/>
    <n v="1363981723"/>
    <b v="1"/>
    <n v="45"/>
    <b v="1"/>
    <s v="music/rock"/>
    <n v="1.038"/>
    <x v="902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x v="0"/>
    <s v="USD"/>
    <n v="1402755834"/>
    <n v="1400163834"/>
    <b v="1"/>
    <n v="17"/>
    <b v="1"/>
    <s v="music/rock"/>
    <n v="1.2024999999999999"/>
    <x v="903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x v="0"/>
    <s v="USD"/>
    <n v="1323136949"/>
    <n v="1319245349"/>
    <b v="1"/>
    <n v="31"/>
    <b v="1"/>
    <s v="music/rock"/>
    <n v="1.17"/>
    <x v="904"/>
    <x v="4"/>
    <x v="11"/>
    <x v="1246"/>
    <d v="2011-12-06T02:02:29"/>
  </r>
  <r>
    <n v="1247"/>
    <s v="BRAIN DEAD to record debut EP with SLAYER producer!"/>
    <s v="BRAIN DEAD is going to record their debut EP and they need your help, Bozos!"/>
    <x v="8"/>
    <n v="4275"/>
    <x v="0"/>
    <x v="0"/>
    <s v="USD"/>
    <n v="1367823655"/>
    <n v="1365231655"/>
    <b v="1"/>
    <n v="50"/>
    <b v="1"/>
    <s v="music/rock"/>
    <n v="1.2214285714285715"/>
    <x v="905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x v="30"/>
    <n v="3791"/>
    <x v="0"/>
    <x v="0"/>
    <s v="USD"/>
    <n v="1402642740"/>
    <n v="1399563953"/>
    <b v="1"/>
    <n v="59"/>
    <b v="1"/>
    <s v="music/rock"/>
    <n v="1.5164"/>
    <x v="906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x v="10"/>
    <n v="5222"/>
    <x v="0"/>
    <x v="0"/>
    <s v="USD"/>
    <n v="1341683211"/>
    <n v="1339091211"/>
    <b v="1"/>
    <n v="81"/>
    <b v="1"/>
    <s v="music/rock"/>
    <n v="1.0444"/>
    <x v="907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x v="0"/>
    <s v="USD"/>
    <n v="1410017131"/>
    <n v="1406129131"/>
    <b v="1"/>
    <n v="508"/>
    <b v="1"/>
    <s v="music/rock"/>
    <n v="2.0015333333333332"/>
    <x v="908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x v="12"/>
    <n v="6108"/>
    <x v="0"/>
    <x v="0"/>
    <s v="USD"/>
    <n v="1316979167"/>
    <n v="1311795167"/>
    <b v="1"/>
    <n v="74"/>
    <b v="1"/>
    <s v="music/rock"/>
    <n v="1.018"/>
    <x v="909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x v="0"/>
    <s v="USD"/>
    <n v="1382658169"/>
    <n v="1380238969"/>
    <b v="1"/>
    <n v="141"/>
    <b v="1"/>
    <s v="music/rock"/>
    <n v="1.3765714285714286"/>
    <x v="910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x v="0"/>
    <s v="USD"/>
    <n v="1409770107"/>
    <n v="1407178107"/>
    <b v="1"/>
    <n v="711"/>
    <b v="1"/>
    <s v="music/rock"/>
    <n v="3038.3319999999999"/>
    <x v="911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x v="233"/>
    <n v="13323"/>
    <x v="0"/>
    <x v="0"/>
    <s v="USD"/>
    <n v="1293857940"/>
    <n v="1288968886"/>
    <b v="1"/>
    <n v="141"/>
    <b v="1"/>
    <s v="music/rock"/>
    <n v="1.9885074626865671"/>
    <x v="912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x v="0"/>
    <s v="USD"/>
    <n v="1385932652"/>
    <n v="1383337052"/>
    <b v="1"/>
    <n v="109"/>
    <b v="1"/>
    <s v="music/rock"/>
    <n v="2.0236666666666667"/>
    <x v="913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x v="0"/>
    <s v="USD"/>
    <n v="1329084231"/>
    <n v="1326492231"/>
    <b v="1"/>
    <n v="361"/>
    <b v="1"/>
    <s v="music/rock"/>
    <n v="1.1796376666666666"/>
    <x v="914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x v="0"/>
    <s v="USD"/>
    <n v="1301792590"/>
    <n v="1297562590"/>
    <b v="1"/>
    <n v="176"/>
    <b v="1"/>
    <s v="music/rock"/>
    <n v="2.9472727272727273"/>
    <x v="915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x v="14"/>
    <n v="25577.56"/>
    <x v="0"/>
    <x v="0"/>
    <s v="USD"/>
    <n v="1377960012"/>
    <n v="1375368012"/>
    <b v="1"/>
    <n v="670"/>
    <b v="1"/>
    <s v="music/rock"/>
    <n v="2.1314633333333335"/>
    <x v="916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x v="30"/>
    <n v="2606"/>
    <x v="0"/>
    <x v="0"/>
    <s v="USD"/>
    <n v="1402286340"/>
    <n v="1399504664"/>
    <b v="1"/>
    <n v="96"/>
    <b v="1"/>
    <s v="music/rock"/>
    <n v="1.0424"/>
    <x v="917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x v="0"/>
    <s v="USD"/>
    <n v="1393445620"/>
    <n v="1390853620"/>
    <b v="1"/>
    <n v="74"/>
    <b v="1"/>
    <s v="music/rock"/>
    <n v="1.1366666666666667"/>
    <x v="918"/>
    <x v="4"/>
    <x v="11"/>
    <x v="1260"/>
    <d v="2014-02-26T20:13:40"/>
  </r>
  <r>
    <n v="1261"/>
    <s v="The Puget EP's Vinyl Release"/>
    <s v="We just recorded a stellar EP and we're trying to put it out on vinyl.  Can you help these punx out?"/>
    <x v="13"/>
    <n v="2025"/>
    <x v="0"/>
    <x v="0"/>
    <s v="USD"/>
    <n v="1390983227"/>
    <n v="1388391227"/>
    <b v="1"/>
    <n v="52"/>
    <b v="1"/>
    <s v="music/rock"/>
    <n v="1.0125"/>
    <x v="919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x v="5"/>
    <s v="CAD"/>
    <n v="1392574692"/>
    <n v="1389982692"/>
    <b v="1"/>
    <n v="105"/>
    <b v="1"/>
    <s v="music/rock"/>
    <n v="1.2541538461538462"/>
    <x v="920"/>
    <x v="4"/>
    <x v="11"/>
    <x v="1262"/>
    <d v="2014-02-16T18:18:12"/>
  </r>
  <r>
    <n v="1263"/>
    <s v="New Tropic Bombs EP ~ &quot;Return to Bomber Bay&quot;"/>
    <s v="A fresh batch of chaos from Toledo, Ohio's reggae-rockers, Tropic Bombs!"/>
    <x v="15"/>
    <n v="1785"/>
    <x v="0"/>
    <x v="0"/>
    <s v="USD"/>
    <n v="1396054800"/>
    <n v="1393034470"/>
    <b v="1"/>
    <n v="41"/>
    <b v="1"/>
    <s v="music/rock"/>
    <n v="1.19"/>
    <x v="921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x v="0"/>
    <s v="USD"/>
    <n v="1383062083"/>
    <n v="1380556483"/>
    <b v="1"/>
    <n v="34"/>
    <b v="1"/>
    <s v="music/rock"/>
    <n v="1.6646153846153846"/>
    <x v="922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x v="0"/>
    <s v="USD"/>
    <n v="1291131815"/>
    <n v="1287071015"/>
    <b v="1"/>
    <n v="66"/>
    <b v="1"/>
    <s v="music/rock"/>
    <n v="1.1914771428571429"/>
    <x v="923"/>
    <x v="4"/>
    <x v="11"/>
    <x v="1265"/>
    <d v="2010-11-30T15:43:35"/>
  </r>
  <r>
    <n v="1266"/>
    <s v="Sensory Station's First EP"/>
    <s v="We are looking to record our first EP produced by Aaron Harris (ISIS/Palms) at Studio West."/>
    <x v="196"/>
    <n v="9545"/>
    <x v="0"/>
    <x v="0"/>
    <s v="USD"/>
    <n v="1389474145"/>
    <n v="1386882145"/>
    <b v="1"/>
    <n v="50"/>
    <b v="1"/>
    <s v="music/rock"/>
    <n v="1.0047368421052632"/>
    <x v="924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x v="0"/>
    <s v="USD"/>
    <n v="1374674558"/>
    <n v="1372082558"/>
    <b v="1"/>
    <n v="159"/>
    <b v="1"/>
    <s v="music/rock"/>
    <n v="1.018"/>
    <x v="925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x v="14"/>
    <n v="14000"/>
    <x v="0"/>
    <x v="0"/>
    <s v="USD"/>
    <n v="1379708247"/>
    <n v="1377116247"/>
    <b v="1"/>
    <n v="182"/>
    <b v="1"/>
    <s v="music/rock"/>
    <n v="1.1666666666666667"/>
    <x v="926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x v="0"/>
    <s v="USD"/>
    <n v="1460764800"/>
    <n v="1458157512"/>
    <b v="1"/>
    <n v="206"/>
    <b v="1"/>
    <s v="music/rock"/>
    <n v="1.0864893617021276"/>
    <x v="927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x v="3"/>
    <n v="11472"/>
    <x v="0"/>
    <x v="0"/>
    <s v="USD"/>
    <n v="1332704042"/>
    <n v="1327523642"/>
    <b v="1"/>
    <n v="169"/>
    <b v="1"/>
    <s v="music/rock"/>
    <n v="1.1472"/>
    <x v="928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x v="0"/>
    <s v="USD"/>
    <n v="1384363459"/>
    <n v="1381767859"/>
    <b v="1"/>
    <n v="31"/>
    <b v="1"/>
    <s v="music/rock"/>
    <n v="1.018"/>
    <x v="929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x v="0"/>
    <s v="USD"/>
    <n v="1276574400"/>
    <n v="1270576379"/>
    <b v="1"/>
    <n v="28"/>
    <b v="1"/>
    <s v="music/rock"/>
    <n v="1.06"/>
    <x v="930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x v="23"/>
    <n v="4140"/>
    <x v="0"/>
    <x v="5"/>
    <s v="CAD"/>
    <n v="1409506291"/>
    <n v="1406914291"/>
    <b v="1"/>
    <n v="54"/>
    <b v="1"/>
    <s v="music/rock"/>
    <n v="1.0349999999999999"/>
    <x v="474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x v="0"/>
    <s v="USD"/>
    <n v="1346344425"/>
    <n v="1343320425"/>
    <b v="1"/>
    <n v="467"/>
    <b v="1"/>
    <s v="music/rock"/>
    <n v="1.5497535999999998"/>
    <x v="931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x v="0"/>
    <s v="USD"/>
    <n v="1375908587"/>
    <n v="1372884587"/>
    <b v="1"/>
    <n v="389"/>
    <b v="1"/>
    <s v="music/rock"/>
    <n v="1.6214066666666667"/>
    <x v="932"/>
    <x v="4"/>
    <x v="11"/>
    <x v="1275"/>
    <d v="2013-08-07T20:49:47"/>
  </r>
  <r>
    <n v="1276"/>
    <s v="MR. DREAM GOES TO JAIL"/>
    <s v="Sponsor this Brooklyn punk band's debut seven-inch, MR. DREAM GOES TO JAIL."/>
    <x v="9"/>
    <n v="3132.63"/>
    <x v="0"/>
    <x v="0"/>
    <s v="USD"/>
    <n v="1251777600"/>
    <n v="1247504047"/>
    <b v="1"/>
    <n v="68"/>
    <b v="1"/>
    <s v="music/rock"/>
    <n v="1.0442100000000001"/>
    <x v="933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x v="0"/>
    <s v="USD"/>
    <n v="1346765347"/>
    <n v="1343741347"/>
    <b v="1"/>
    <n v="413"/>
    <b v="1"/>
    <s v="music/rock"/>
    <n v="1.0612433333333333"/>
    <x v="934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x v="0"/>
    <s v="USD"/>
    <n v="1403661600"/>
    <n v="1401196766"/>
    <b v="1"/>
    <n v="190"/>
    <b v="1"/>
    <s v="music/rock"/>
    <n v="1.5493846153846154"/>
    <x v="935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x v="0"/>
    <s v="USD"/>
    <n v="1395624170"/>
    <n v="1392171770"/>
    <b v="1"/>
    <n v="189"/>
    <b v="1"/>
    <s v="music/rock"/>
    <n v="1.1077157238734421"/>
    <x v="936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x v="36"/>
    <n v="16636.78"/>
    <x v="0"/>
    <x v="0"/>
    <s v="USD"/>
    <n v="1299003054"/>
    <n v="1291227054"/>
    <b v="1"/>
    <n v="130"/>
    <b v="1"/>
    <s v="music/rock"/>
    <n v="1.1091186666666666"/>
    <x v="937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x v="0"/>
    <s v="USD"/>
    <n v="1375033836"/>
    <n v="1373305836"/>
    <b v="1"/>
    <n v="74"/>
    <b v="1"/>
    <s v="music/rock"/>
    <n v="1.1071428571428572"/>
    <x v="938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x v="0"/>
    <s v="USD"/>
    <n v="1386565140"/>
    <n v="1383909855"/>
    <b v="1"/>
    <n v="274"/>
    <b v="1"/>
    <s v="music/rock"/>
    <n v="1.2361333333333333"/>
    <x v="939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x v="28"/>
    <n v="2110.5"/>
    <x v="0"/>
    <x v="0"/>
    <s v="USD"/>
    <n v="1362974400"/>
    <n v="1360948389"/>
    <b v="1"/>
    <n v="22"/>
    <b v="1"/>
    <s v="music/rock"/>
    <n v="2.1105"/>
    <x v="940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x v="0"/>
    <s v="USD"/>
    <n v="1483203540"/>
    <n v="1481175482"/>
    <b v="0"/>
    <n v="31"/>
    <b v="1"/>
    <s v="theater/plays"/>
    <n v="1.01"/>
    <x v="941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x v="13"/>
    <n v="2033"/>
    <x v="0"/>
    <x v="1"/>
    <s v="GBP"/>
    <n v="1434808775"/>
    <n v="1433512775"/>
    <b v="0"/>
    <n v="63"/>
    <b v="1"/>
    <s v="theater/plays"/>
    <n v="1.0165"/>
    <x v="942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x v="15"/>
    <n v="1625"/>
    <x v="0"/>
    <x v="1"/>
    <s v="GBP"/>
    <n v="1424181600"/>
    <n v="1423041227"/>
    <b v="0"/>
    <n v="20"/>
    <b v="1"/>
    <s v="theater/plays"/>
    <n v="1.0833333333333333"/>
    <x v="943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x v="1"/>
    <s v="GBP"/>
    <n v="1434120856"/>
    <n v="1428936856"/>
    <b v="0"/>
    <n v="25"/>
    <b v="1"/>
    <s v="theater/plays"/>
    <n v="2.42"/>
    <x v="944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x v="0"/>
    <s v="USD"/>
    <n v="1470801600"/>
    <n v="1468122163"/>
    <b v="0"/>
    <n v="61"/>
    <b v="1"/>
    <s v="theater/plays"/>
    <n v="1.0044999999999999"/>
    <x v="945"/>
    <x v="1"/>
    <x v="6"/>
    <x v="1288"/>
    <d v="2016-08-10T04:00:00"/>
  </r>
  <r>
    <n v="1289"/>
    <s v="No Brains for Dinner"/>
    <s v="A chilling original Edwardian Comedy of errors and foolishness made for the Patrick Henry College stage."/>
    <x v="15"/>
    <n v="1876"/>
    <x v="0"/>
    <x v="0"/>
    <s v="USD"/>
    <n v="1483499645"/>
    <n v="1480907645"/>
    <b v="0"/>
    <n v="52"/>
    <b v="1"/>
    <s v="theater/plays"/>
    <n v="1.2506666666666666"/>
    <x v="946"/>
    <x v="1"/>
    <x v="6"/>
    <x v="1289"/>
    <d v="2017-01-04T03:14:05"/>
  </r>
  <r>
    <n v="1290"/>
    <s v="I Died... I Came Back, ... Whatever"/>
    <s v="Sometimes your Heart has to STOP for your Life to START."/>
    <x v="8"/>
    <n v="3800"/>
    <x v="0"/>
    <x v="0"/>
    <s v="USD"/>
    <n v="1429772340"/>
    <n v="1427121931"/>
    <b v="0"/>
    <n v="86"/>
    <b v="1"/>
    <s v="theater/plays"/>
    <n v="1.0857142857142856"/>
    <x v="947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x v="0"/>
    <s v="USD"/>
    <n v="1428390000"/>
    <n v="1425224391"/>
    <b v="0"/>
    <n v="42"/>
    <b v="1"/>
    <s v="theater/plays"/>
    <n v="1.4570000000000001"/>
    <x v="948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x v="180"/>
    <n v="1870"/>
    <x v="0"/>
    <x v="1"/>
    <s v="GBP"/>
    <n v="1444172340"/>
    <n v="1441822828"/>
    <b v="0"/>
    <n v="52"/>
    <b v="1"/>
    <s v="theater/plays"/>
    <n v="1.1000000000000001"/>
    <x v="949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x v="36"/>
    <n v="15335"/>
    <x v="0"/>
    <x v="0"/>
    <s v="USD"/>
    <n v="1447523371"/>
    <n v="1444927771"/>
    <b v="0"/>
    <n v="120"/>
    <b v="1"/>
    <s v="theater/plays"/>
    <n v="1.0223333333333333"/>
    <x v="950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x v="2"/>
    <n v="610"/>
    <x v="0"/>
    <x v="1"/>
    <s v="GBP"/>
    <n v="1445252400"/>
    <n v="1443696797"/>
    <b v="0"/>
    <n v="22"/>
    <b v="1"/>
    <s v="theater/plays"/>
    <n v="1.22"/>
    <x v="951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x v="1"/>
    <s v="GBP"/>
    <n v="1438189200"/>
    <n v="1435585497"/>
    <b v="0"/>
    <n v="64"/>
    <b v="1"/>
    <s v="theater/plays"/>
    <n v="1.0196000000000001"/>
    <x v="952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x v="1"/>
    <s v="GBP"/>
    <n v="1457914373"/>
    <n v="1456189973"/>
    <b v="0"/>
    <n v="23"/>
    <b v="1"/>
    <s v="theater/plays"/>
    <n v="1.411764705882353"/>
    <x v="953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x v="0"/>
    <s v="USD"/>
    <n v="1462125358"/>
    <n v="1459533358"/>
    <b v="0"/>
    <n v="238"/>
    <b v="1"/>
    <s v="theater/plays"/>
    <n v="1.0952500000000001"/>
    <x v="954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x v="13"/>
    <n v="2093"/>
    <x v="0"/>
    <x v="1"/>
    <s v="GBP"/>
    <n v="1461860432"/>
    <n v="1459268432"/>
    <b v="0"/>
    <n v="33"/>
    <b v="1"/>
    <s v="theater/plays"/>
    <n v="1.0465"/>
    <x v="955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x v="8"/>
    <n v="4340"/>
    <x v="0"/>
    <x v="0"/>
    <s v="USD"/>
    <n v="1436902359"/>
    <n v="1434310359"/>
    <b v="0"/>
    <n v="32"/>
    <b v="1"/>
    <s v="theater/plays"/>
    <n v="1.24"/>
    <x v="956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x v="9"/>
    <n v="4050"/>
    <x v="0"/>
    <x v="0"/>
    <s v="USD"/>
    <n v="1464807420"/>
    <n v="1461427938"/>
    <b v="0"/>
    <n v="24"/>
    <b v="1"/>
    <s v="theater/plays"/>
    <n v="1.35"/>
    <x v="957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x v="13"/>
    <n v="2055"/>
    <x v="0"/>
    <x v="0"/>
    <s v="USD"/>
    <n v="1437447600"/>
    <n v="1436551178"/>
    <b v="0"/>
    <n v="29"/>
    <b v="1"/>
    <s v="theater/plays"/>
    <n v="1.0275000000000001"/>
    <x v="958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x v="30"/>
    <n v="2500"/>
    <x v="0"/>
    <x v="0"/>
    <s v="USD"/>
    <n v="1480559011"/>
    <n v="1477963411"/>
    <b v="0"/>
    <n v="50"/>
    <b v="1"/>
    <s v="theater/plays"/>
    <n v="1"/>
    <x v="73"/>
    <x v="1"/>
    <x v="6"/>
    <x v="1302"/>
    <d v="2016-12-01T02:23:31"/>
  </r>
  <r>
    <n v="1303"/>
    <s v="Forward Arena Theatre Company: Summer Season"/>
    <s v="Groundbreaking queer theatre."/>
    <x v="8"/>
    <n v="4559.13"/>
    <x v="0"/>
    <x v="1"/>
    <s v="GBP"/>
    <n v="1469962800"/>
    <n v="1468578920"/>
    <b v="0"/>
    <n v="108"/>
    <b v="1"/>
    <s v="theater/plays"/>
    <n v="1.3026085714285716"/>
    <x v="959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x v="1"/>
    <s v="GBP"/>
    <n v="1489376405"/>
    <n v="1484196005"/>
    <b v="0"/>
    <n v="104"/>
    <b v="0"/>
    <s v="technology/wearables"/>
    <n v="0.39627499999999999"/>
    <x v="960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x v="0"/>
    <s v="USD"/>
    <n v="1469122200"/>
    <n v="1466611108"/>
    <b v="0"/>
    <n v="86"/>
    <b v="0"/>
    <s v="technology/wearables"/>
    <n v="0.25976666666666665"/>
    <x v="961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x v="0"/>
    <s v="USD"/>
    <n v="1417690734"/>
    <n v="1415098734"/>
    <b v="0"/>
    <n v="356"/>
    <b v="0"/>
    <s v="technology/wearables"/>
    <n v="0.65246363636363636"/>
    <x v="962"/>
    <x v="2"/>
    <x v="8"/>
    <x v="1306"/>
    <d v="2014-12-04T10:58:54"/>
  </r>
  <r>
    <n v="1307"/>
    <s v="VR Card - Customized Virtual Reality Viewer (Canceled)"/>
    <s v="Get VR to Everyone with Mailable, Ready to Use Viewers"/>
    <x v="63"/>
    <n v="5757"/>
    <x v="1"/>
    <x v="0"/>
    <s v="USD"/>
    <n v="1455710679"/>
    <n v="1453118679"/>
    <b v="0"/>
    <n v="45"/>
    <b v="0"/>
    <s v="technology/wearables"/>
    <n v="0.11514000000000001"/>
    <x v="963"/>
    <x v="2"/>
    <x v="8"/>
    <x v="1307"/>
    <d v="2016-02-17T12:04:39"/>
  </r>
  <r>
    <n v="1308"/>
    <s v="Boost Band: Wristband Phone Charger (Canceled)"/>
    <s v="Boost Band, a wristband that charges any device"/>
    <x v="3"/>
    <n v="1136"/>
    <x v="1"/>
    <x v="0"/>
    <s v="USD"/>
    <n v="1475937812"/>
    <n v="1472481812"/>
    <b v="0"/>
    <n v="38"/>
    <b v="0"/>
    <s v="technology/wearables"/>
    <n v="0.11360000000000001"/>
    <x v="964"/>
    <x v="2"/>
    <x v="8"/>
    <x v="1308"/>
    <d v="2016-10-08T14:43:32"/>
  </r>
  <r>
    <n v="1309"/>
    <s v="CORE : Roam (Canceled)"/>
    <s v="Wicked fun and built for excitement, CORE is the safest and most versatile speaker you've ever worn."/>
    <x v="236"/>
    <n v="12879"/>
    <x v="1"/>
    <x v="0"/>
    <s v="USD"/>
    <n v="1444943468"/>
    <n v="1441919468"/>
    <b v="0"/>
    <n v="35"/>
    <b v="0"/>
    <s v="technology/wearables"/>
    <n v="1.1199130434782609"/>
    <x v="965"/>
    <x v="2"/>
    <x v="8"/>
    <x v="1309"/>
    <d v="2015-10-15T21:11:08"/>
  </r>
  <r>
    <n v="1310"/>
    <s v="k5-jkt.by kiger (Canceled)"/>
    <s v="An essential hoodie that holds all sized smart phones and keep your headphone wires tangle free."/>
    <x v="22"/>
    <n v="3100"/>
    <x v="1"/>
    <x v="0"/>
    <s v="USD"/>
    <n v="1471622450"/>
    <n v="1467734450"/>
    <b v="0"/>
    <n v="24"/>
    <b v="0"/>
    <s v="technology/wearables"/>
    <n v="0.155"/>
    <x v="966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x v="0"/>
    <s v="USD"/>
    <n v="1480536919"/>
    <n v="1477509319"/>
    <b v="0"/>
    <n v="100"/>
    <b v="0"/>
    <s v="technology/wearables"/>
    <n v="0.32028000000000001"/>
    <x v="967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x v="210"/>
    <n v="28"/>
    <x v="1"/>
    <x v="0"/>
    <s v="USD"/>
    <n v="1429375922"/>
    <n v="1426783922"/>
    <b v="0"/>
    <n v="1"/>
    <b v="0"/>
    <s v="technology/wearables"/>
    <n v="6.0869565217391303E-3"/>
    <x v="138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x v="0"/>
    <s v="USD"/>
    <n v="1457024514"/>
    <n v="1454432514"/>
    <b v="0"/>
    <n v="122"/>
    <b v="0"/>
    <s v="technology/wearables"/>
    <n v="0.31114999999999998"/>
    <x v="968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x v="0"/>
    <s v="USD"/>
    <n v="1477065860"/>
    <n v="1471881860"/>
    <b v="0"/>
    <n v="11"/>
    <b v="0"/>
    <s v="technology/wearables"/>
    <n v="1.1266666666666666E-2"/>
    <x v="969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x v="57"/>
    <n v="40404"/>
    <x v="1"/>
    <x v="0"/>
    <s v="USD"/>
    <n v="1446771600"/>
    <n v="1443700648"/>
    <b v="0"/>
    <n v="248"/>
    <b v="0"/>
    <s v="technology/wearables"/>
    <n v="0.40404000000000001"/>
    <x v="970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x v="96"/>
    <n v="1"/>
    <x v="1"/>
    <x v="0"/>
    <s v="USD"/>
    <n v="1456700709"/>
    <n v="1453676709"/>
    <b v="0"/>
    <n v="1"/>
    <b v="0"/>
    <s v="technology/wearables"/>
    <n v="1.3333333333333333E-5"/>
    <x v="120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x v="8"/>
    <s v="DKK"/>
    <n v="1469109600"/>
    <n v="1464586746"/>
    <b v="0"/>
    <n v="19"/>
    <b v="0"/>
    <s v="technology/wearables"/>
    <n v="5.7334999999999997E-2"/>
    <x v="971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x v="79"/>
    <n v="6130"/>
    <x v="1"/>
    <x v="0"/>
    <s v="USD"/>
    <n v="1420938172"/>
    <n v="1418346172"/>
    <b v="0"/>
    <n v="135"/>
    <b v="0"/>
    <s v="technology/wearables"/>
    <n v="0.15325"/>
    <x v="972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x v="1"/>
    <s v="GBP"/>
    <n v="1405094400"/>
    <n v="1403810965"/>
    <b v="0"/>
    <n v="9"/>
    <b v="0"/>
    <s v="technology/wearables"/>
    <n v="0.15103448275862069"/>
    <x v="973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x v="9"/>
    <s v="EUR"/>
    <n v="1483138800"/>
    <n v="1480610046"/>
    <b v="0"/>
    <n v="3"/>
    <b v="0"/>
    <s v="technology/wearables"/>
    <n v="5.0299999999999997E-3"/>
    <x v="974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x v="11"/>
    <s v="SEK"/>
    <n v="1482515937"/>
    <n v="1479923937"/>
    <b v="0"/>
    <n v="7"/>
    <b v="0"/>
    <s v="technology/wearables"/>
    <n v="1.3028138528138528E-2"/>
    <x v="975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x v="1"/>
    <s v="GBP"/>
    <n v="1432223125"/>
    <n v="1429631125"/>
    <b v="0"/>
    <n v="4"/>
    <b v="0"/>
    <s v="technology/wearables"/>
    <n v="3.0285714285714286E-3"/>
    <x v="730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x v="0"/>
    <s v="USD"/>
    <n v="1461653700"/>
    <n v="1458665146"/>
    <b v="0"/>
    <n v="44"/>
    <b v="0"/>
    <s v="technology/wearables"/>
    <n v="8.8800000000000004E-2"/>
    <x v="976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x v="0"/>
    <s v="USD"/>
    <n v="1476371552"/>
    <n v="1473779552"/>
    <b v="0"/>
    <n v="90"/>
    <b v="0"/>
    <s v="technology/wearables"/>
    <n v="9.8400000000000001E-2"/>
    <x v="977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x v="0"/>
    <s v="USD"/>
    <n v="1483063435"/>
    <n v="1480471435"/>
    <b v="0"/>
    <n v="8"/>
    <b v="0"/>
    <s v="technology/wearables"/>
    <n v="2.4299999999999999E-2"/>
    <x v="978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x v="0"/>
    <s v="USD"/>
    <n v="1421348428"/>
    <n v="1417460428"/>
    <b v="0"/>
    <n v="11"/>
    <b v="0"/>
    <s v="technology/wearables"/>
    <n v="1.1299999999999999E-2"/>
    <x v="979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x v="0"/>
    <s v="USD"/>
    <n v="1432916235"/>
    <n v="1430324235"/>
    <b v="0"/>
    <n v="41"/>
    <b v="0"/>
    <s v="technology/wearables"/>
    <n v="3.5520833333333335E-2"/>
    <x v="980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x v="0"/>
    <s v="USD"/>
    <n v="1476458734"/>
    <n v="1472570734"/>
    <b v="0"/>
    <n v="15"/>
    <b v="0"/>
    <s v="technology/wearables"/>
    <n v="2.3306666666666667E-2"/>
    <x v="981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x v="0"/>
    <s v="USD"/>
    <n v="1417501145"/>
    <n v="1414041545"/>
    <b v="0"/>
    <n v="9"/>
    <b v="0"/>
    <s v="technology/wearables"/>
    <n v="8.1600000000000006E-3"/>
    <x v="982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x v="0"/>
    <s v="USD"/>
    <n v="1467432000"/>
    <n v="1464763109"/>
    <b v="0"/>
    <n v="50"/>
    <b v="0"/>
    <s v="technology/wearables"/>
    <n v="0.22494285714285714"/>
    <x v="983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x v="0"/>
    <s v="USD"/>
    <n v="1471435554"/>
    <n v="1468843554"/>
    <b v="0"/>
    <n v="34"/>
    <b v="0"/>
    <s v="technology/wearables"/>
    <n v="1.3668E-2"/>
    <x v="984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x v="16"/>
    <s v="CHF"/>
    <n v="1485480408"/>
    <n v="1482888408"/>
    <b v="0"/>
    <n v="0"/>
    <b v="0"/>
    <s v="technology/wearables"/>
    <n v="0"/>
    <x v="121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x v="2"/>
    <s v="AUD"/>
    <n v="1405478025"/>
    <n v="1402886025"/>
    <b v="0"/>
    <n v="0"/>
    <b v="0"/>
    <s v="technology/wearables"/>
    <n v="0"/>
    <x v="121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x v="242"/>
    <n v="14303"/>
    <x v="1"/>
    <x v="0"/>
    <s v="USD"/>
    <n v="1457721287"/>
    <n v="1455129287"/>
    <b v="0"/>
    <n v="276"/>
    <b v="0"/>
    <s v="technology/wearables"/>
    <n v="0.10754135338345865"/>
    <x v="985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x v="31"/>
    <n v="4940"/>
    <x v="1"/>
    <x v="0"/>
    <s v="USD"/>
    <n v="1449354502"/>
    <n v="1446762502"/>
    <b v="0"/>
    <n v="16"/>
    <b v="0"/>
    <s v="technology/wearables"/>
    <n v="0.1976"/>
    <x v="986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x v="0"/>
    <s v="USD"/>
    <n v="1418849028"/>
    <n v="1415825028"/>
    <b v="0"/>
    <n v="224"/>
    <b v="0"/>
    <s v="technology/wearables"/>
    <n v="0.84946999999999995"/>
    <x v="987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x v="0"/>
    <s v="USD"/>
    <n v="1488549079"/>
    <n v="1485957079"/>
    <b v="0"/>
    <n v="140"/>
    <b v="0"/>
    <s v="technology/wearables"/>
    <n v="0.49381999999999998"/>
    <x v="988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x v="0"/>
    <s v="USD"/>
    <n v="1438543033"/>
    <n v="1435951033"/>
    <b v="0"/>
    <n v="15"/>
    <b v="0"/>
    <s v="technology/wearables"/>
    <n v="3.3033333333333331E-2"/>
    <x v="989"/>
    <x v="2"/>
    <x v="8"/>
    <x v="1338"/>
    <d v="2015-08-02T19:17:13"/>
  </r>
  <r>
    <n v="1339"/>
    <s v="Linkoo (Canceled)"/>
    <s v="World's Smallest customizable Phone &amp; GPS Watch for kids !"/>
    <x v="63"/>
    <n v="3317"/>
    <x v="1"/>
    <x v="0"/>
    <s v="USD"/>
    <n v="1418056315"/>
    <n v="1414164715"/>
    <b v="0"/>
    <n v="37"/>
    <b v="0"/>
    <s v="technology/wearables"/>
    <n v="6.6339999999999996E-2"/>
    <x v="990"/>
    <x v="2"/>
    <x v="8"/>
    <x v="1339"/>
    <d v="2014-12-08T16:31:55"/>
  </r>
  <r>
    <n v="1340"/>
    <s v="Glass Designs (Canceled)"/>
    <s v="I would like to make nicer, more stylish looking frames for the Google Glass using 3D printing technology."/>
    <x v="243"/>
    <n v="0"/>
    <x v="1"/>
    <x v="0"/>
    <s v="USD"/>
    <n v="1408112253"/>
    <n v="1405520253"/>
    <b v="0"/>
    <n v="0"/>
    <b v="0"/>
    <s v="technology/wearables"/>
    <n v="0"/>
    <x v="121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x v="1"/>
    <s v="GBP"/>
    <n v="1475333917"/>
    <n v="1472569117"/>
    <b v="0"/>
    <n v="46"/>
    <b v="0"/>
    <s v="technology/wearables"/>
    <n v="0.7036"/>
    <x v="991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x v="0"/>
    <s v="USD"/>
    <n v="1437161739"/>
    <n v="1434569739"/>
    <b v="0"/>
    <n v="1"/>
    <b v="0"/>
    <s v="technology/wearables"/>
    <n v="2E-3"/>
    <x v="101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x v="0"/>
    <s v="USD"/>
    <n v="1471579140"/>
    <n v="1466512683"/>
    <b v="0"/>
    <n v="323"/>
    <b v="0"/>
    <s v="technology/wearables"/>
    <n v="1.02298"/>
    <x v="992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x v="5"/>
    <s v="CAD"/>
    <n v="1467313039"/>
    <n v="1464807439"/>
    <b v="0"/>
    <n v="139"/>
    <b v="1"/>
    <s v="publishing/nonfiction"/>
    <n v="3.7773333333333334"/>
    <x v="993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x v="0"/>
    <s v="USD"/>
    <n v="1405366359"/>
    <n v="1402342359"/>
    <b v="0"/>
    <n v="7"/>
    <b v="1"/>
    <s v="publishing/nonfiction"/>
    <n v="1.25"/>
    <x v="994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x v="244"/>
    <n v="7219"/>
    <x v="0"/>
    <x v="0"/>
    <s v="USD"/>
    <n v="1372297751"/>
    <n v="1369705751"/>
    <b v="0"/>
    <n v="149"/>
    <b v="1"/>
    <s v="publishing/nonfiction"/>
    <n v="1.473265306122449"/>
    <x v="995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x v="0"/>
    <s v="USD"/>
    <n v="1425741525"/>
    <n v="1423149525"/>
    <b v="0"/>
    <n v="31"/>
    <b v="1"/>
    <s v="publishing/nonfiction"/>
    <n v="1.022"/>
    <x v="996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x v="0"/>
    <s v="USD"/>
    <n v="1418904533"/>
    <n v="1416485333"/>
    <b v="0"/>
    <n v="26"/>
    <b v="1"/>
    <s v="publishing/nonfiction"/>
    <n v="1.018723404255319"/>
    <x v="997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x v="5"/>
    <s v="CAD"/>
    <n v="1450249140"/>
    <n v="1447055935"/>
    <b v="0"/>
    <n v="172"/>
    <b v="1"/>
    <s v="publishing/nonfiction"/>
    <n v="2.0419999999999998"/>
    <x v="998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x v="0"/>
    <s v="USD"/>
    <n v="1451089134"/>
    <n v="1448497134"/>
    <b v="0"/>
    <n v="78"/>
    <b v="1"/>
    <s v="publishing/nonfiction"/>
    <n v="1.0405"/>
    <x v="999"/>
    <x v="3"/>
    <x v="9"/>
    <x v="1350"/>
    <d v="2015-12-26T00:18:54"/>
  </r>
  <r>
    <n v="1351"/>
    <s v="Purpose: Your Journey To Find Meaning"/>
    <s v="Discover your purpose, live a more fulfilling life, leave a positive footprint on society."/>
    <x v="22"/>
    <n v="20253"/>
    <x v="0"/>
    <x v="0"/>
    <s v="USD"/>
    <n v="1455299144"/>
    <n v="1452707144"/>
    <b v="0"/>
    <n v="120"/>
    <b v="1"/>
    <s v="publishing/nonfiction"/>
    <n v="1.0126500000000001"/>
    <x v="1000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x v="3"/>
    <n v="13614"/>
    <x v="0"/>
    <x v="0"/>
    <s v="USD"/>
    <n v="1441425540"/>
    <n v="1436968366"/>
    <b v="0"/>
    <n v="227"/>
    <b v="1"/>
    <s v="publishing/nonfiction"/>
    <n v="1.3613999999999999"/>
    <x v="1001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x v="28"/>
    <n v="1336"/>
    <x v="0"/>
    <x v="0"/>
    <s v="USD"/>
    <n v="1362960000"/>
    <n v="1359946188"/>
    <b v="0"/>
    <n v="42"/>
    <b v="1"/>
    <s v="publishing/nonfiction"/>
    <n v="1.3360000000000001"/>
    <x v="1002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x v="1"/>
    <s v="GBP"/>
    <n v="1465672979"/>
    <n v="1463080979"/>
    <b v="0"/>
    <n v="64"/>
    <b v="1"/>
    <s v="publishing/nonfiction"/>
    <n v="1.3025"/>
    <x v="1003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x v="1"/>
    <s v="GBP"/>
    <n v="1354269600"/>
    <n v="1351663605"/>
    <b v="0"/>
    <n v="121"/>
    <b v="1"/>
    <s v="publishing/nonfiction"/>
    <n v="1.2267999999999999"/>
    <x v="1004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x v="0"/>
    <s v="USD"/>
    <n v="1372985760"/>
    <n v="1370393760"/>
    <b v="0"/>
    <n v="87"/>
    <b v="1"/>
    <s v="publishing/nonfiction"/>
    <n v="1.8281058823529412"/>
    <x v="1005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x v="13"/>
    <n v="2506"/>
    <x v="0"/>
    <x v="0"/>
    <s v="USD"/>
    <n v="1362117540"/>
    <n v="1359587137"/>
    <b v="0"/>
    <n v="65"/>
    <b v="1"/>
    <s v="publishing/nonfiction"/>
    <n v="1.2529999999999999"/>
    <x v="1006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x v="9"/>
    <n v="3350"/>
    <x v="0"/>
    <x v="0"/>
    <s v="USD"/>
    <n v="1309009323"/>
    <n v="1306417323"/>
    <b v="0"/>
    <n v="49"/>
    <b v="1"/>
    <s v="publishing/nonfiction"/>
    <n v="1.1166666666666667"/>
    <x v="1007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x v="0"/>
    <s v="USD"/>
    <n v="1309980790"/>
    <n v="1304623990"/>
    <b v="0"/>
    <n v="19"/>
    <b v="1"/>
    <s v="publishing/nonfiction"/>
    <n v="1.1575757575757575"/>
    <x v="1008"/>
    <x v="3"/>
    <x v="9"/>
    <x v="1359"/>
    <d v="2011-07-06T19:33:10"/>
  </r>
  <r>
    <n v="1360"/>
    <s v="So Bad, It's Good! - A Book of Bad Movies"/>
    <s v="So Bad, It's Good! is a guide to finding the best films for your bad movie night."/>
    <x v="15"/>
    <n v="2598"/>
    <x v="0"/>
    <x v="0"/>
    <s v="USD"/>
    <n v="1343943420"/>
    <n v="1341524220"/>
    <b v="0"/>
    <n v="81"/>
    <b v="1"/>
    <s v="publishing/nonfiction"/>
    <n v="1.732"/>
    <x v="1009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x v="1"/>
    <s v="GBP"/>
    <n v="1403370772"/>
    <n v="1400778772"/>
    <b v="0"/>
    <n v="264"/>
    <b v="1"/>
    <s v="publishing/nonfiction"/>
    <n v="1.2598333333333334"/>
    <x v="1010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x v="28"/>
    <n v="1091"/>
    <x v="0"/>
    <x v="0"/>
    <s v="USD"/>
    <n v="1378592731"/>
    <n v="1373408731"/>
    <b v="0"/>
    <n v="25"/>
    <b v="1"/>
    <s v="publishing/nonfiction"/>
    <n v="1.091"/>
    <x v="1011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x v="0"/>
    <s v="USD"/>
    <n v="1455523140"/>
    <n v="1453925727"/>
    <b v="0"/>
    <n v="5"/>
    <b v="1"/>
    <s v="publishing/nonfiction"/>
    <n v="1"/>
    <x v="379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x v="8"/>
    <s v="DKK"/>
    <n v="1420648906"/>
    <n v="1415464906"/>
    <b v="0"/>
    <n v="144"/>
    <b v="1"/>
    <s v="music/rock"/>
    <n v="1.1864285714285714"/>
    <x v="1012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x v="0"/>
    <s v="USD"/>
    <n v="1426523752"/>
    <n v="1423935352"/>
    <b v="0"/>
    <n v="92"/>
    <b v="1"/>
    <s v="music/rock"/>
    <n v="1.0026666666666666"/>
    <x v="1013"/>
    <x v="4"/>
    <x v="11"/>
    <x v="1365"/>
    <d v="2015-03-16T16:35:52"/>
  </r>
  <r>
    <n v="1366"/>
    <s v="Kick It! A Tribute to the A.K.s"/>
    <s v="A musical memorial for Alexi Petersen."/>
    <x v="51"/>
    <n v="9486.69"/>
    <x v="0"/>
    <x v="0"/>
    <s v="USD"/>
    <n v="1417049663"/>
    <n v="1413158063"/>
    <b v="0"/>
    <n v="147"/>
    <b v="1"/>
    <s v="music/rock"/>
    <n v="1.2648920000000001"/>
    <x v="1014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x v="10"/>
    <n v="5713"/>
    <x v="0"/>
    <x v="0"/>
    <s v="USD"/>
    <n v="1447463050"/>
    <n v="1444867450"/>
    <b v="0"/>
    <n v="90"/>
    <b v="1"/>
    <s v="music/rock"/>
    <n v="1.1426000000000001"/>
    <x v="1015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x v="0"/>
    <s v="USD"/>
    <n v="1434342894"/>
    <n v="1432269294"/>
    <b v="0"/>
    <n v="87"/>
    <b v="1"/>
    <s v="music/rock"/>
    <n v="1.107"/>
    <x v="1016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x v="0"/>
    <s v="USD"/>
    <n v="1397225746"/>
    <n v="1394633746"/>
    <b v="0"/>
    <n v="406"/>
    <b v="1"/>
    <s v="music/rock"/>
    <n v="1.0534805315203954"/>
    <x v="1017"/>
    <x v="4"/>
    <x v="11"/>
    <x v="1369"/>
    <d v="2014-04-11T14:15:46"/>
  </r>
  <r>
    <n v="1370"/>
    <s v="Food On You presents Baby's First Parental Advisory"/>
    <s v="Songs about the first year of parenthood, often inappropriate for children"/>
    <x v="15"/>
    <n v="1555"/>
    <x v="0"/>
    <x v="0"/>
    <s v="USD"/>
    <n v="1381881890"/>
    <n v="1380585890"/>
    <b v="0"/>
    <n v="20"/>
    <b v="1"/>
    <s v="music/rock"/>
    <n v="1.0366666666666666"/>
    <x v="1018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x v="0"/>
    <s v="USD"/>
    <n v="1431022342"/>
    <n v="1428430342"/>
    <b v="0"/>
    <n v="70"/>
    <b v="1"/>
    <s v="music/rock"/>
    <n v="1.0708672667523933"/>
    <x v="1019"/>
    <x v="4"/>
    <x v="11"/>
    <x v="1371"/>
    <d v="2015-05-07T18:12:22"/>
  </r>
  <r>
    <n v="1372"/>
    <s v="Ted Lukas &amp; the Misled new CD - &quot;FEED&quot;"/>
    <s v="Please help us raise funds to press our new CD!"/>
    <x v="2"/>
    <n v="620"/>
    <x v="0"/>
    <x v="0"/>
    <s v="USD"/>
    <n v="1342115132"/>
    <n v="1339523132"/>
    <b v="0"/>
    <n v="16"/>
    <b v="1"/>
    <s v="music/rock"/>
    <n v="1.24"/>
    <x v="1020"/>
    <x v="4"/>
    <x v="11"/>
    <x v="1372"/>
    <d v="2012-07-12T17:45:32"/>
  </r>
  <r>
    <n v="1373"/>
    <s v="Broccoli Samurai: Tour Van or Bust!"/>
    <s v="Help Broccoli Samurai raise money to get a new van and continue bringing you the jams!"/>
    <x v="3"/>
    <n v="10501"/>
    <x v="0"/>
    <x v="0"/>
    <s v="USD"/>
    <n v="1483138233"/>
    <n v="1480546233"/>
    <b v="0"/>
    <n v="52"/>
    <b v="1"/>
    <s v="music/rock"/>
    <n v="1.0501"/>
    <x v="1021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x v="0"/>
    <s v="USD"/>
    <n v="1458874388"/>
    <n v="1456285988"/>
    <b v="0"/>
    <n v="66"/>
    <b v="1"/>
    <s v="music/rock"/>
    <n v="1.8946666666666667"/>
    <x v="1022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x v="6"/>
    <s v="EUR"/>
    <n v="1484444119"/>
    <n v="1481852119"/>
    <b v="0"/>
    <n v="109"/>
    <b v="1"/>
    <s v="music/rock"/>
    <n v="1.7132499999999999"/>
    <x v="1023"/>
    <x v="4"/>
    <x v="11"/>
    <x v="1375"/>
    <d v="2017-01-15T01:35:19"/>
  </r>
  <r>
    <n v="1376"/>
    <s v="Dead Pirates / HIGHMARE LP 2nd pressing"/>
    <s v="Dead Pirates are planning a second pressing of HIGHMARE LP, who wants one ?"/>
    <x v="250"/>
    <n v="9342"/>
    <x v="0"/>
    <x v="1"/>
    <s v="GBP"/>
    <n v="1480784606"/>
    <n v="1478189006"/>
    <b v="0"/>
    <n v="168"/>
    <b v="1"/>
    <s v="music/rock"/>
    <n v="2.5248648648648651"/>
    <x v="1024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x v="0"/>
    <s v="USD"/>
    <n v="1486095060"/>
    <n v="1484198170"/>
    <b v="0"/>
    <n v="31"/>
    <b v="1"/>
    <s v="music/rock"/>
    <n v="1.1615384615384616"/>
    <x v="1025"/>
    <x v="4"/>
    <x v="11"/>
    <x v="1377"/>
    <d v="2017-02-03T04:11:00"/>
  </r>
  <r>
    <n v="1378"/>
    <s v="SIX BY SEVEN"/>
    <s v="A psychedelic post rock masterpiece!"/>
    <x v="13"/>
    <n v="4067"/>
    <x v="0"/>
    <x v="1"/>
    <s v="GBP"/>
    <n v="1470075210"/>
    <n v="1468779210"/>
    <b v="0"/>
    <n v="133"/>
    <b v="1"/>
    <s v="music/rock"/>
    <n v="2.0335000000000001"/>
    <x v="1026"/>
    <x v="4"/>
    <x v="11"/>
    <x v="1378"/>
    <d v="2016-08-01T18:13:30"/>
  </r>
  <r>
    <n v="1379"/>
    <s v="J. Walter Makes a Record"/>
    <s v="---------The long-awaited debut full-length from Justin Ruddy--------"/>
    <x v="3"/>
    <n v="11160"/>
    <x v="0"/>
    <x v="0"/>
    <s v="USD"/>
    <n v="1433504876"/>
    <n v="1430912876"/>
    <b v="0"/>
    <n v="151"/>
    <b v="1"/>
    <s v="music/rock"/>
    <n v="1.1160000000000001"/>
    <x v="1027"/>
    <x v="4"/>
    <x v="11"/>
    <x v="1379"/>
    <d v="2015-06-05T11:47:56"/>
  </r>
  <r>
    <n v="1380"/>
    <s v="BARNFEST 2015"/>
    <s v="A DIY MUSIC FESTIVAL FROM ST. LOUIS MO! Bands make their own festival, help make it legit!"/>
    <x v="251"/>
    <n v="106"/>
    <x v="0"/>
    <x v="0"/>
    <s v="USD"/>
    <n v="1433815200"/>
    <n v="1431886706"/>
    <b v="0"/>
    <n v="5"/>
    <b v="1"/>
    <s v="music/rock"/>
    <n v="4.24"/>
    <x v="1028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x v="0"/>
    <s v="USD"/>
    <n v="1482988125"/>
    <n v="1480396125"/>
    <b v="0"/>
    <n v="73"/>
    <b v="1"/>
    <s v="music/rock"/>
    <n v="1.071"/>
    <x v="1029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x v="6"/>
    <n v="8349"/>
    <x v="0"/>
    <x v="0"/>
    <s v="USD"/>
    <n v="1367867536"/>
    <n v="1365275536"/>
    <b v="0"/>
    <n v="148"/>
    <b v="1"/>
    <s v="music/rock"/>
    <n v="1.043625"/>
    <x v="1030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x v="5"/>
    <s v="CAD"/>
    <n v="1482457678"/>
    <n v="1480729678"/>
    <b v="0"/>
    <n v="93"/>
    <b v="1"/>
    <s v="music/rock"/>
    <n v="2.124090909090909"/>
    <x v="1031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x v="0"/>
    <s v="USD"/>
    <n v="1436117922"/>
    <n v="1433525922"/>
    <b v="0"/>
    <n v="63"/>
    <b v="1"/>
    <s v="music/rock"/>
    <n v="1.2408571428571429"/>
    <x v="1032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x v="6"/>
    <n v="8832.49"/>
    <x v="0"/>
    <x v="12"/>
    <s v="EUR"/>
    <n v="1461931860"/>
    <n v="1457109121"/>
    <b v="0"/>
    <n v="134"/>
    <b v="1"/>
    <s v="music/rock"/>
    <n v="1.10406125"/>
    <x v="1033"/>
    <x v="4"/>
    <x v="11"/>
    <x v="1385"/>
    <d v="2016-04-29T12:11:00"/>
  </r>
  <r>
    <n v="1386"/>
    <s v="MALTESE CROSS: The First Album"/>
    <s v="We are a classic hard rock/heavy metal band just trying to keep rock alive!"/>
    <x v="44"/>
    <n v="875"/>
    <x v="0"/>
    <x v="0"/>
    <s v="USD"/>
    <n v="1438183889"/>
    <n v="1435591889"/>
    <b v="0"/>
    <n v="14"/>
    <b v="1"/>
    <s v="music/rock"/>
    <n v="2.1875"/>
    <x v="372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x v="23"/>
    <n v="5465"/>
    <x v="0"/>
    <x v="0"/>
    <s v="USD"/>
    <n v="1433305800"/>
    <n v="1430604395"/>
    <b v="0"/>
    <n v="78"/>
    <b v="1"/>
    <s v="music/rock"/>
    <n v="1.36625"/>
    <x v="1034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x v="0"/>
    <s v="USD"/>
    <n v="1476720840"/>
    <n v="1474469117"/>
    <b v="0"/>
    <n v="112"/>
    <b v="1"/>
    <s v="music/rock"/>
    <n v="1.348074"/>
    <x v="1035"/>
    <x v="4"/>
    <x v="11"/>
    <x v="1388"/>
    <d v="2016-10-17T16:14:00"/>
  </r>
  <r>
    <n v="1389"/>
    <s v="Pre-order DANCEHALL's first record!!!"/>
    <s v="Help fund the pressing of DANCEHALL's first record by pre-ordering it in advance!!!"/>
    <x v="2"/>
    <n v="727"/>
    <x v="0"/>
    <x v="1"/>
    <s v="GBP"/>
    <n v="1471087957"/>
    <n v="1468495957"/>
    <b v="0"/>
    <n v="34"/>
    <b v="1"/>
    <s v="music/rock"/>
    <n v="1.454"/>
    <x v="1036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x v="70"/>
    <n v="3055"/>
    <x v="0"/>
    <x v="0"/>
    <s v="USD"/>
    <n v="1430154720"/>
    <n v="1427224606"/>
    <b v="0"/>
    <n v="19"/>
    <b v="1"/>
    <s v="music/rock"/>
    <n v="1.0910714285714285"/>
    <x v="1037"/>
    <x v="4"/>
    <x v="11"/>
    <x v="1390"/>
    <d v="2015-04-27T17:12:00"/>
  </r>
  <r>
    <n v="1391"/>
    <s v="Rules and Regulations"/>
    <s v="With the money donated through this project we intend on investing in sound equipment for live shows"/>
    <x v="2"/>
    <n v="551"/>
    <x v="0"/>
    <x v="0"/>
    <s v="USD"/>
    <n v="1440219540"/>
    <n v="1436369818"/>
    <b v="0"/>
    <n v="13"/>
    <b v="1"/>
    <s v="music/rock"/>
    <n v="1.1020000000000001"/>
    <x v="1038"/>
    <x v="4"/>
    <x v="11"/>
    <x v="1391"/>
    <d v="2015-08-22T04:59:00"/>
  </r>
  <r>
    <n v="1392"/>
    <s v="Telesomniac's Debut Album"/>
    <s v="Telesomniac is a rock band from Provo, UT releasing their debut album Thirty-One Flashes in the Dark."/>
    <x v="30"/>
    <n v="2841"/>
    <x v="0"/>
    <x v="0"/>
    <s v="USD"/>
    <n v="1456976586"/>
    <n v="1454298186"/>
    <b v="0"/>
    <n v="104"/>
    <b v="1"/>
    <s v="music/rock"/>
    <n v="1.1364000000000001"/>
    <x v="1039"/>
    <x v="4"/>
    <x v="11"/>
    <x v="1392"/>
    <d v="2016-03-03T03:43:06"/>
  </r>
  <r>
    <n v="1393"/>
    <s v="WolfHunt | Social Commentary Rock Project"/>
    <s v="Rock n' Roll tales of our times"/>
    <x v="3"/>
    <n v="10235"/>
    <x v="0"/>
    <x v="0"/>
    <s v="USD"/>
    <n v="1470068523"/>
    <n v="1467476523"/>
    <b v="0"/>
    <n v="52"/>
    <b v="1"/>
    <s v="music/rock"/>
    <n v="1.0235000000000001"/>
    <x v="1040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x v="0"/>
    <s v="USD"/>
    <n v="1488337200"/>
    <n v="1484623726"/>
    <b v="0"/>
    <n v="17"/>
    <b v="1"/>
    <s v="music/rock"/>
    <n v="1.2213333333333334"/>
    <x v="1041"/>
    <x v="4"/>
    <x v="11"/>
    <x v="1394"/>
    <d v="2017-03-01T03:00:00"/>
  </r>
  <r>
    <n v="1395"/>
    <s v="Quiet Oaks Full Length Album"/>
    <s v="Help Quiet Oaks record their debut album!!!"/>
    <x v="8"/>
    <n v="3916"/>
    <x v="0"/>
    <x v="0"/>
    <s v="USD"/>
    <n v="1484430481"/>
    <n v="1481838481"/>
    <b v="0"/>
    <n v="82"/>
    <b v="1"/>
    <s v="music/rock"/>
    <n v="1.1188571428571428"/>
    <x v="1042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x v="0"/>
    <s v="USD"/>
    <n v="1423871882"/>
    <n v="1421279882"/>
    <b v="0"/>
    <n v="73"/>
    <b v="1"/>
    <s v="music/rock"/>
    <n v="1.073"/>
    <x v="1043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x v="0"/>
    <s v="USD"/>
    <n v="1477603140"/>
    <n v="1475013710"/>
    <b v="0"/>
    <n v="158"/>
    <b v="1"/>
    <s v="music/rock"/>
    <n v="1.1385000000000001"/>
    <x v="1044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x v="0"/>
    <s v="USD"/>
    <n v="1467752334"/>
    <n v="1465160334"/>
    <b v="0"/>
    <n v="65"/>
    <b v="1"/>
    <s v="music/rock"/>
    <n v="1.0968181818181819"/>
    <x v="1045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x v="0"/>
    <s v="USD"/>
    <n v="1412640373"/>
    <n v="1410048373"/>
    <b v="0"/>
    <n v="184"/>
    <b v="1"/>
    <s v="music/rock"/>
    <n v="1.2614444444444444"/>
    <x v="1046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x v="1"/>
    <s v="GBP"/>
    <n v="1465709400"/>
    <n v="1462695073"/>
    <b v="0"/>
    <n v="34"/>
    <b v="1"/>
    <s v="music/rock"/>
    <n v="1.6742857142857144"/>
    <x v="1047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x v="0"/>
    <s v="USD"/>
    <n v="1369612474"/>
    <n v="1367798074"/>
    <b v="0"/>
    <n v="240"/>
    <b v="1"/>
    <s v="music/rock"/>
    <n v="4.9652000000000003"/>
    <x v="1048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x v="1"/>
    <s v="GBP"/>
    <n v="1430439411"/>
    <n v="1425259011"/>
    <b v="0"/>
    <n v="113"/>
    <b v="1"/>
    <s v="music/rock"/>
    <n v="1.0915999999999999"/>
    <x v="1049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x v="23"/>
    <n v="4103"/>
    <x v="0"/>
    <x v="0"/>
    <s v="USD"/>
    <n v="1374802235"/>
    <n v="1372210235"/>
    <b v="0"/>
    <n v="66"/>
    <b v="1"/>
    <s v="music/rock"/>
    <n v="1.0257499999999999"/>
    <x v="1050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x v="107"/>
    <n v="241"/>
    <x v="2"/>
    <x v="1"/>
    <s v="GBP"/>
    <n v="1424607285"/>
    <n v="1422447285"/>
    <b v="1"/>
    <n v="5"/>
    <b v="0"/>
    <s v="publishing/translations"/>
    <n v="1.6620689655172414E-2"/>
    <x v="1051"/>
    <x v="3"/>
    <x v="22"/>
    <x v="1404"/>
    <d v="2015-02-22T12:14:45"/>
  </r>
  <r>
    <n v="1405"/>
    <s v="The Bible translated into Emoticons"/>
    <s v="Will more people read the Bible if it were translated into Emoticons?"/>
    <x v="31"/>
    <n v="105"/>
    <x v="2"/>
    <x v="0"/>
    <s v="USD"/>
    <n v="1417195201"/>
    <n v="1414599601"/>
    <b v="1"/>
    <n v="17"/>
    <b v="0"/>
    <s v="publishing/translations"/>
    <n v="4.1999999999999997E-3"/>
    <x v="1052"/>
    <x v="3"/>
    <x v="22"/>
    <x v="1405"/>
    <d v="2014-11-28T17:20:01"/>
  </r>
  <r>
    <n v="1406"/>
    <s v="Man Down! Translation project"/>
    <s v="The White coat and the battle dress uniform"/>
    <x v="14"/>
    <n v="15"/>
    <x v="2"/>
    <x v="13"/>
    <s v="EUR"/>
    <n v="1449914400"/>
    <n v="1445336607"/>
    <b v="0"/>
    <n v="3"/>
    <b v="0"/>
    <s v="publishing/translations"/>
    <n v="1.25E-3"/>
    <x v="144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x v="0"/>
    <s v="USD"/>
    <n v="1407847978"/>
    <n v="1405687978"/>
    <b v="0"/>
    <n v="2"/>
    <b v="0"/>
    <s v="publishing/translations"/>
    <n v="5.0000000000000001E-3"/>
    <x v="507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x v="1"/>
    <s v="GBP"/>
    <n v="1447451756"/>
    <n v="1444856156"/>
    <b v="0"/>
    <n v="6"/>
    <b v="0"/>
    <s v="publishing/translations"/>
    <n v="7.1999999999999995E-2"/>
    <x v="1053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x v="23"/>
    <n v="0"/>
    <x v="2"/>
    <x v="0"/>
    <s v="USD"/>
    <n v="1420085535"/>
    <n v="1414897935"/>
    <b v="0"/>
    <n v="0"/>
    <b v="0"/>
    <s v="publishing/translations"/>
    <n v="0"/>
    <x v="121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x v="13"/>
    <s v="EUR"/>
    <n v="1464939520"/>
    <n v="1461051520"/>
    <b v="0"/>
    <n v="1"/>
    <b v="0"/>
    <s v="publishing/translations"/>
    <n v="1.6666666666666666E-4"/>
    <x v="120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x v="1"/>
    <s v="GBP"/>
    <n v="1423185900"/>
    <n v="1420766700"/>
    <b v="0"/>
    <n v="3"/>
    <b v="0"/>
    <s v="publishing/translations"/>
    <n v="2.3333333333333335E-3"/>
    <x v="1054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x v="39"/>
    <n v="320"/>
    <x v="2"/>
    <x v="0"/>
    <s v="USD"/>
    <n v="1417656699"/>
    <n v="1415064699"/>
    <b v="0"/>
    <n v="13"/>
    <b v="0"/>
    <s v="publishing/translations"/>
    <n v="4.5714285714285714E-2"/>
    <x v="1055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x v="13"/>
    <s v="EUR"/>
    <n v="1455964170"/>
    <n v="1450780170"/>
    <b v="0"/>
    <n v="1"/>
    <b v="0"/>
    <s v="publishing/translations"/>
    <n v="0.05"/>
    <x v="101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x v="0"/>
    <s v="USD"/>
    <n v="1483423467"/>
    <n v="1480831467"/>
    <b v="0"/>
    <n v="1"/>
    <b v="0"/>
    <s v="publishing/translations"/>
    <n v="2E-3"/>
    <x v="120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x v="0"/>
    <s v="USD"/>
    <n v="1439741591"/>
    <n v="1436285591"/>
    <b v="0"/>
    <n v="9"/>
    <b v="0"/>
    <s v="publishing/translations"/>
    <n v="0.18181818181818182"/>
    <x v="1056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x v="63"/>
    <n v="0"/>
    <x v="2"/>
    <x v="0"/>
    <s v="USD"/>
    <n v="1448147619"/>
    <n v="1445552019"/>
    <b v="0"/>
    <n v="0"/>
    <b v="0"/>
    <s v="publishing/translations"/>
    <n v="0"/>
    <x v="121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x v="37"/>
    <n v="55"/>
    <x v="2"/>
    <x v="0"/>
    <s v="USD"/>
    <n v="1442315460"/>
    <n v="1439696174"/>
    <b v="0"/>
    <n v="2"/>
    <b v="0"/>
    <s v="publishing/translations"/>
    <n v="1.2222222222222223E-2"/>
    <x v="446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x v="9"/>
    <n v="6"/>
    <x v="2"/>
    <x v="3"/>
    <s v="EUR"/>
    <n v="1456397834"/>
    <n v="1453805834"/>
    <b v="0"/>
    <n v="1"/>
    <b v="0"/>
    <s v="publishing/translations"/>
    <n v="2E-3"/>
    <x v="1057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x v="0"/>
    <s v="USD"/>
    <n v="1476010619"/>
    <n v="1473418619"/>
    <b v="0"/>
    <n v="10"/>
    <b v="0"/>
    <s v="publishing/translations"/>
    <n v="7.0634920634920634E-2"/>
    <x v="901"/>
    <x v="3"/>
    <x v="22"/>
    <x v="1419"/>
    <d v="2016-10-09T10:56:59"/>
  </r>
  <r>
    <n v="1420"/>
    <s v="Shakespeare in the Hood - Romeo and Juliet"/>
    <s v="Help me butcher Shakespeare in a satirical fashion."/>
    <x v="252"/>
    <n v="3"/>
    <x v="2"/>
    <x v="0"/>
    <s v="USD"/>
    <n v="1467129686"/>
    <n v="1464969686"/>
    <b v="0"/>
    <n v="3"/>
    <b v="0"/>
    <s v="publishing/translations"/>
    <n v="2.7272727272727271E-2"/>
    <x v="120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x v="11"/>
    <s v="SEK"/>
    <n v="1423432709"/>
    <n v="1420840709"/>
    <b v="0"/>
    <n v="2"/>
    <b v="0"/>
    <s v="publishing/translations"/>
    <n v="1E-3"/>
    <x v="101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x v="4"/>
    <s v="NZD"/>
    <n v="1474436704"/>
    <n v="1471844704"/>
    <b v="0"/>
    <n v="2"/>
    <b v="0"/>
    <s v="publishing/translations"/>
    <n v="1.0399999999999999E-3"/>
    <x v="31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x v="2"/>
    <s v="AUD"/>
    <n v="1451637531"/>
    <n v="1449045531"/>
    <b v="0"/>
    <n v="1"/>
    <b v="0"/>
    <s v="publishing/translations"/>
    <n v="3.3333333333333335E-3"/>
    <x v="101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x v="51"/>
    <n v="1527"/>
    <x v="2"/>
    <x v="0"/>
    <s v="USD"/>
    <n v="1479233602"/>
    <n v="1478106802"/>
    <b v="0"/>
    <n v="14"/>
    <b v="0"/>
    <s v="publishing/translations"/>
    <n v="0.2036"/>
    <x v="1058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x v="0"/>
    <s v="USD"/>
    <n v="1430276959"/>
    <n v="1427684959"/>
    <b v="0"/>
    <n v="0"/>
    <b v="0"/>
    <s v="publishing/translations"/>
    <n v="0"/>
    <x v="121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x v="12"/>
    <s v="EUR"/>
    <n v="1440408120"/>
    <n v="1435224120"/>
    <b v="0"/>
    <n v="0"/>
    <b v="0"/>
    <s v="publishing/translations"/>
    <n v="0"/>
    <x v="121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x v="10"/>
    <n v="419"/>
    <x v="2"/>
    <x v="12"/>
    <s v="EUR"/>
    <n v="1474230385"/>
    <n v="1471638385"/>
    <b v="0"/>
    <n v="4"/>
    <b v="0"/>
    <s v="publishing/translations"/>
    <n v="8.3799999999999999E-2"/>
    <x v="1059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x v="3"/>
    <s v="EUR"/>
    <n v="1459584417"/>
    <n v="1456996017"/>
    <b v="0"/>
    <n v="3"/>
    <b v="0"/>
    <s v="publishing/translations"/>
    <n v="4.4999999999999998E-2"/>
    <x v="2"/>
    <x v="3"/>
    <x v="22"/>
    <x v="1428"/>
    <d v="2016-04-02T08:06:57"/>
  </r>
  <r>
    <n v="1429"/>
    <s v="10 P.M."/>
    <s v="A guy in his 30's tries to live his &quot;American Dream&quot;, but quickly it turns into a nightmare. (A Novel)"/>
    <x v="3"/>
    <n v="0"/>
    <x v="2"/>
    <x v="0"/>
    <s v="USD"/>
    <n v="1428629242"/>
    <n v="1426037242"/>
    <b v="0"/>
    <n v="0"/>
    <b v="0"/>
    <s v="publishing/translations"/>
    <n v="0"/>
    <x v="121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x v="10"/>
    <n v="403"/>
    <x v="2"/>
    <x v="0"/>
    <s v="USD"/>
    <n v="1419017488"/>
    <n v="1416339088"/>
    <b v="0"/>
    <n v="5"/>
    <b v="0"/>
    <s v="publishing/translations"/>
    <n v="8.0600000000000005E-2"/>
    <x v="128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x v="0"/>
    <s v="USD"/>
    <n v="1448517816"/>
    <n v="1445922216"/>
    <b v="0"/>
    <n v="47"/>
    <b v="0"/>
    <s v="publishing/translations"/>
    <n v="0.31947058823529412"/>
    <x v="1060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x v="79"/>
    <n v="0"/>
    <x v="2"/>
    <x v="0"/>
    <s v="USD"/>
    <n v="1437417828"/>
    <n v="1434825828"/>
    <b v="0"/>
    <n v="0"/>
    <b v="0"/>
    <s v="publishing/translations"/>
    <n v="0"/>
    <x v="121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x v="13"/>
    <s v="EUR"/>
    <n v="1481367600"/>
    <n v="1477839675"/>
    <b v="0"/>
    <n v="10"/>
    <b v="0"/>
    <s v="publishing/translations"/>
    <n v="6.7083333333333328E-2"/>
    <x v="1061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x v="253"/>
    <n v="8190"/>
    <x v="2"/>
    <x v="8"/>
    <s v="DKK"/>
    <n v="1433775600"/>
    <n v="1431973478"/>
    <b v="0"/>
    <n v="11"/>
    <b v="0"/>
    <s v="publishing/translations"/>
    <n v="9.987804878048781E-2"/>
    <x v="1062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x v="36"/>
    <n v="15"/>
    <x v="2"/>
    <x v="13"/>
    <s v="EUR"/>
    <n v="1444589020"/>
    <n v="1441997020"/>
    <b v="0"/>
    <n v="2"/>
    <b v="0"/>
    <s v="publishing/translations"/>
    <n v="1E-3"/>
    <x v="507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x v="12"/>
    <s v="EUR"/>
    <n v="1456043057"/>
    <n v="1453451057"/>
    <b v="0"/>
    <n v="2"/>
    <b v="0"/>
    <s v="publishing/translations"/>
    <n v="7.7000000000000002E-3"/>
    <x v="1063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x v="9"/>
    <n v="807"/>
    <x v="2"/>
    <x v="0"/>
    <s v="USD"/>
    <n v="1405227540"/>
    <n v="1402058739"/>
    <b v="0"/>
    <n v="22"/>
    <b v="0"/>
    <s v="publishing/translations"/>
    <n v="0.26900000000000002"/>
    <x v="1064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x v="8"/>
    <s v="DKK"/>
    <n v="1461765300"/>
    <n v="1459198499"/>
    <b v="0"/>
    <n v="8"/>
    <b v="0"/>
    <s v="publishing/translations"/>
    <n v="0.03"/>
    <x v="766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x v="5"/>
    <s v="CAD"/>
    <n v="1425758101"/>
    <n v="1423166101"/>
    <b v="0"/>
    <n v="6"/>
    <b v="0"/>
    <s v="publishing/translations"/>
    <n v="6.6055045871559637E-2"/>
    <x v="180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x v="13"/>
    <s v="EUR"/>
    <n v="1464285463"/>
    <n v="1461693463"/>
    <b v="0"/>
    <n v="1"/>
    <b v="0"/>
    <s v="publishing/translations"/>
    <n v="7.6923076923076926E-5"/>
    <x v="120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x v="1"/>
    <s v="GBP"/>
    <n v="1441995769"/>
    <n v="1436811769"/>
    <b v="0"/>
    <n v="3"/>
    <b v="0"/>
    <s v="publishing/translations"/>
    <n v="1.1222222222222222E-2"/>
    <x v="1065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x v="0"/>
    <s v="USD"/>
    <n v="1464190158"/>
    <n v="1461598158"/>
    <b v="0"/>
    <n v="0"/>
    <b v="0"/>
    <s v="publishing/translations"/>
    <n v="0"/>
    <x v="121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x v="6"/>
    <s v="EUR"/>
    <n v="1483395209"/>
    <n v="1480803209"/>
    <b v="0"/>
    <n v="0"/>
    <b v="0"/>
    <s v="publishing/translations"/>
    <n v="0"/>
    <x v="121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x v="255"/>
    <n v="0"/>
    <x v="2"/>
    <x v="12"/>
    <s v="EUR"/>
    <n v="1442091462"/>
    <n v="1436907462"/>
    <b v="0"/>
    <n v="0"/>
    <b v="0"/>
    <s v="publishing/translations"/>
    <n v="0"/>
    <x v="121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x v="12"/>
    <s v="EUR"/>
    <n v="1434286855"/>
    <n v="1431694855"/>
    <b v="0"/>
    <n v="0"/>
    <b v="0"/>
    <s v="publishing/translations"/>
    <n v="0"/>
    <x v="121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x v="13"/>
    <s v="EUR"/>
    <n v="1461235478"/>
    <n v="1459507478"/>
    <b v="0"/>
    <n v="0"/>
    <b v="0"/>
    <s v="publishing/translations"/>
    <n v="0"/>
    <x v="121"/>
    <x v="3"/>
    <x v="22"/>
    <x v="1446"/>
    <d v="2016-04-21T10:44:38"/>
  </r>
  <r>
    <n v="1447"/>
    <s v="Indian Language Dictionary"/>
    <s v="I'm creating a dictionary of multiple Indian languages."/>
    <x v="69"/>
    <n v="75"/>
    <x v="2"/>
    <x v="0"/>
    <s v="USD"/>
    <n v="1467999134"/>
    <n v="1465407134"/>
    <b v="0"/>
    <n v="3"/>
    <b v="0"/>
    <s v="publishing/translations"/>
    <n v="1.4999999999999999E-4"/>
    <x v="384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x v="2"/>
    <s v="AUD"/>
    <n v="1432272300"/>
    <n v="1429655318"/>
    <b v="0"/>
    <n v="0"/>
    <b v="0"/>
    <s v="publishing/translations"/>
    <n v="0"/>
    <x v="121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x v="0"/>
    <s v="USD"/>
    <n v="1431286105"/>
    <n v="1427138905"/>
    <b v="0"/>
    <n v="0"/>
    <b v="0"/>
    <s v="publishing/translations"/>
    <n v="0"/>
    <x v="121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x v="57"/>
    <n v="1"/>
    <x v="2"/>
    <x v="0"/>
    <s v="USD"/>
    <n v="1455941197"/>
    <n v="1453349197"/>
    <b v="0"/>
    <n v="1"/>
    <b v="0"/>
    <s v="publishing/translations"/>
    <n v="1.0000000000000001E-5"/>
    <x v="120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x v="256"/>
    <n v="2"/>
    <x v="1"/>
    <x v="0"/>
    <s v="USD"/>
    <n v="1416355259"/>
    <n v="1413759659"/>
    <b v="0"/>
    <n v="2"/>
    <b v="0"/>
    <s v="publishing/translations"/>
    <n v="1.0554089709762533E-4"/>
    <x v="120"/>
    <x v="3"/>
    <x v="22"/>
    <x v="1451"/>
    <d v="2014-11-19T00:00:59"/>
  </r>
  <r>
    <n v="1452"/>
    <s v="The Judo Preservation Project (Canceled)"/>
    <s v="I am gathering rare, out-of-print Judo books for preservation, translation and sharing."/>
    <x v="32"/>
    <n v="0"/>
    <x v="1"/>
    <x v="0"/>
    <s v="USD"/>
    <n v="1406566363"/>
    <n v="1403974363"/>
    <b v="0"/>
    <n v="0"/>
    <b v="0"/>
    <s v="publishing/translations"/>
    <n v="0"/>
    <x v="121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x v="6"/>
    <s v="EUR"/>
    <n v="1492270947"/>
    <n v="1488386547"/>
    <b v="0"/>
    <n v="0"/>
    <b v="0"/>
    <s v="publishing/translations"/>
    <n v="0"/>
    <x v="121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x v="3"/>
    <s v="EUR"/>
    <n v="1461535140"/>
    <n v="1459716480"/>
    <b v="0"/>
    <n v="1"/>
    <b v="0"/>
    <s v="publishing/translations"/>
    <n v="8.5714285714285719E-3"/>
    <x v="2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x v="0"/>
    <s v="USD"/>
    <n v="1409924340"/>
    <n v="1405181320"/>
    <b v="0"/>
    <n v="7"/>
    <b v="0"/>
    <s v="publishing/translations"/>
    <n v="0.105"/>
    <x v="1066"/>
    <x v="3"/>
    <x v="22"/>
    <x v="1455"/>
    <d v="2014-09-05T13:39:00"/>
  </r>
  <r>
    <n v="1456"/>
    <s v="Sometimes you don't need love (Canceled)"/>
    <s v="English Version of my auto-published novel"/>
    <x v="10"/>
    <n v="145"/>
    <x v="1"/>
    <x v="13"/>
    <s v="EUR"/>
    <n v="1483459365"/>
    <n v="1480867365"/>
    <b v="0"/>
    <n v="3"/>
    <b v="0"/>
    <s v="publishing/translations"/>
    <n v="2.9000000000000001E-2"/>
    <x v="1067"/>
    <x v="3"/>
    <x v="22"/>
    <x v="1456"/>
    <d v="2017-01-03T16:02:45"/>
  </r>
  <r>
    <n v="1457"/>
    <s v="Hey! I&quot;m not invisable, I am Just Old (Canceled)"/>
    <s v="Age is more than just a number, I hope your younger than you feel."/>
    <x v="12"/>
    <n v="0"/>
    <x v="1"/>
    <x v="0"/>
    <s v="USD"/>
    <n v="1447281044"/>
    <n v="1444685444"/>
    <b v="0"/>
    <n v="0"/>
    <b v="0"/>
    <s v="publishing/translations"/>
    <n v="0"/>
    <x v="121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x v="0"/>
    <s v="USD"/>
    <n v="1407729600"/>
    <n v="1405097760"/>
    <b v="0"/>
    <n v="0"/>
    <b v="0"/>
    <s v="publishing/translations"/>
    <n v="0"/>
    <x v="121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x v="258"/>
    <n v="0"/>
    <x v="1"/>
    <x v="8"/>
    <s v="DKK"/>
    <n v="1449077100"/>
    <n v="1446612896"/>
    <b v="0"/>
    <n v="0"/>
    <b v="0"/>
    <s v="publishing/translations"/>
    <n v="0"/>
    <x v="121"/>
    <x v="3"/>
    <x v="22"/>
    <x v="1459"/>
    <d v="2015-12-02T17:25:00"/>
  </r>
  <r>
    <n v="1460"/>
    <s v="KJV2015 (Canceled)"/>
    <s v="KJV2015 Easier to understand for our kids and family not leaving out one verse or changing a meaning one bit."/>
    <x v="259"/>
    <n v="0"/>
    <x v="1"/>
    <x v="0"/>
    <s v="USD"/>
    <n v="1417391100"/>
    <n v="1412371898"/>
    <b v="0"/>
    <n v="0"/>
    <b v="0"/>
    <s v="publishing/translations"/>
    <n v="0"/>
    <x v="121"/>
    <x v="3"/>
    <x v="22"/>
    <x v="1460"/>
    <d v="2014-11-30T23:45:00"/>
  </r>
  <r>
    <n v="1461"/>
    <s v="Relatively Prime Series 2"/>
    <s v="Series 2 of Relatively Prime, a podcast of stories from the Mathematical Domain"/>
    <x v="36"/>
    <n v="15186.69"/>
    <x v="0"/>
    <x v="0"/>
    <s v="USD"/>
    <n v="1413849600"/>
    <n v="1410967754"/>
    <b v="1"/>
    <n v="340"/>
    <b v="1"/>
    <s v="publishing/radio &amp; podcasts"/>
    <n v="1.012446"/>
    <x v="1068"/>
    <x v="3"/>
    <x v="23"/>
    <x v="1461"/>
    <d v="2014-10-21T00:00:00"/>
  </r>
  <r>
    <n v="1462"/>
    <s v="Unbound: Fiction on the Radio"/>
    <s v="A new radio show focused on short fiction produced by Louisville Public Media"/>
    <x v="23"/>
    <n v="4340.7"/>
    <x v="0"/>
    <x v="0"/>
    <s v="USD"/>
    <n v="1365609271"/>
    <n v="1363017271"/>
    <b v="1"/>
    <n v="150"/>
    <b v="1"/>
    <s v="publishing/radio &amp; podcasts"/>
    <n v="1.085175"/>
    <x v="1069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x v="0"/>
    <s v="USD"/>
    <n v="1365367938"/>
    <n v="1361483538"/>
    <b v="1"/>
    <n v="25"/>
    <b v="1"/>
    <s v="publishing/radio &amp; podcasts"/>
    <n v="1.4766666666666666"/>
    <x v="1070"/>
    <x v="3"/>
    <x v="23"/>
    <x v="1463"/>
    <d v="2013-04-07T20:52:18"/>
  </r>
  <r>
    <n v="1464"/>
    <s v="Science Studio"/>
    <s v="The Best Science Media on the Web"/>
    <x v="10"/>
    <n v="8160"/>
    <x v="0"/>
    <x v="0"/>
    <s v="USD"/>
    <n v="1361029958"/>
    <n v="1358437958"/>
    <b v="1"/>
    <n v="234"/>
    <b v="1"/>
    <s v="publishing/radio &amp; podcasts"/>
    <n v="1.6319999999999999"/>
    <x v="1071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x v="0"/>
    <s v="USD"/>
    <n v="1332385200"/>
    <n v="1329759452"/>
    <b v="1"/>
    <n v="2602"/>
    <b v="1"/>
    <s v="publishing/radio &amp; podcasts"/>
    <n v="4.5641449999999999"/>
    <x v="1072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x v="194"/>
    <n v="17260.37"/>
    <x v="0"/>
    <x v="0"/>
    <s v="USD"/>
    <n v="1452574800"/>
    <n v="1449029266"/>
    <b v="1"/>
    <n v="248"/>
    <b v="1"/>
    <s v="publishing/radio &amp; podcasts"/>
    <n v="1.0787731249999999"/>
    <x v="1073"/>
    <x v="3"/>
    <x v="23"/>
    <x v="1466"/>
    <d v="2016-01-12T05:00:00"/>
  </r>
  <r>
    <n v="1467"/>
    <s v="Radio Ambulante"/>
    <s v="We are a new Spanish language podcast telling uniquely Latin American stories."/>
    <x v="79"/>
    <n v="46032"/>
    <x v="0"/>
    <x v="0"/>
    <s v="USD"/>
    <n v="1332699285"/>
    <n v="1327518885"/>
    <b v="1"/>
    <n v="600"/>
    <b v="1"/>
    <s v="publishing/radio &amp; podcasts"/>
    <n v="1.1508"/>
    <x v="1074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x v="0"/>
    <s v="USD"/>
    <n v="1307838049"/>
    <n v="1302654049"/>
    <b v="1"/>
    <n v="293"/>
    <b v="1"/>
    <s v="publishing/radio &amp; podcasts"/>
    <n v="1.0236842105263158"/>
    <x v="1075"/>
    <x v="3"/>
    <x v="23"/>
    <x v="1468"/>
    <d v="2011-06-12T00:20:49"/>
  </r>
  <r>
    <n v="1469"/>
    <s v="The Local Global Mashup Show"/>
    <s v="Get the inside edge on the stories that connect Americans to the world -- in your ear every week."/>
    <x v="260"/>
    <n v="47978"/>
    <x v="0"/>
    <x v="0"/>
    <s v="USD"/>
    <n v="1360938109"/>
    <n v="1358346109"/>
    <b v="1"/>
    <n v="321"/>
    <b v="1"/>
    <s v="publishing/radio &amp; podcasts"/>
    <n v="1.0842485875706214"/>
    <x v="1076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x v="0"/>
    <s v="USD"/>
    <n v="1356724263"/>
    <n v="1354909863"/>
    <b v="1"/>
    <n v="81"/>
    <b v="1"/>
    <s v="publishing/radio &amp; podcasts"/>
    <n v="1.2513333333333334"/>
    <x v="1077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x v="261"/>
    <n v="33229"/>
    <x v="0"/>
    <x v="0"/>
    <s v="USD"/>
    <n v="1428620334"/>
    <n v="1426028334"/>
    <b v="1"/>
    <n v="343"/>
    <b v="1"/>
    <s v="publishing/radio &amp; podcasts"/>
    <n v="1.03840625"/>
    <x v="1078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x v="0"/>
    <s v="USD"/>
    <n v="1381928503"/>
    <n v="1379336503"/>
    <b v="1"/>
    <n v="336"/>
    <b v="1"/>
    <s v="publishing/radio &amp; podcasts"/>
    <n v="1.3870400000000001"/>
    <x v="1079"/>
    <x v="3"/>
    <x v="23"/>
    <x v="1472"/>
    <d v="2013-10-16T13:01:43"/>
  </r>
  <r>
    <n v="1473"/>
    <s v="ONE LOVES ONLY FORM"/>
    <s v="Public Radio Project"/>
    <x v="15"/>
    <n v="1807.74"/>
    <x v="0"/>
    <x v="0"/>
    <s v="USD"/>
    <n v="1330644639"/>
    <n v="1328052639"/>
    <b v="1"/>
    <n v="47"/>
    <b v="1"/>
    <s v="publishing/radio &amp; podcasts"/>
    <n v="1.20516"/>
    <x v="1080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x v="9"/>
    <n v="3368"/>
    <x v="0"/>
    <x v="0"/>
    <s v="USD"/>
    <n v="1379093292"/>
    <n v="1376501292"/>
    <b v="1"/>
    <n v="76"/>
    <b v="1"/>
    <s v="publishing/radio &amp; podcasts"/>
    <n v="1.1226666666666667"/>
    <x v="1081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x v="0"/>
    <s v="USD"/>
    <n v="1419051540"/>
    <n v="1416244863"/>
    <b v="1"/>
    <n v="441"/>
    <b v="1"/>
    <s v="publishing/radio &amp; podcasts"/>
    <n v="1.8866966666666667"/>
    <x v="1082"/>
    <x v="3"/>
    <x v="23"/>
    <x v="1475"/>
    <d v="2014-12-20T04:59:00"/>
  </r>
  <r>
    <n v="1476"/>
    <s v="The Comedy Button Podcast"/>
    <s v="The Comedy Button is a brand new nerd pop culture podcast with weekly video sketches."/>
    <x v="12"/>
    <n v="39693.279999999999"/>
    <x v="0"/>
    <x v="0"/>
    <s v="USD"/>
    <n v="1315616422"/>
    <n v="1313024422"/>
    <b v="1"/>
    <n v="916"/>
    <b v="1"/>
    <s v="publishing/radio &amp; podcasts"/>
    <n v="6.6155466666666669"/>
    <x v="1083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x v="11"/>
    <n v="33393"/>
    <x v="0"/>
    <x v="0"/>
    <s v="USD"/>
    <n v="1324609200"/>
    <n v="1319467604"/>
    <b v="1"/>
    <n v="369"/>
    <b v="1"/>
    <s v="publishing/radio &amp; podcasts"/>
    <n v="1.1131"/>
    <x v="1084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x v="63"/>
    <n v="590807.11"/>
    <x v="0"/>
    <x v="0"/>
    <s v="USD"/>
    <n v="1368564913"/>
    <n v="1367355313"/>
    <b v="1"/>
    <n v="20242"/>
    <b v="1"/>
    <s v="publishing/radio &amp; podcasts"/>
    <n v="11.8161422"/>
    <x v="1085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x v="0"/>
    <s v="USD"/>
    <n v="1399694340"/>
    <n v="1398448389"/>
    <b v="1"/>
    <n v="71"/>
    <b v="1"/>
    <s v="publishing/radio &amp; podcasts"/>
    <n v="1.37375"/>
    <x v="1086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x v="63"/>
    <n v="58520.2"/>
    <x v="0"/>
    <x v="0"/>
    <s v="USD"/>
    <n v="1374858000"/>
    <n v="1373408699"/>
    <b v="1"/>
    <n v="635"/>
    <b v="1"/>
    <s v="publishing/radio &amp; podcasts"/>
    <n v="1.170404"/>
    <x v="1087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x v="5"/>
    <s v="CAD"/>
    <n v="1383430145"/>
    <n v="1380838145"/>
    <b v="0"/>
    <n v="6"/>
    <b v="0"/>
    <s v="publishing/fiction"/>
    <n v="2.1000000000000001E-2"/>
    <x v="844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x v="0"/>
    <s v="USD"/>
    <n v="1347004260"/>
    <n v="1345062936"/>
    <b v="0"/>
    <n v="1"/>
    <b v="0"/>
    <s v="publishing/fiction"/>
    <n v="1E-3"/>
    <x v="144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x v="39"/>
    <n v="50"/>
    <x v="2"/>
    <x v="0"/>
    <s v="USD"/>
    <n v="1469162275"/>
    <n v="1467002275"/>
    <b v="0"/>
    <n v="2"/>
    <b v="0"/>
    <s v="publishing/fiction"/>
    <n v="7.1428571428571426E-3"/>
    <x v="384"/>
    <x v="3"/>
    <x v="10"/>
    <x v="1483"/>
    <d v="2016-07-22T04:37:55"/>
  </r>
  <r>
    <n v="1484"/>
    <s v="a book called filtered down thru the stars"/>
    <s v="The mussings of an old wizard"/>
    <x v="13"/>
    <n v="0"/>
    <x v="2"/>
    <x v="0"/>
    <s v="USD"/>
    <n v="1342882260"/>
    <n v="1337834963"/>
    <b v="0"/>
    <n v="0"/>
    <b v="0"/>
    <s v="publishing/fiction"/>
    <n v="0"/>
    <x v="121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x v="233"/>
    <n v="150"/>
    <x v="2"/>
    <x v="0"/>
    <s v="USD"/>
    <n v="1434827173"/>
    <n v="1430939173"/>
    <b v="0"/>
    <n v="3"/>
    <b v="0"/>
    <s v="publishing/fiction"/>
    <n v="2.2388059701492536E-2"/>
    <x v="73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x v="0"/>
    <s v="USD"/>
    <n v="1425009761"/>
    <n v="1422417761"/>
    <b v="0"/>
    <n v="3"/>
    <b v="0"/>
    <s v="publishing/fiction"/>
    <n v="2.3999999999999998E-3"/>
    <x v="587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x v="3"/>
    <n v="0"/>
    <x v="2"/>
    <x v="0"/>
    <s v="USD"/>
    <n v="1470175271"/>
    <n v="1467583271"/>
    <b v="0"/>
    <n v="0"/>
    <b v="0"/>
    <s v="publishing/fiction"/>
    <n v="0"/>
    <x v="121"/>
    <x v="3"/>
    <x v="10"/>
    <x v="1487"/>
    <d v="2016-08-02T22:01:11"/>
  </r>
  <r>
    <n v="1488"/>
    <s v="Nanolution"/>
    <s v="A blockbuster sci-fi adventure. What would you do if one day your life changed to beyond the imaginable?"/>
    <x v="36"/>
    <n v="360"/>
    <x v="2"/>
    <x v="2"/>
    <s v="AUD"/>
    <n v="1388928660"/>
    <n v="1386336660"/>
    <b v="0"/>
    <n v="6"/>
    <b v="0"/>
    <s v="publishing/fiction"/>
    <n v="2.4E-2"/>
    <x v="88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x v="0"/>
    <s v="USD"/>
    <n v="1352994052"/>
    <n v="1350398452"/>
    <b v="0"/>
    <n v="0"/>
    <b v="0"/>
    <s v="publishing/fiction"/>
    <n v="0"/>
    <x v="121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x v="0"/>
    <s v="USD"/>
    <n v="1380720474"/>
    <n v="1378214874"/>
    <b v="0"/>
    <n v="19"/>
    <b v="0"/>
    <s v="publishing/fiction"/>
    <n v="0.30862068965517242"/>
    <x v="1088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x v="38"/>
    <n v="100"/>
    <x v="2"/>
    <x v="0"/>
    <s v="USD"/>
    <n v="1424014680"/>
    <n v="1418922443"/>
    <b v="0"/>
    <n v="1"/>
    <b v="0"/>
    <s v="publishing/fiction"/>
    <n v="8.3333333333333329E-2"/>
    <x v="101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x v="0"/>
    <s v="USD"/>
    <n v="1308431646"/>
    <n v="1305839646"/>
    <b v="0"/>
    <n v="2"/>
    <b v="0"/>
    <s v="publishing/fiction"/>
    <n v="7.4999999999999997E-3"/>
    <x v="2"/>
    <x v="3"/>
    <x v="10"/>
    <x v="1492"/>
    <d v="2011-06-18T21:14:06"/>
  </r>
  <r>
    <n v="1493"/>
    <s v="The Great Grand Zeppelin Chase"/>
    <s v="Help illustrate the sequel to the bestselling _x000a_The Transylvania Flying Squad of Detectives"/>
    <x v="262"/>
    <n v="0"/>
    <x v="2"/>
    <x v="0"/>
    <s v="USD"/>
    <n v="1371415675"/>
    <n v="1368823675"/>
    <b v="0"/>
    <n v="0"/>
    <b v="0"/>
    <s v="publishing/fiction"/>
    <n v="0"/>
    <x v="121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x v="0"/>
    <s v="USD"/>
    <n v="1428075480"/>
    <n v="1425489613"/>
    <b v="0"/>
    <n v="11"/>
    <b v="0"/>
    <s v="publishing/fiction"/>
    <n v="8.8999999999999996E-2"/>
    <x v="1089"/>
    <x v="3"/>
    <x v="10"/>
    <x v="1494"/>
    <d v="2015-04-03T15:38:00"/>
  </r>
  <r>
    <n v="1495"/>
    <s v="A Magical Bildungsroman with a Female Heroine"/>
    <s v="The Adventures of Penelope Hawthorne. Part One: The Spellbook of Dracone."/>
    <x v="13"/>
    <n v="0"/>
    <x v="2"/>
    <x v="0"/>
    <s v="USD"/>
    <n v="1314471431"/>
    <n v="1311879431"/>
    <b v="0"/>
    <n v="0"/>
    <b v="0"/>
    <s v="publishing/fiction"/>
    <n v="0"/>
    <x v="121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x v="15"/>
    <n v="0"/>
    <x v="2"/>
    <x v="0"/>
    <s v="USD"/>
    <n v="1410866659"/>
    <n v="1405682659"/>
    <b v="0"/>
    <n v="0"/>
    <b v="0"/>
    <s v="publishing/fiction"/>
    <n v="0"/>
    <x v="121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x v="36"/>
    <n v="1"/>
    <x v="2"/>
    <x v="0"/>
    <s v="USD"/>
    <n v="1375299780"/>
    <n v="1371655522"/>
    <b v="0"/>
    <n v="1"/>
    <b v="0"/>
    <s v="publishing/fiction"/>
    <n v="6.666666666666667E-5"/>
    <x v="120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x v="0"/>
    <s v="USD"/>
    <n v="1409787378"/>
    <n v="1405899378"/>
    <b v="0"/>
    <n v="3"/>
    <b v="0"/>
    <s v="publishing/fiction"/>
    <n v="1.9E-2"/>
    <x v="1090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x v="13"/>
    <n v="5"/>
    <x v="2"/>
    <x v="0"/>
    <s v="USD"/>
    <n v="1470355833"/>
    <n v="1465171833"/>
    <b v="0"/>
    <n v="1"/>
    <b v="0"/>
    <s v="publishing/fiction"/>
    <n v="2.5000000000000001E-3"/>
    <x v="144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x v="0"/>
    <s v="USD"/>
    <n v="1367444557"/>
    <n v="1364852557"/>
    <b v="0"/>
    <n v="15"/>
    <b v="0"/>
    <s v="publishing/fiction"/>
    <n v="0.25035714285714283"/>
    <x v="1091"/>
    <x v="3"/>
    <x v="10"/>
    <x v="1500"/>
    <d v="2013-05-01T21:42:37"/>
  </r>
  <r>
    <n v="1501"/>
    <s v="This is Nowhere"/>
    <s v="A hardcover book of surf, outdoor and nature photos from the British Columbia coast."/>
    <x v="263"/>
    <n v="86492"/>
    <x v="0"/>
    <x v="5"/>
    <s v="CAD"/>
    <n v="1436364023"/>
    <n v="1433772023"/>
    <b v="1"/>
    <n v="885"/>
    <b v="1"/>
    <s v="photography/photobooks"/>
    <n v="1.6633076923076924"/>
    <x v="1092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x v="29"/>
    <n v="22318"/>
    <x v="0"/>
    <x v="1"/>
    <s v="GBP"/>
    <n v="1458943200"/>
    <n v="1456491680"/>
    <b v="1"/>
    <n v="329"/>
    <b v="1"/>
    <s v="photography/photobooks"/>
    <n v="1.0144545454545455"/>
    <x v="1093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x v="18"/>
    <s v="EUR"/>
    <n v="1477210801"/>
    <n v="1472026801"/>
    <b v="1"/>
    <n v="71"/>
    <b v="1"/>
    <s v="photography/photobooks"/>
    <n v="1.0789146666666667"/>
    <x v="1094"/>
    <x v="8"/>
    <x v="20"/>
    <x v="1503"/>
    <d v="2016-10-23T08:20:01"/>
  </r>
  <r>
    <n v="1504"/>
    <s v="RYU X RIO"/>
    <s v="A football photography book like no other about the 2014 World Cup in Brazil, by Ryu Voelkel."/>
    <x v="115"/>
    <n v="18066"/>
    <x v="0"/>
    <x v="1"/>
    <s v="GBP"/>
    <n v="1402389180"/>
    <n v="1399996024"/>
    <b v="1"/>
    <n v="269"/>
    <b v="1"/>
    <s v="photography/photobooks"/>
    <n v="2.7793846153846156"/>
    <x v="1095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x v="12"/>
    <s v="EUR"/>
    <n v="1458676860"/>
    <n v="1455446303"/>
    <b v="1"/>
    <n v="345"/>
    <b v="1"/>
    <s v="photography/photobooks"/>
    <n v="1.0358125"/>
    <x v="1096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x v="15"/>
    <n v="1671"/>
    <x v="0"/>
    <x v="1"/>
    <s v="GBP"/>
    <n v="1406227904"/>
    <n v="1403635904"/>
    <b v="1"/>
    <n v="43"/>
    <b v="1"/>
    <s v="photography/photobooks"/>
    <n v="1.1140000000000001"/>
    <x v="1097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x v="0"/>
    <s v="USD"/>
    <n v="1273911000"/>
    <n v="1268822909"/>
    <b v="1"/>
    <n v="33"/>
    <b v="1"/>
    <s v="photography/photobooks"/>
    <n v="2.15"/>
    <x v="1098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x v="0"/>
    <s v="USD"/>
    <n v="1403880281"/>
    <n v="1401201881"/>
    <b v="1"/>
    <n v="211"/>
    <b v="1"/>
    <s v="photography/photobooks"/>
    <n v="1.1076216216216217"/>
    <x v="1099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x v="178"/>
    <n v="21637.22"/>
    <x v="0"/>
    <x v="12"/>
    <s v="EUR"/>
    <n v="1487113140"/>
    <n v="1484570885"/>
    <b v="1"/>
    <n v="196"/>
    <b v="1"/>
    <s v="photography/photobooks"/>
    <n v="1.2364125714285714"/>
    <x v="1100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x v="1"/>
    <s v="GBP"/>
    <n v="1405761278"/>
    <n v="1403169278"/>
    <b v="1"/>
    <n v="405"/>
    <b v="1"/>
    <s v="photography/photobooks"/>
    <n v="1.0103500000000001"/>
    <x v="1101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x v="32"/>
    <n v="15651"/>
    <x v="0"/>
    <x v="0"/>
    <s v="USD"/>
    <n v="1447858804"/>
    <n v="1445263204"/>
    <b v="1"/>
    <n v="206"/>
    <b v="1"/>
    <s v="photography/photobooks"/>
    <n v="1.1179285714285714"/>
    <x v="1102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x v="0"/>
    <s v="USD"/>
    <n v="1486311939"/>
    <n v="1483719939"/>
    <b v="1"/>
    <n v="335"/>
    <b v="1"/>
    <s v="photography/photobooks"/>
    <n v="5.5877142857142861"/>
    <x v="1103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x v="6"/>
    <n v="12001.5"/>
    <x v="0"/>
    <x v="1"/>
    <s v="GBP"/>
    <n v="1405523866"/>
    <n v="1402931866"/>
    <b v="1"/>
    <n v="215"/>
    <b v="1"/>
    <s v="photography/photobooks"/>
    <n v="1.5001875"/>
    <x v="1104"/>
    <x v="8"/>
    <x v="20"/>
    <x v="1513"/>
    <d v="2014-07-16T15:17:46"/>
  </r>
  <r>
    <n v="1514"/>
    <s v="Racing Age"/>
    <s v="Racing Age is a documentary photography book about masters track &amp; field athletes of retirement age and older."/>
    <x v="31"/>
    <n v="26619"/>
    <x v="0"/>
    <x v="0"/>
    <s v="USD"/>
    <n v="1443363640"/>
    <n v="1439907640"/>
    <b v="1"/>
    <n v="176"/>
    <b v="1"/>
    <s v="photography/photobooks"/>
    <n v="1.0647599999999999"/>
    <x v="1105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x v="82"/>
    <n v="471567"/>
    <x v="0"/>
    <x v="10"/>
    <s v="NOK"/>
    <n v="1458104697"/>
    <n v="1455516297"/>
    <b v="1"/>
    <n v="555"/>
    <b v="1"/>
    <s v="photography/photobooks"/>
    <n v="1.57189"/>
    <x v="1106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x v="0"/>
    <s v="USD"/>
    <n v="1475762400"/>
    <n v="1473160292"/>
    <b v="1"/>
    <n v="116"/>
    <b v="1"/>
    <s v="photography/photobooks"/>
    <n v="1.0865882352941176"/>
    <x v="1107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x v="0"/>
    <s v="USD"/>
    <n v="1417845600"/>
    <n v="1415194553"/>
    <b v="1"/>
    <n v="615"/>
    <b v="1"/>
    <s v="photography/photobooks"/>
    <n v="1.6197999999999999"/>
    <x v="1108"/>
    <x v="8"/>
    <x v="20"/>
    <x v="1517"/>
    <d v="2014-12-06T06:00:00"/>
  </r>
  <r>
    <n v="1518"/>
    <s v="Amelia and the Animals: Photographs by Robin Schwartz"/>
    <s v="A photobook of Robin Schwartz's ongoing series with her daughter Amelia."/>
    <x v="36"/>
    <n v="30805"/>
    <x v="0"/>
    <x v="0"/>
    <s v="USD"/>
    <n v="1401565252"/>
    <n v="1398973252"/>
    <b v="1"/>
    <n v="236"/>
    <b v="1"/>
    <s v="photography/photobooks"/>
    <n v="2.0536666666666665"/>
    <x v="1109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x v="7"/>
    <n v="9302.75"/>
    <x v="0"/>
    <x v="0"/>
    <s v="USD"/>
    <n v="1403301540"/>
    <n v="1400867283"/>
    <b v="1"/>
    <n v="145"/>
    <b v="1"/>
    <s v="photography/photobooks"/>
    <n v="1.033638888888889"/>
    <x v="1110"/>
    <x v="8"/>
    <x v="20"/>
    <x v="1519"/>
    <d v="2014-06-20T21:59:00"/>
  </r>
  <r>
    <n v="1520"/>
    <s v="TULIPS"/>
    <s v="A self-published photography book by Andrew Miksys from his new series about Belarus"/>
    <x v="102"/>
    <n v="18625"/>
    <x v="0"/>
    <x v="0"/>
    <s v="USD"/>
    <n v="1418961600"/>
    <n v="1415824513"/>
    <b v="1"/>
    <n v="167"/>
    <b v="1"/>
    <s v="photography/photobooks"/>
    <n v="1.0347222222222223"/>
    <x v="1111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x v="0"/>
    <s v="USD"/>
    <n v="1465272091"/>
    <n v="1462248091"/>
    <b v="1"/>
    <n v="235"/>
    <b v="1"/>
    <s v="photography/photobooks"/>
    <n v="1.0681333333333334"/>
    <x v="1112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x v="0"/>
    <s v="USD"/>
    <n v="1413575739"/>
    <n v="1410983739"/>
    <b v="1"/>
    <n v="452"/>
    <b v="1"/>
    <s v="photography/photobooks"/>
    <n v="1.3896574712643677"/>
    <x v="1113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x v="17"/>
    <n v="23096"/>
    <x v="0"/>
    <x v="0"/>
    <s v="USD"/>
    <n v="1419292800"/>
    <n v="1416592916"/>
    <b v="1"/>
    <n v="241"/>
    <b v="1"/>
    <s v="photography/photobooks"/>
    <n v="1.2484324324324325"/>
    <x v="1114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x v="9"/>
    <n v="6210"/>
    <x v="0"/>
    <x v="11"/>
    <s v="SEK"/>
    <n v="1487592090"/>
    <n v="1485000090"/>
    <b v="1"/>
    <n v="28"/>
    <b v="1"/>
    <s v="photography/photobooks"/>
    <n v="2.0699999999999998"/>
    <x v="1115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x v="0"/>
    <s v="USD"/>
    <n v="1471539138"/>
    <n v="1468947138"/>
    <b v="1"/>
    <n v="140"/>
    <b v="1"/>
    <s v="photography/photobooks"/>
    <n v="1.7400576923076922"/>
    <x v="1116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x v="0"/>
    <s v="USD"/>
    <n v="1453185447"/>
    <n v="1448951847"/>
    <b v="1"/>
    <n v="280"/>
    <b v="1"/>
    <s v="photography/photobooks"/>
    <n v="1.2032608695652174"/>
    <x v="1117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x v="8"/>
    <n v="3865.55"/>
    <x v="0"/>
    <x v="0"/>
    <s v="USD"/>
    <n v="1489497886"/>
    <n v="1487082286"/>
    <b v="1"/>
    <n v="70"/>
    <b v="1"/>
    <s v="photography/photobooks"/>
    <n v="1.1044428571428573"/>
    <x v="1118"/>
    <x v="8"/>
    <x v="20"/>
    <x v="1527"/>
    <d v="2017-03-14T13:24:46"/>
  </r>
  <r>
    <n v="1528"/>
    <s v="Don't Go Outside: Tokyo Street Photos"/>
    <s v="A book of street photos from around Shibuya that I've made between 2011-2016."/>
    <x v="9"/>
    <n v="8447"/>
    <x v="0"/>
    <x v="0"/>
    <s v="USD"/>
    <n v="1485907200"/>
    <n v="1483292122"/>
    <b v="1"/>
    <n v="160"/>
    <b v="1"/>
    <s v="photography/photobooks"/>
    <n v="2.8156666666666665"/>
    <x v="1119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x v="266"/>
    <n v="19129"/>
    <x v="0"/>
    <x v="0"/>
    <s v="USD"/>
    <n v="1426773920"/>
    <n v="1424185520"/>
    <b v="1"/>
    <n v="141"/>
    <b v="1"/>
    <s v="photography/photobooks"/>
    <n v="1.0067894736842105"/>
    <x v="1120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x v="0"/>
    <s v="USD"/>
    <n v="1445624695"/>
    <n v="1443464695"/>
    <b v="1"/>
    <n v="874"/>
    <b v="1"/>
    <s v="photography/photobooks"/>
    <n v="1.3482571428571428"/>
    <x v="1121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x v="267"/>
    <n v="4135"/>
    <x v="0"/>
    <x v="0"/>
    <s v="USD"/>
    <n v="1417402800"/>
    <n v="1414610126"/>
    <b v="1"/>
    <n v="73"/>
    <b v="1"/>
    <s v="photography/photobooks"/>
    <n v="1.7595744680851064"/>
    <x v="1122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x v="10"/>
    <n v="24201"/>
    <x v="0"/>
    <x v="2"/>
    <s v="AUD"/>
    <n v="1455548400"/>
    <n v="1453461865"/>
    <b v="1"/>
    <n v="294"/>
    <b v="1"/>
    <s v="photography/photobooks"/>
    <n v="4.8402000000000003"/>
    <x v="1123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x v="101"/>
    <n v="65313"/>
    <x v="0"/>
    <x v="0"/>
    <s v="USD"/>
    <n v="1462161540"/>
    <n v="1457913777"/>
    <b v="1"/>
    <n v="740"/>
    <b v="1"/>
    <s v="photography/photobooks"/>
    <n v="1.4514"/>
    <x v="1124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x v="0"/>
    <s v="USD"/>
    <n v="1441383062"/>
    <n v="1438791062"/>
    <b v="1"/>
    <n v="369"/>
    <b v="1"/>
    <s v="photography/photobooks"/>
    <n v="4.1773333333333333"/>
    <x v="1125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x v="0"/>
    <s v="USD"/>
    <n v="1464040800"/>
    <n v="1461527631"/>
    <b v="1"/>
    <n v="110"/>
    <b v="1"/>
    <s v="photography/photobooks"/>
    <n v="1.3242499999999999"/>
    <x v="1126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x v="0"/>
    <s v="USD"/>
    <n v="1440702910"/>
    <n v="1438110910"/>
    <b v="1"/>
    <n v="455"/>
    <b v="1"/>
    <s v="photography/photobooks"/>
    <n v="2.5030841666666666"/>
    <x v="1127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x v="14"/>
    <n v="21588"/>
    <x v="0"/>
    <x v="12"/>
    <s v="EUR"/>
    <n v="1470506400"/>
    <n v="1467358427"/>
    <b v="1"/>
    <n v="224"/>
    <b v="1"/>
    <s v="photography/photobooks"/>
    <n v="1.7989999999999999"/>
    <x v="1128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x v="0"/>
    <s v="USD"/>
    <n v="1421952370"/>
    <n v="1418064370"/>
    <b v="1"/>
    <n v="46"/>
    <b v="1"/>
    <s v="photography/photobooks"/>
    <n v="1.0262857142857142"/>
    <x v="1129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x v="0"/>
    <s v="USD"/>
    <n v="1483481019"/>
    <n v="1480629819"/>
    <b v="0"/>
    <n v="284"/>
    <b v="1"/>
    <s v="photography/photobooks"/>
    <n v="1.359861"/>
    <x v="1130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x v="0"/>
    <s v="USD"/>
    <n v="1416964500"/>
    <n v="1414368616"/>
    <b v="1"/>
    <n v="98"/>
    <b v="1"/>
    <s v="photography/photobooks"/>
    <n v="1.1786666666666668"/>
    <x v="1131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x v="102"/>
    <n v="6"/>
    <x v="2"/>
    <x v="0"/>
    <s v="USD"/>
    <n v="1420045538"/>
    <n v="1417453538"/>
    <b v="0"/>
    <n v="2"/>
    <b v="0"/>
    <s v="photography/nature"/>
    <n v="3.3333333333333332E-4"/>
    <x v="366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x v="2"/>
    <n v="20"/>
    <x v="2"/>
    <x v="5"/>
    <s v="CAD"/>
    <n v="1435708500"/>
    <n v="1434412500"/>
    <b v="0"/>
    <n v="1"/>
    <b v="0"/>
    <s v="photography/nature"/>
    <n v="0.04"/>
    <x v="135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x v="268"/>
    <n v="10"/>
    <x v="2"/>
    <x v="0"/>
    <s v="USD"/>
    <n v="1416662034"/>
    <n v="1414066434"/>
    <b v="0"/>
    <n v="1"/>
    <b v="0"/>
    <s v="photography/nature"/>
    <n v="4.4444444444444444E-3"/>
    <x v="119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x v="28"/>
    <n v="0"/>
    <x v="2"/>
    <x v="0"/>
    <s v="USD"/>
    <n v="1427847480"/>
    <n v="1424222024"/>
    <b v="0"/>
    <n v="0"/>
    <b v="0"/>
    <s v="photography/nature"/>
    <n v="0"/>
    <x v="121"/>
    <x v="8"/>
    <x v="24"/>
    <x v="1544"/>
    <d v="2015-04-01T00:18:00"/>
  </r>
  <r>
    <n v="1545"/>
    <s v="Nevada County Hearts"/>
    <s v="&quot;He will not be a wise man who does not study human hearts!&quot;_x000a_Hope in natural art, creation!"/>
    <x v="9"/>
    <n v="1"/>
    <x v="2"/>
    <x v="0"/>
    <s v="USD"/>
    <n v="1425330960"/>
    <n v="1422393234"/>
    <b v="0"/>
    <n v="1"/>
    <b v="0"/>
    <s v="photography/nature"/>
    <n v="3.3333333333333332E-4"/>
    <x v="120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x v="1"/>
    <s v="GBP"/>
    <n v="1410930399"/>
    <n v="1405746399"/>
    <b v="0"/>
    <n v="11"/>
    <b v="0"/>
    <s v="photography/nature"/>
    <n v="0.28899999999999998"/>
    <x v="1132"/>
    <x v="8"/>
    <x v="24"/>
    <x v="1546"/>
    <d v="2014-09-17T05:06:39"/>
  </r>
  <r>
    <n v="1547"/>
    <s v="Sound Photography"/>
    <s v="I have produced a limited number (100) of five 8x10 prints of mixed photography I would like to share with you."/>
    <x v="269"/>
    <n v="0"/>
    <x v="2"/>
    <x v="0"/>
    <s v="USD"/>
    <n v="1487844882"/>
    <n v="1487240082"/>
    <b v="0"/>
    <n v="0"/>
    <b v="0"/>
    <s v="photography/nature"/>
    <n v="0"/>
    <x v="121"/>
    <x v="8"/>
    <x v="24"/>
    <x v="1547"/>
    <d v="2017-02-23T10:14:42"/>
  </r>
  <r>
    <n v="1548"/>
    <s v="Change the World through Color"/>
    <s v="Beauty is in the eye of the beholder and I want to inspire conservation through color."/>
    <x v="176"/>
    <n v="60"/>
    <x v="2"/>
    <x v="0"/>
    <s v="USD"/>
    <n v="1447020620"/>
    <n v="1444425020"/>
    <b v="0"/>
    <n v="1"/>
    <b v="0"/>
    <s v="photography/nature"/>
    <n v="8.5714285714285715E-2"/>
    <x v="88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x v="2"/>
    <n v="170"/>
    <x v="2"/>
    <x v="0"/>
    <s v="USD"/>
    <n v="1446524159"/>
    <n v="1443928559"/>
    <b v="0"/>
    <n v="6"/>
    <b v="0"/>
    <s v="photography/nature"/>
    <n v="0.34"/>
    <x v="1133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x v="1"/>
    <s v="GBP"/>
    <n v="1463050034"/>
    <n v="1460458034"/>
    <b v="0"/>
    <n v="7"/>
    <b v="0"/>
    <s v="photography/nature"/>
    <n v="0.13466666666666666"/>
    <x v="1134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x v="8"/>
    <n v="0"/>
    <x v="2"/>
    <x v="0"/>
    <s v="USD"/>
    <n v="1432756039"/>
    <n v="1430164039"/>
    <b v="0"/>
    <n v="0"/>
    <b v="0"/>
    <s v="photography/nature"/>
    <n v="0"/>
    <x v="121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x v="0"/>
    <s v="USD"/>
    <n v="1412135940"/>
    <n v="1410366708"/>
    <b v="0"/>
    <n v="16"/>
    <b v="0"/>
    <s v="photography/nature"/>
    <n v="0.49186046511627907"/>
    <x v="1135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x v="0"/>
    <s v="USD"/>
    <n v="1441176447"/>
    <n v="1438584447"/>
    <b v="0"/>
    <n v="0"/>
    <b v="0"/>
    <s v="photography/nature"/>
    <n v="0"/>
    <x v="121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x v="22"/>
    <n v="0"/>
    <x v="2"/>
    <x v="2"/>
    <s v="AUD"/>
    <n v="1438495390"/>
    <n v="1435903390"/>
    <b v="0"/>
    <n v="0"/>
    <b v="0"/>
    <s v="photography/nature"/>
    <n v="0"/>
    <x v="121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x v="47"/>
    <n v="0"/>
    <x v="2"/>
    <x v="0"/>
    <s v="USD"/>
    <n v="1442509200"/>
    <n v="1440513832"/>
    <b v="0"/>
    <n v="0"/>
    <b v="0"/>
    <s v="photography/nature"/>
    <n v="0"/>
    <x v="121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x v="15"/>
    <n v="677"/>
    <x v="2"/>
    <x v="5"/>
    <s v="CAD"/>
    <n v="1467603624"/>
    <n v="1465011624"/>
    <b v="0"/>
    <n v="12"/>
    <b v="0"/>
    <s v="photography/nature"/>
    <n v="0.45133333333333331"/>
    <x v="1136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x v="30"/>
    <n v="100"/>
    <x v="2"/>
    <x v="0"/>
    <s v="USD"/>
    <n v="1411227633"/>
    <n v="1408549233"/>
    <b v="0"/>
    <n v="1"/>
    <b v="0"/>
    <s v="photography/nature"/>
    <n v="0.04"/>
    <x v="101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x v="47"/>
    <n v="35"/>
    <x v="2"/>
    <x v="1"/>
    <s v="GBP"/>
    <n v="1440763920"/>
    <n v="1435656759"/>
    <b v="0"/>
    <n v="3"/>
    <b v="0"/>
    <s v="photography/nature"/>
    <n v="4.6666666666666669E-2"/>
    <x v="123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x v="36"/>
    <n v="50"/>
    <x v="2"/>
    <x v="0"/>
    <s v="USD"/>
    <n v="1430270199"/>
    <n v="1428974199"/>
    <b v="0"/>
    <n v="1"/>
    <b v="0"/>
    <s v="photography/nature"/>
    <n v="3.3333333333333335E-3"/>
    <x v="73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x v="30"/>
    <n v="94"/>
    <x v="2"/>
    <x v="0"/>
    <s v="USD"/>
    <n v="1415842193"/>
    <n v="1414110593"/>
    <b v="0"/>
    <n v="4"/>
    <b v="0"/>
    <s v="photography/nature"/>
    <n v="3.7600000000000001E-2"/>
    <x v="842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x v="0"/>
    <s v="USD"/>
    <n v="1383789603"/>
    <n v="1381194003"/>
    <b v="0"/>
    <n v="1"/>
    <b v="0"/>
    <s v="publishing/art books"/>
    <n v="6.7000000000000002E-3"/>
    <x v="407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x v="0"/>
    <s v="USD"/>
    <n v="1259715000"/>
    <n v="1253712916"/>
    <b v="0"/>
    <n v="0"/>
    <b v="0"/>
    <s v="publishing/art books"/>
    <n v="0"/>
    <x v="121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x v="1"/>
    <s v="GBP"/>
    <n v="1394815751"/>
    <n v="1389635351"/>
    <b v="0"/>
    <n v="2"/>
    <b v="0"/>
    <s v="publishing/art books"/>
    <n v="1.4166666666666666E-2"/>
    <x v="665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x v="0"/>
    <s v="USD"/>
    <n v="1432843500"/>
    <n v="1430124509"/>
    <b v="0"/>
    <n v="1"/>
    <b v="0"/>
    <s v="publishing/art books"/>
    <n v="1E-3"/>
    <x v="119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x v="0"/>
    <s v="USD"/>
    <n v="1307554261"/>
    <n v="1304962261"/>
    <b v="0"/>
    <n v="1"/>
    <b v="0"/>
    <s v="publishing/art books"/>
    <n v="2.5000000000000001E-2"/>
    <x v="101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x v="11"/>
    <n v="6375"/>
    <x v="1"/>
    <x v="0"/>
    <s v="USD"/>
    <n v="1469656800"/>
    <n v="1467151204"/>
    <b v="0"/>
    <n v="59"/>
    <b v="0"/>
    <s v="publishing/art books"/>
    <n v="0.21249999999999999"/>
    <x v="1137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x v="0"/>
    <s v="USD"/>
    <n v="1392595200"/>
    <n v="1391293745"/>
    <b v="0"/>
    <n v="13"/>
    <b v="0"/>
    <s v="publishing/art books"/>
    <n v="4.1176470588235294E-2"/>
    <x v="1138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x v="0"/>
    <s v="USD"/>
    <n v="1419384585"/>
    <n v="1416360585"/>
    <b v="0"/>
    <n v="22"/>
    <b v="0"/>
    <s v="publishing/art books"/>
    <n v="0.13639999999999999"/>
    <x v="1139"/>
    <x v="3"/>
    <x v="25"/>
    <x v="1568"/>
    <d v="2014-12-24T01:29:45"/>
  </r>
  <r>
    <n v="1569"/>
    <s v="to be removed (Canceled)"/>
    <s v="to be removed"/>
    <x v="11"/>
    <n v="0"/>
    <x v="1"/>
    <x v="0"/>
    <s v="USD"/>
    <n v="1369498714"/>
    <n v="1366906714"/>
    <b v="0"/>
    <n v="0"/>
    <b v="0"/>
    <s v="publishing/art books"/>
    <n v="0"/>
    <x v="121"/>
    <x v="3"/>
    <x v="25"/>
    <x v="1569"/>
    <d v="2013-05-25T16:18:34"/>
  </r>
  <r>
    <n v="1570"/>
    <s v="BEAUTIFUL DREAMERS: An Adult Coloring Book (Canceled)"/>
    <s v="A Coloring Book of Breathtaking Beauties_x000a_To Calm the Heart and Soul"/>
    <x v="12"/>
    <n v="2484"/>
    <x v="1"/>
    <x v="0"/>
    <s v="USD"/>
    <n v="1460140282"/>
    <n v="1457551882"/>
    <b v="0"/>
    <n v="52"/>
    <b v="0"/>
    <s v="publishing/art books"/>
    <n v="0.41399999999999998"/>
    <x v="1140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x v="1"/>
    <s v="GBP"/>
    <n v="1434738483"/>
    <n v="1432146483"/>
    <b v="0"/>
    <n v="4"/>
    <b v="0"/>
    <s v="publishing/art books"/>
    <n v="6.6115702479338841E-3"/>
    <x v="135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x v="1"/>
    <s v="GBP"/>
    <n v="1456703940"/>
    <n v="1454546859"/>
    <b v="0"/>
    <n v="3"/>
    <b v="0"/>
    <s v="publishing/art books"/>
    <n v="0.05"/>
    <x v="694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x v="5"/>
    <s v="CAD"/>
    <n v="1491019140"/>
    <n v="1487548802"/>
    <b v="0"/>
    <n v="3"/>
    <b v="0"/>
    <s v="publishing/art books"/>
    <n v="2.4777777777777777E-2"/>
    <x v="1141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x v="0"/>
    <s v="USD"/>
    <n v="1424211329"/>
    <n v="1421187329"/>
    <b v="0"/>
    <n v="6"/>
    <b v="0"/>
    <s v="publishing/art books"/>
    <n v="5.0599999999999999E-2"/>
    <x v="1142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x v="0"/>
    <s v="USD"/>
    <n v="1404909296"/>
    <n v="1402317296"/>
    <b v="0"/>
    <n v="35"/>
    <b v="0"/>
    <s v="publishing/art books"/>
    <n v="0.2291"/>
    <x v="1143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x v="10"/>
    <n v="650"/>
    <x v="1"/>
    <x v="0"/>
    <s v="USD"/>
    <n v="1435698368"/>
    <n v="1431810368"/>
    <b v="0"/>
    <n v="10"/>
    <b v="0"/>
    <s v="publishing/art books"/>
    <n v="0.13"/>
    <x v="178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x v="0"/>
    <s v="USD"/>
    <n v="1343161248"/>
    <n v="1337977248"/>
    <b v="0"/>
    <n v="2"/>
    <b v="0"/>
    <s v="publishing/art books"/>
    <n v="5.4999999999999997E-3"/>
    <x v="446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x v="0"/>
    <s v="USD"/>
    <n v="1283392800"/>
    <n v="1281317691"/>
    <b v="0"/>
    <n v="4"/>
    <b v="0"/>
    <s v="publishing/art books"/>
    <n v="0.10806536636794939"/>
    <x v="22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x v="273"/>
    <n v="28"/>
    <x v="1"/>
    <x v="0"/>
    <s v="USD"/>
    <n v="1377734091"/>
    <n v="1374882891"/>
    <b v="0"/>
    <n v="2"/>
    <b v="0"/>
    <s v="publishing/art books"/>
    <n v="8.4008400840084006E-3"/>
    <x v="454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x v="0"/>
    <s v="USD"/>
    <n v="1337562726"/>
    <n v="1332378726"/>
    <b v="0"/>
    <n v="0"/>
    <b v="0"/>
    <s v="publishing/art books"/>
    <n v="0"/>
    <x v="121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x v="28"/>
    <n v="5"/>
    <x v="2"/>
    <x v="1"/>
    <s v="GBP"/>
    <n v="1450521990"/>
    <n v="1447757190"/>
    <b v="0"/>
    <n v="1"/>
    <b v="0"/>
    <s v="photography/places"/>
    <n v="5.0000000000000001E-3"/>
    <x v="144"/>
    <x v="8"/>
    <x v="26"/>
    <x v="1581"/>
    <d v="2015-12-19T10:46:30"/>
  </r>
  <r>
    <n v="1582"/>
    <s v="Scenes from New Orleans"/>
    <s v="I create canvas prints of images from in and around New Orleans"/>
    <x v="28"/>
    <n v="93"/>
    <x v="2"/>
    <x v="0"/>
    <s v="USD"/>
    <n v="1445894400"/>
    <n v="1440961053"/>
    <b v="0"/>
    <n v="3"/>
    <b v="0"/>
    <s v="photography/places"/>
    <n v="9.2999999999999999E-2"/>
    <x v="1144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x v="1"/>
    <s v="GBP"/>
    <n v="1411681391"/>
    <n v="1409089391"/>
    <b v="0"/>
    <n v="1"/>
    <b v="0"/>
    <s v="photography/places"/>
    <n v="7.5000000000000002E-4"/>
    <x v="2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x v="38"/>
    <n v="0"/>
    <x v="2"/>
    <x v="0"/>
    <s v="USD"/>
    <n v="1401464101"/>
    <n v="1400600101"/>
    <b v="0"/>
    <n v="0"/>
    <b v="0"/>
    <s v="photography/places"/>
    <n v="0"/>
    <x v="121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x v="5"/>
    <s v="CAD"/>
    <n v="1482663600"/>
    <n v="1480800568"/>
    <b v="0"/>
    <n v="12"/>
    <b v="0"/>
    <s v="photography/places"/>
    <n v="0.79"/>
    <x v="1145"/>
    <x v="8"/>
    <x v="26"/>
    <x v="1585"/>
    <d v="2016-12-25T11:00:00"/>
  </r>
  <r>
    <n v="1586"/>
    <s v="Missouri In Pictures"/>
    <s v="Show the world the beauty that is in all of our back yards!"/>
    <x v="15"/>
    <n v="0"/>
    <x v="2"/>
    <x v="0"/>
    <s v="USD"/>
    <n v="1428197422"/>
    <n v="1425609022"/>
    <b v="0"/>
    <n v="0"/>
    <b v="0"/>
    <s v="photography/places"/>
    <n v="0"/>
    <x v="121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x v="0"/>
    <s v="USD"/>
    <n v="1418510965"/>
    <n v="1415918965"/>
    <b v="0"/>
    <n v="1"/>
    <b v="0"/>
    <s v="photography/places"/>
    <n v="1.3333333333333334E-4"/>
    <x v="120"/>
    <x v="8"/>
    <x v="26"/>
    <x v="1587"/>
    <d v="2014-12-13T22:49:25"/>
  </r>
  <r>
    <n v="1588"/>
    <s v="The Right Side of Texas"/>
    <s v="Southeast Texas as seen through the lens of a cell phone camera"/>
    <x v="274"/>
    <n v="0"/>
    <x v="2"/>
    <x v="0"/>
    <s v="USD"/>
    <n v="1422735120"/>
    <n v="1420091999"/>
    <b v="0"/>
    <n v="0"/>
    <b v="0"/>
    <s v="photography/places"/>
    <n v="0"/>
    <x v="121"/>
    <x v="8"/>
    <x v="26"/>
    <x v="1588"/>
    <d v="2015-01-31T20:12:00"/>
  </r>
  <r>
    <n v="1589"/>
    <s v="A Side Of The World In Canvas"/>
    <s v="I want to be able to have my own photography inside a canvas and have it be displayed everywhere."/>
    <x v="38"/>
    <n v="0"/>
    <x v="2"/>
    <x v="0"/>
    <s v="USD"/>
    <n v="1444433886"/>
    <n v="1441841886"/>
    <b v="0"/>
    <n v="0"/>
    <b v="0"/>
    <s v="photography/places"/>
    <n v="0"/>
    <x v="121"/>
    <x v="8"/>
    <x v="26"/>
    <x v="1589"/>
    <d v="2015-10-09T23:38:06"/>
  </r>
  <r>
    <n v="1590"/>
    <s v="An Italian Adventure"/>
    <s v="Discover Italy through photography."/>
    <x v="127"/>
    <n v="1020"/>
    <x v="2"/>
    <x v="13"/>
    <s v="EUR"/>
    <n v="1443040464"/>
    <n v="1440448464"/>
    <b v="0"/>
    <n v="2"/>
    <b v="0"/>
    <s v="photography/places"/>
    <n v="1.7000000000000001E-2"/>
    <x v="1146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x v="1"/>
    <s v="GBP"/>
    <n v="1459700741"/>
    <n v="1457112341"/>
    <b v="0"/>
    <n v="92"/>
    <b v="0"/>
    <s v="photography/places"/>
    <n v="0.29228571428571426"/>
    <x v="1147"/>
    <x v="8"/>
    <x v="26"/>
    <x v="1591"/>
    <d v="2016-04-03T16:25:41"/>
  </r>
  <r>
    <n v="1592"/>
    <s v="The Views of Pittsburgh"/>
    <s v="A portfolio collage of beautiful pictures of authentic Pittsburgh locations and scenery."/>
    <x v="251"/>
    <n v="0"/>
    <x v="2"/>
    <x v="0"/>
    <s v="USD"/>
    <n v="1427503485"/>
    <n v="1423619085"/>
    <b v="0"/>
    <n v="0"/>
    <b v="0"/>
    <s v="photography/places"/>
    <n v="0"/>
    <x v="121"/>
    <x v="8"/>
    <x v="26"/>
    <x v="1592"/>
    <d v="2015-03-28T00:44:45"/>
  </r>
  <r>
    <n v="1593"/>
    <s v="Picturing Italy"/>
    <s v="A trip to fulfill a dream of capturing the wonders and history of ancient Italy in person."/>
    <x v="29"/>
    <n v="3"/>
    <x v="2"/>
    <x v="0"/>
    <s v="USD"/>
    <n v="1425154655"/>
    <n v="1422562655"/>
    <b v="0"/>
    <n v="3"/>
    <b v="0"/>
    <s v="photography/places"/>
    <n v="1.3636363636363637E-4"/>
    <x v="120"/>
    <x v="8"/>
    <x v="26"/>
    <x v="1593"/>
    <d v="2015-02-28T20:17:35"/>
  </r>
  <r>
    <n v="1594"/>
    <s v="Scenes and Things from New Orleans"/>
    <s v="I photograph my love of New Orleans, create canvases and share those memories with you."/>
    <x v="28"/>
    <n v="205"/>
    <x v="2"/>
    <x v="0"/>
    <s v="USD"/>
    <n v="1463329260"/>
    <n v="1458147982"/>
    <b v="0"/>
    <n v="10"/>
    <b v="0"/>
    <s v="photography/places"/>
    <n v="0.20499999999999999"/>
    <x v="442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x v="57"/>
    <n v="280"/>
    <x v="2"/>
    <x v="0"/>
    <s v="USD"/>
    <n v="1403122380"/>
    <n v="1400634728"/>
    <b v="0"/>
    <n v="7"/>
    <b v="0"/>
    <s v="photography/places"/>
    <n v="2.8E-3"/>
    <x v="379"/>
    <x v="8"/>
    <x v="26"/>
    <x v="1595"/>
    <d v="2014-06-18T20:13:00"/>
  </r>
  <r>
    <n v="1596"/>
    <s v="The Town We Live In"/>
    <s v="London is beautiful. I want to create a book of stunning images from in and around our great city"/>
    <x v="53"/>
    <n v="75"/>
    <x v="2"/>
    <x v="1"/>
    <s v="GBP"/>
    <n v="1418469569"/>
    <n v="1414577969"/>
    <b v="0"/>
    <n v="3"/>
    <b v="0"/>
    <s v="photography/places"/>
    <n v="2.3076923076923078E-2"/>
    <x v="384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x v="36"/>
    <n v="0"/>
    <x v="2"/>
    <x v="0"/>
    <s v="USD"/>
    <n v="1474360197"/>
    <n v="1471768197"/>
    <b v="0"/>
    <n v="0"/>
    <b v="0"/>
    <s v="photography/places"/>
    <n v="0"/>
    <x v="121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x v="134"/>
    <n v="1"/>
    <x v="2"/>
    <x v="0"/>
    <s v="USD"/>
    <n v="1437926458"/>
    <n v="1432742458"/>
    <b v="0"/>
    <n v="1"/>
    <b v="0"/>
    <s v="photography/places"/>
    <n v="1.25E-3"/>
    <x v="120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x v="2"/>
    <n v="0"/>
    <x v="2"/>
    <x v="1"/>
    <s v="GBP"/>
    <n v="1460116576"/>
    <n v="1457528176"/>
    <b v="0"/>
    <n v="0"/>
    <b v="0"/>
    <s v="photography/places"/>
    <n v="0"/>
    <x v="121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x v="10"/>
    <n v="367"/>
    <x v="2"/>
    <x v="0"/>
    <s v="USD"/>
    <n v="1405401060"/>
    <n v="1401585752"/>
    <b v="0"/>
    <n v="9"/>
    <b v="0"/>
    <s v="photography/places"/>
    <n v="7.3400000000000007E-2"/>
    <x v="1148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x v="30"/>
    <n v="2706.23"/>
    <x v="0"/>
    <x v="0"/>
    <s v="USD"/>
    <n v="1304561633"/>
    <n v="1301969633"/>
    <b v="0"/>
    <n v="56"/>
    <b v="1"/>
    <s v="music/rock"/>
    <n v="1.082492"/>
    <x v="1149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x v="15"/>
    <n v="1502.5"/>
    <x v="0"/>
    <x v="0"/>
    <s v="USD"/>
    <n v="1318633200"/>
    <n v="1314947317"/>
    <b v="0"/>
    <n v="32"/>
    <b v="1"/>
    <s v="music/rock"/>
    <n v="1.0016666666666667"/>
    <x v="1150"/>
    <x v="4"/>
    <x v="11"/>
    <x v="1602"/>
    <d v="2011-10-14T23:00:00"/>
  </r>
  <r>
    <n v="1603"/>
    <s v="Max's First Solo Album!"/>
    <s v="An exercise in the wild and dangerous world of solo musicianship by Maxwell D Feinstein."/>
    <x v="13"/>
    <n v="2000.66"/>
    <x v="0"/>
    <x v="0"/>
    <s v="USD"/>
    <n v="1327723459"/>
    <n v="1322539459"/>
    <b v="0"/>
    <n v="30"/>
    <b v="1"/>
    <s v="music/rock"/>
    <n v="1.0003299999999999"/>
    <x v="1151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x v="0"/>
    <s v="USD"/>
    <n v="1332011835"/>
    <n v="1328559435"/>
    <b v="0"/>
    <n v="70"/>
    <b v="1"/>
    <s v="music/rock"/>
    <n v="1.2210714285714286"/>
    <x v="1152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x v="0"/>
    <s v="USD"/>
    <n v="1312182000"/>
    <n v="1311380313"/>
    <b v="0"/>
    <n v="44"/>
    <b v="1"/>
    <s v="music/rock"/>
    <n v="1.0069333333333335"/>
    <x v="1153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x v="0"/>
    <s v="USD"/>
    <n v="1300930838"/>
    <n v="1293158438"/>
    <b v="0"/>
    <n v="92"/>
    <b v="1"/>
    <s v="music/rock"/>
    <n v="1.01004125"/>
    <x v="1154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x v="3"/>
    <n v="14511"/>
    <x v="0"/>
    <x v="0"/>
    <s v="USD"/>
    <n v="1339701851"/>
    <n v="1337887451"/>
    <b v="0"/>
    <n v="205"/>
    <b v="1"/>
    <s v="music/rock"/>
    <n v="1.4511000000000001"/>
    <x v="1155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x v="0"/>
    <s v="USD"/>
    <n v="1388553960"/>
    <n v="1385754986"/>
    <b v="0"/>
    <n v="23"/>
    <b v="1"/>
    <s v="music/rock"/>
    <n v="1.0125"/>
    <x v="1156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x v="0"/>
    <s v="USD"/>
    <n v="1320220800"/>
    <n v="1315612909"/>
    <b v="0"/>
    <n v="4"/>
    <b v="1"/>
    <s v="music/rock"/>
    <n v="1.1833333333333333"/>
    <x v="1157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x v="13"/>
    <n v="5437"/>
    <x v="0"/>
    <x v="0"/>
    <s v="USD"/>
    <n v="1355609510"/>
    <n v="1353017510"/>
    <b v="0"/>
    <n v="112"/>
    <b v="1"/>
    <s v="music/rock"/>
    <n v="2.7185000000000001"/>
    <x v="1158"/>
    <x v="4"/>
    <x v="11"/>
    <x v="1610"/>
    <d v="2012-12-15T22:11:50"/>
  </r>
  <r>
    <n v="1611"/>
    <s v="Skelton-Luns CD/7&quot;             No Big Deal."/>
    <s v="Skelton-Luns CD/7&quot; No Big Deal."/>
    <x v="134"/>
    <n v="1001"/>
    <x v="0"/>
    <x v="0"/>
    <s v="USD"/>
    <n v="1370390432"/>
    <n v="1368576032"/>
    <b v="0"/>
    <n v="27"/>
    <b v="1"/>
    <s v="music/rock"/>
    <n v="1.25125"/>
    <x v="1159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x v="2"/>
    <n v="550"/>
    <x v="0"/>
    <x v="0"/>
    <s v="USD"/>
    <n v="1357160384"/>
    <n v="1354568384"/>
    <b v="0"/>
    <n v="11"/>
    <b v="1"/>
    <s v="music/rock"/>
    <n v="1.1000000000000001"/>
    <x v="73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x v="28"/>
    <n v="1015"/>
    <x v="0"/>
    <x v="0"/>
    <s v="USD"/>
    <n v="1342921202"/>
    <n v="1340329202"/>
    <b v="0"/>
    <n v="26"/>
    <b v="1"/>
    <s v="music/rock"/>
    <n v="1.0149999999999999"/>
    <x v="1160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x v="0"/>
    <s v="USD"/>
    <n v="1407085200"/>
    <n v="1401924769"/>
    <b v="0"/>
    <n v="77"/>
    <b v="1"/>
    <s v="music/rock"/>
    <n v="1.0269999999999999"/>
    <x v="1161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x v="0"/>
    <s v="USD"/>
    <n v="1323742396"/>
    <n v="1319850796"/>
    <b v="0"/>
    <n v="136"/>
    <b v="1"/>
    <s v="music/rock"/>
    <n v="1.1412500000000001"/>
    <x v="1162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x v="3"/>
    <n v="10420"/>
    <x v="0"/>
    <x v="0"/>
    <s v="USD"/>
    <n v="1353621600"/>
    <n v="1350061821"/>
    <b v="0"/>
    <n v="157"/>
    <b v="1"/>
    <s v="music/rock"/>
    <n v="1.042"/>
    <x v="1163"/>
    <x v="4"/>
    <x v="11"/>
    <x v="1616"/>
    <d v="2012-11-22T22:00:00"/>
  </r>
  <r>
    <n v="1617"/>
    <s v="The Coffis Brothers 2nd Album!"/>
    <s v="The Coffis Brothers &amp;The Mountain Men are recording a brand new full length record."/>
    <x v="39"/>
    <n v="10210"/>
    <x v="0"/>
    <x v="0"/>
    <s v="USD"/>
    <n v="1383332400"/>
    <n v="1380470188"/>
    <b v="0"/>
    <n v="158"/>
    <b v="1"/>
    <s v="music/rock"/>
    <n v="1.4585714285714286"/>
    <x v="1164"/>
    <x v="4"/>
    <x v="11"/>
    <x v="1617"/>
    <d v="2013-11-01T19:00:00"/>
  </r>
  <r>
    <n v="1618"/>
    <s v="Janus Word Album"/>
    <s v="Janus Word combines hard rock with melodic acoustic music for a unique and awesome sound."/>
    <x v="15"/>
    <n v="1576"/>
    <x v="0"/>
    <x v="0"/>
    <s v="USD"/>
    <n v="1362757335"/>
    <n v="1359301335"/>
    <b v="0"/>
    <n v="27"/>
    <b v="1"/>
    <s v="music/rock"/>
    <n v="1.0506666666666666"/>
    <x v="1165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x v="0"/>
    <s v="USD"/>
    <n v="1410755286"/>
    <n v="1408940886"/>
    <b v="0"/>
    <n v="23"/>
    <b v="1"/>
    <s v="music/rock"/>
    <n v="1.3333333333333333"/>
    <x v="1166"/>
    <x v="4"/>
    <x v="11"/>
    <x v="1619"/>
    <d v="2014-09-15T04:28:06"/>
  </r>
  <r>
    <n v="1620"/>
    <s v="Kickstart my music career with 300 CDs"/>
    <s v="Kickstarting my music career with 300 hard copy CDs of my first release."/>
    <x v="28"/>
    <n v="1130"/>
    <x v="0"/>
    <x v="0"/>
    <s v="USD"/>
    <n v="1361606940"/>
    <n v="1361002140"/>
    <b v="0"/>
    <n v="17"/>
    <b v="1"/>
    <s v="music/rock"/>
    <n v="1.1299999999999999"/>
    <x v="1167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x v="10"/>
    <n v="6060"/>
    <x v="0"/>
    <x v="0"/>
    <s v="USD"/>
    <n v="1338177540"/>
    <n v="1333550015"/>
    <b v="0"/>
    <n v="37"/>
    <b v="1"/>
    <s v="music/rock"/>
    <n v="1.212"/>
    <x v="1168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x v="0"/>
    <s v="USD"/>
    <n v="1418803140"/>
    <n v="1415343874"/>
    <b v="0"/>
    <n v="65"/>
    <b v="1"/>
    <s v="music/rock"/>
    <n v="1.0172463768115942"/>
    <x v="1169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x v="1"/>
    <s v="GBP"/>
    <n v="1377621089"/>
    <n v="1372437089"/>
    <b v="0"/>
    <n v="18"/>
    <b v="1"/>
    <s v="music/rock"/>
    <n v="1.0106666666666666"/>
    <x v="1170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x v="28"/>
    <n v="1180"/>
    <x v="0"/>
    <x v="0"/>
    <s v="USD"/>
    <n v="1357721335"/>
    <n v="1354265335"/>
    <b v="0"/>
    <n v="25"/>
    <b v="1"/>
    <s v="music/rock"/>
    <n v="1.18"/>
    <x v="1171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x v="51"/>
    <n v="11650"/>
    <x v="0"/>
    <x v="0"/>
    <s v="USD"/>
    <n v="1347382053"/>
    <n v="1344962853"/>
    <b v="0"/>
    <n v="104"/>
    <b v="1"/>
    <s v="music/rock"/>
    <n v="1.5533333333333332"/>
    <x v="1172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x v="6"/>
    <n v="8095"/>
    <x v="0"/>
    <x v="0"/>
    <s v="USD"/>
    <n v="1385932867"/>
    <n v="1383337267"/>
    <b v="0"/>
    <n v="108"/>
    <b v="1"/>
    <s v="music/rock"/>
    <n v="1.0118750000000001"/>
    <x v="1173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x v="0"/>
    <s v="USD"/>
    <n v="1353905940"/>
    <n v="1351011489"/>
    <b v="0"/>
    <n v="38"/>
    <b v="1"/>
    <s v="music/rock"/>
    <n v="1.17"/>
    <x v="1174"/>
    <x v="4"/>
    <x v="11"/>
    <x v="1627"/>
    <d v="2012-11-26T04:59:00"/>
  </r>
  <r>
    <n v="1628"/>
    <s v="&quot;Songs for Tsippora&quot; Byronâ€™s DEBUT EP"/>
    <s v="Original Jewish rock music on human relationships and identity"/>
    <x v="23"/>
    <n v="4037"/>
    <x v="0"/>
    <x v="0"/>
    <s v="USD"/>
    <n v="1403026882"/>
    <n v="1400175682"/>
    <b v="0"/>
    <n v="88"/>
    <b v="1"/>
    <s v="music/rock"/>
    <n v="1.00925"/>
    <x v="1175"/>
    <x v="4"/>
    <x v="11"/>
    <x v="1628"/>
    <d v="2014-06-17T17:41:22"/>
  </r>
  <r>
    <n v="1629"/>
    <s v="Off The Turnpike | A Loud New Way to Release Loud New Music"/>
    <s v="Help Off The Turnpike release new music, and set fire to everything!"/>
    <x v="12"/>
    <n v="6220"/>
    <x v="0"/>
    <x v="0"/>
    <s v="USD"/>
    <n v="1392929333"/>
    <n v="1389041333"/>
    <b v="0"/>
    <n v="82"/>
    <b v="1"/>
    <s v="music/rock"/>
    <n v="1.0366666666666666"/>
    <x v="1176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x v="0"/>
    <s v="USD"/>
    <n v="1330671540"/>
    <n v="1328040375"/>
    <b v="0"/>
    <n v="126"/>
    <b v="1"/>
    <s v="music/rock"/>
    <n v="2.6524999999999999"/>
    <x v="1177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x v="0"/>
    <s v="USD"/>
    <n v="1350074261"/>
    <n v="1347482261"/>
    <b v="0"/>
    <n v="133"/>
    <b v="1"/>
    <s v="music/rock"/>
    <n v="1.5590999999999999"/>
    <x v="1178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x v="23"/>
    <n v="4065"/>
    <x v="0"/>
    <x v="0"/>
    <s v="USD"/>
    <n v="1316851854"/>
    <n v="1311667854"/>
    <b v="0"/>
    <n v="47"/>
    <b v="1"/>
    <s v="music/rock"/>
    <n v="1.0162500000000001"/>
    <x v="1179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x v="3"/>
    <n v="10000"/>
    <x v="0"/>
    <x v="0"/>
    <s v="USD"/>
    <n v="1326690000"/>
    <n v="1324329156"/>
    <b v="0"/>
    <n v="58"/>
    <b v="1"/>
    <s v="music/rock"/>
    <n v="1"/>
    <x v="1180"/>
    <x v="4"/>
    <x v="11"/>
    <x v="1633"/>
    <d v="2012-01-16T05:00:00"/>
  </r>
  <r>
    <n v="1634"/>
    <s v="RUBEDO: Debut Full Length Album"/>
    <s v="Recording Debut  Album w/ Producer Ikey Owens from Free Moral Agents/ The Mars Volta"/>
    <x v="13"/>
    <n v="2010"/>
    <x v="0"/>
    <x v="0"/>
    <s v="USD"/>
    <n v="1306994340"/>
    <n v="1303706001"/>
    <b v="0"/>
    <n v="32"/>
    <b v="1"/>
    <s v="music/rock"/>
    <n v="1.0049999999999999"/>
    <x v="1181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x v="0"/>
    <s v="USD"/>
    <n v="1468270261"/>
    <n v="1463086261"/>
    <b v="0"/>
    <n v="37"/>
    <b v="1"/>
    <s v="music/rock"/>
    <n v="1.2529999999999999"/>
    <x v="1182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x v="0"/>
    <s v="USD"/>
    <n v="1307851200"/>
    <n v="1304129088"/>
    <b v="0"/>
    <n v="87"/>
    <b v="1"/>
    <s v="music/rock"/>
    <n v="1.0355555555555556"/>
    <x v="1183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x v="0"/>
    <s v="USD"/>
    <n v="1262302740"/>
    <n v="1257444140"/>
    <b v="0"/>
    <n v="15"/>
    <b v="1"/>
    <s v="music/rock"/>
    <n v="1.038"/>
    <x v="1184"/>
    <x v="4"/>
    <x v="11"/>
    <x v="1637"/>
    <d v="2009-12-31T23:39:00"/>
  </r>
  <r>
    <n v="1638"/>
    <s v="Avenues EP 2013"/>
    <s v="Avenues will be going in to the studio to record a new EP with Matt Allison!"/>
    <x v="28"/>
    <n v="1050"/>
    <x v="0"/>
    <x v="0"/>
    <s v="USD"/>
    <n v="1362086700"/>
    <n v="1358180968"/>
    <b v="0"/>
    <n v="27"/>
    <b v="1"/>
    <s v="music/rock"/>
    <n v="1.05"/>
    <x v="1185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x v="0"/>
    <s v="USD"/>
    <n v="1330789165"/>
    <n v="1328197165"/>
    <b v="0"/>
    <n v="19"/>
    <b v="1"/>
    <s v="music/rock"/>
    <n v="1"/>
    <x v="1186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x v="44"/>
    <n v="679.44"/>
    <x v="0"/>
    <x v="0"/>
    <s v="USD"/>
    <n v="1280800740"/>
    <n v="1279603955"/>
    <b v="0"/>
    <n v="17"/>
    <b v="1"/>
    <s v="music/rock"/>
    <n v="1.6986000000000001"/>
    <x v="1187"/>
    <x v="4"/>
    <x v="11"/>
    <x v="1640"/>
    <d v="2010-08-03T01:59:00"/>
  </r>
  <r>
    <n v="1641"/>
    <s v="Tanya Dartson- Run for Your Life music video"/>
    <s v="Music Video For Upbeat and Inspiring Song - Run For Your Life"/>
    <x v="30"/>
    <n v="2535"/>
    <x v="0"/>
    <x v="0"/>
    <s v="USD"/>
    <n v="1418998744"/>
    <n v="1416406744"/>
    <b v="0"/>
    <n v="26"/>
    <b v="1"/>
    <s v="music/pop"/>
    <n v="1.014"/>
    <x v="1188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x v="38"/>
    <n v="1200"/>
    <x v="0"/>
    <x v="0"/>
    <s v="USD"/>
    <n v="1308011727"/>
    <n v="1306283727"/>
    <b v="0"/>
    <n v="28"/>
    <b v="1"/>
    <s v="music/pop"/>
    <n v="1"/>
    <x v="317"/>
    <x v="4"/>
    <x v="27"/>
    <x v="1642"/>
    <d v="2011-06-14T00:35:27"/>
  </r>
  <r>
    <n v="1643"/>
    <s v="This Is All Now's Brand New Album!!"/>
    <s v="This Is All Now is putting out a brand new record, and we need YOUR help to do it!"/>
    <x v="10"/>
    <n v="6235"/>
    <x v="0"/>
    <x v="0"/>
    <s v="USD"/>
    <n v="1348516012"/>
    <n v="1345924012"/>
    <b v="0"/>
    <n v="37"/>
    <b v="1"/>
    <s v="music/pop"/>
    <n v="1.2470000000000001"/>
    <x v="1189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x v="3"/>
    <n v="10950"/>
    <x v="0"/>
    <x v="0"/>
    <s v="USD"/>
    <n v="1353551160"/>
    <n v="1348363560"/>
    <b v="0"/>
    <n v="128"/>
    <b v="1"/>
    <s v="music/pop"/>
    <n v="1.095"/>
    <x v="1190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x v="0"/>
    <s v="USD"/>
    <n v="1379515740"/>
    <n v="1378306140"/>
    <b v="0"/>
    <n v="10"/>
    <b v="1"/>
    <s v="music/pop"/>
    <n v="1.1080000000000001"/>
    <x v="1191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x v="13"/>
    <n v="2204"/>
    <x v="0"/>
    <x v="1"/>
    <s v="GBP"/>
    <n v="1408039860"/>
    <n v="1405248503"/>
    <b v="0"/>
    <n v="83"/>
    <b v="1"/>
    <s v="music/pop"/>
    <n v="1.1020000000000001"/>
    <x v="1192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x v="0"/>
    <s v="USD"/>
    <n v="1339235377"/>
    <n v="1336643377"/>
    <b v="0"/>
    <n v="46"/>
    <b v="1"/>
    <s v="music/pop"/>
    <n v="1.0471999999999999"/>
    <x v="1193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x v="98"/>
    <n v="2881"/>
    <x v="0"/>
    <x v="0"/>
    <s v="USD"/>
    <n v="1300636482"/>
    <n v="1298048082"/>
    <b v="0"/>
    <n v="90"/>
    <b v="1"/>
    <s v="music/pop"/>
    <n v="1.2526086956521738"/>
    <x v="1194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x v="276"/>
    <n v="3822.33"/>
    <x v="0"/>
    <x v="0"/>
    <s v="USD"/>
    <n v="1400862355"/>
    <n v="1396974355"/>
    <b v="0"/>
    <n v="81"/>
    <b v="1"/>
    <s v="music/pop"/>
    <n v="1.0058763157894737"/>
    <x v="1195"/>
    <x v="4"/>
    <x v="27"/>
    <x v="1649"/>
    <d v="2014-05-23T16:25:55"/>
  </r>
  <r>
    <n v="1650"/>
    <s v="The Psalm Praise Project, Vol. 2"/>
    <s v="Help me record a CD that uses pop styling to give a fresh sound to ancient wisdom from scripture!"/>
    <x v="13"/>
    <n v="2831"/>
    <x v="0"/>
    <x v="0"/>
    <s v="USD"/>
    <n v="1381314437"/>
    <n v="1378722437"/>
    <b v="0"/>
    <n v="32"/>
    <b v="1"/>
    <s v="music/pop"/>
    <n v="1.4155"/>
    <x v="1196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x v="0"/>
    <s v="USD"/>
    <n v="1303801140"/>
    <n v="1300916220"/>
    <b v="0"/>
    <n v="20"/>
    <b v="1"/>
    <s v="music/pop"/>
    <n v="1.0075000000000001"/>
    <x v="1197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x v="0"/>
    <s v="USD"/>
    <n v="1385297393"/>
    <n v="1382701793"/>
    <b v="0"/>
    <n v="70"/>
    <b v="1"/>
    <s v="music/pop"/>
    <n v="1.0066666666666666"/>
    <x v="1198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x v="0"/>
    <s v="USD"/>
    <n v="1303675296"/>
    <n v="1300996896"/>
    <b v="0"/>
    <n v="168"/>
    <b v="1"/>
    <s v="music/pop"/>
    <n v="1.7423040000000001"/>
    <x v="1199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x v="0"/>
    <s v="USD"/>
    <n v="1334784160"/>
    <n v="1332192160"/>
    <b v="0"/>
    <n v="34"/>
    <b v="1"/>
    <s v="music/pop"/>
    <n v="1.199090909090909"/>
    <x v="1200"/>
    <x v="4"/>
    <x v="27"/>
    <x v="1654"/>
    <d v="2012-04-18T21:22:40"/>
  </r>
  <r>
    <n v="1655"/>
    <s v="Meg Porter Debut EP!"/>
    <s v="Berklee College of Music student, Meg Porter needs YOUR help to fund her very first EP!"/>
    <x v="15"/>
    <n v="2143"/>
    <x v="0"/>
    <x v="0"/>
    <s v="USD"/>
    <n v="1333648820"/>
    <n v="1331060420"/>
    <b v="0"/>
    <n v="48"/>
    <b v="1"/>
    <s v="music/pop"/>
    <n v="1.4286666666666668"/>
    <x v="1201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x v="0"/>
    <s v="USD"/>
    <n v="1355437052"/>
    <n v="1352845052"/>
    <b v="0"/>
    <n v="48"/>
    <b v="1"/>
    <s v="music/pop"/>
    <n v="1.0033493333333334"/>
    <x v="1202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x v="0"/>
    <s v="USD"/>
    <n v="1337885168"/>
    <n v="1335293168"/>
    <b v="0"/>
    <n v="221"/>
    <b v="1"/>
    <s v="music/pop"/>
    <n v="1.0493380000000001"/>
    <x v="1203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x v="12"/>
    <n v="7934"/>
    <x v="0"/>
    <x v="0"/>
    <s v="USD"/>
    <n v="1355840400"/>
    <n v="1352524767"/>
    <b v="0"/>
    <n v="107"/>
    <b v="1"/>
    <s v="music/pop"/>
    <n v="1.3223333333333334"/>
    <x v="1204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x v="2"/>
    <n v="564"/>
    <x v="0"/>
    <x v="1"/>
    <s v="GBP"/>
    <n v="1387281600"/>
    <n v="1384811721"/>
    <b v="0"/>
    <n v="45"/>
    <b v="1"/>
    <s v="music/pop"/>
    <n v="1.1279999999999999"/>
    <x v="1205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x v="277"/>
    <n v="1003"/>
    <x v="0"/>
    <x v="13"/>
    <s v="EUR"/>
    <n v="1462053540"/>
    <n v="1459355950"/>
    <b v="0"/>
    <n v="36"/>
    <b v="1"/>
    <s v="music/pop"/>
    <n v="12.5375"/>
    <x v="1206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x v="278"/>
    <n v="8098"/>
    <x v="0"/>
    <x v="15"/>
    <s v="EUR"/>
    <n v="1453064400"/>
    <n v="1449359831"/>
    <b v="0"/>
    <n v="101"/>
    <b v="1"/>
    <s v="music/pop"/>
    <n v="1.0250632911392406"/>
    <x v="1207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x v="0"/>
    <s v="USD"/>
    <n v="1325310336"/>
    <n v="1320122736"/>
    <b v="0"/>
    <n v="62"/>
    <b v="1"/>
    <s v="music/pop"/>
    <n v="1.026375"/>
    <x v="1208"/>
    <x v="4"/>
    <x v="27"/>
    <x v="1662"/>
    <d v="2011-12-31T05:45:36"/>
  </r>
  <r>
    <n v="1663"/>
    <s v="ghost -- a music video"/>
    <s v="music is as important to the eyes as it is to the ears. help bring ghost to life in front of your eyes."/>
    <x v="28"/>
    <n v="1080"/>
    <x v="0"/>
    <x v="0"/>
    <s v="USD"/>
    <n v="1422750707"/>
    <n v="1420158707"/>
    <b v="0"/>
    <n v="32"/>
    <b v="1"/>
    <s v="music/pop"/>
    <n v="1.08"/>
    <x v="1209"/>
    <x v="4"/>
    <x v="27"/>
    <x v="1663"/>
    <d v="2015-02-01T00:31:47"/>
  </r>
  <r>
    <n v="1664"/>
    <s v="Grace Sings Grace"/>
    <s v="Korean-American Soprano Grace's Debut Album - coming up in June 2012. Come and be part of this exciting project!"/>
    <x v="30"/>
    <n v="3060.22"/>
    <x v="0"/>
    <x v="0"/>
    <s v="USD"/>
    <n v="1331870340"/>
    <n v="1328033818"/>
    <b v="0"/>
    <n v="89"/>
    <b v="1"/>
    <s v="music/pop"/>
    <n v="1.2240879999999998"/>
    <x v="1210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x v="0"/>
    <s v="USD"/>
    <n v="1298343600"/>
    <n v="1295624113"/>
    <b v="0"/>
    <n v="93"/>
    <b v="1"/>
    <s v="music/pop"/>
    <n v="1.1945714285714286"/>
    <x v="1211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x v="30"/>
    <n v="4022"/>
    <x v="0"/>
    <x v="0"/>
    <s v="USD"/>
    <n v="1364447073"/>
    <n v="1361858673"/>
    <b v="0"/>
    <n v="98"/>
    <b v="1"/>
    <s v="music/pop"/>
    <n v="1.6088"/>
    <x v="1212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x v="0"/>
    <s v="USD"/>
    <n v="1394521140"/>
    <n v="1392169298"/>
    <b v="0"/>
    <n v="82"/>
    <b v="1"/>
    <s v="music/pop"/>
    <n v="1.2685294117647059"/>
    <x v="1213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x v="0"/>
    <s v="USD"/>
    <n v="1322454939"/>
    <n v="1319859339"/>
    <b v="0"/>
    <n v="116"/>
    <b v="1"/>
    <s v="music/pop"/>
    <n v="1.026375"/>
    <x v="1214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x v="13"/>
    <n v="2795"/>
    <x v="0"/>
    <x v="0"/>
    <s v="USD"/>
    <n v="1464729276"/>
    <n v="1459545276"/>
    <b v="0"/>
    <n v="52"/>
    <b v="1"/>
    <s v="music/pop"/>
    <n v="1.3975"/>
    <x v="404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x v="0"/>
    <s v="USD"/>
    <n v="1278302400"/>
    <n v="1273961999"/>
    <b v="0"/>
    <n v="23"/>
    <b v="1"/>
    <s v="music/pop"/>
    <n v="1.026"/>
    <x v="1215"/>
    <x v="4"/>
    <x v="27"/>
    <x v="1670"/>
    <d v="2010-07-05T04:00:00"/>
  </r>
  <r>
    <n v="1671"/>
    <s v="Luke O'Brien's Kickstarter"/>
    <s v="I am seeking funding in order to help take my music from a hobby to a career."/>
    <x v="13"/>
    <n v="2013.47"/>
    <x v="0"/>
    <x v="0"/>
    <s v="USD"/>
    <n v="1470056614"/>
    <n v="1467464614"/>
    <b v="0"/>
    <n v="77"/>
    <b v="1"/>
    <s v="music/pop"/>
    <n v="1.0067349999999999"/>
    <x v="1216"/>
    <x v="4"/>
    <x v="27"/>
    <x v="1671"/>
    <d v="2016-08-01T13:03:34"/>
  </r>
  <r>
    <n v="1672"/>
    <s v="High Altotude Debut Album"/>
    <s v="Sweet, sweet harmonies from Portland Oregon's premiere high school women's a cappella group."/>
    <x v="180"/>
    <n v="1920"/>
    <x v="0"/>
    <x v="0"/>
    <s v="USD"/>
    <n v="1338824730"/>
    <n v="1336232730"/>
    <b v="0"/>
    <n v="49"/>
    <b v="1"/>
    <s v="music/pop"/>
    <n v="1.1294117647058823"/>
    <x v="1217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x v="0"/>
    <s v="USD"/>
    <n v="1425675892"/>
    <n v="1423083892"/>
    <b v="0"/>
    <n v="59"/>
    <b v="1"/>
    <s v="music/pop"/>
    <n v="1.2809523809523808"/>
    <x v="1218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x v="0"/>
    <s v="USD"/>
    <n v="1471503540"/>
    <n v="1468852306"/>
    <b v="0"/>
    <n v="113"/>
    <b v="1"/>
    <s v="music/pop"/>
    <n v="2.0169999999999999"/>
    <x v="1219"/>
    <x v="4"/>
    <x v="27"/>
    <x v="1674"/>
    <d v="2016-08-18T06:59:00"/>
  </r>
  <r>
    <n v="1675"/>
    <s v="The Great Party's Debut Album!"/>
    <s v="The Great Party is releasing their debut album. Here's your chance to be a part of it!"/>
    <x v="28"/>
    <n v="1374.16"/>
    <x v="0"/>
    <x v="0"/>
    <s v="USD"/>
    <n v="1318802580"/>
    <n v="1316194540"/>
    <b v="0"/>
    <n v="34"/>
    <b v="1"/>
    <s v="music/pop"/>
    <n v="1.37416"/>
    <x v="1220"/>
    <x v="4"/>
    <x v="27"/>
    <x v="1675"/>
    <d v="2011-10-16T22:03:00"/>
  </r>
  <r>
    <n v="1676"/>
    <s v="Bridge 19 CD Release Tour"/>
    <s v="Help fund Bridge 19's tour in support of their first duo record, to be released in May 2012."/>
    <x v="9"/>
    <n v="3460"/>
    <x v="0"/>
    <x v="0"/>
    <s v="USD"/>
    <n v="1334980740"/>
    <n v="1330968347"/>
    <b v="0"/>
    <n v="42"/>
    <b v="1"/>
    <s v="music/pop"/>
    <n v="1.1533333333333333"/>
    <x v="1221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x v="12"/>
    <n v="6700"/>
    <x v="0"/>
    <x v="3"/>
    <s v="EUR"/>
    <n v="1460786340"/>
    <n v="1455615976"/>
    <b v="0"/>
    <n v="42"/>
    <b v="1"/>
    <s v="music/pop"/>
    <n v="1.1166666666666667"/>
    <x v="1222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x v="15"/>
    <n v="1776"/>
    <x v="0"/>
    <x v="0"/>
    <s v="USD"/>
    <n v="1391718671"/>
    <n v="1390509071"/>
    <b v="0"/>
    <n v="49"/>
    <b v="1"/>
    <s v="music/pop"/>
    <n v="1.1839999999999999"/>
    <x v="1223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x v="0"/>
    <s v="USD"/>
    <n v="1311298745"/>
    <n v="1309311545"/>
    <b v="0"/>
    <n v="56"/>
    <b v="1"/>
    <s v="music/pop"/>
    <n v="1.75"/>
    <x v="372"/>
    <x v="4"/>
    <x v="27"/>
    <x v="1679"/>
    <d v="2011-07-22T01:39:05"/>
  </r>
  <r>
    <n v="1680"/>
    <s v="Kick Out a Record"/>
    <s v="Working Musician dilemma #164: how the taxman put Kick the Record 2.0 on hold"/>
    <x v="28"/>
    <n v="1175"/>
    <x v="0"/>
    <x v="0"/>
    <s v="USD"/>
    <n v="1405188667"/>
    <n v="1402596667"/>
    <b v="0"/>
    <n v="25"/>
    <b v="1"/>
    <s v="music/pop"/>
    <n v="1.175"/>
    <x v="1224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x v="0"/>
    <s v="USD"/>
    <n v="1490752800"/>
    <n v="1486522484"/>
    <b v="0"/>
    <n v="884"/>
    <b v="0"/>
    <s v="music/faith"/>
    <n v="1.0142212307692309"/>
    <x v="1225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x v="12"/>
    <n v="0"/>
    <x v="3"/>
    <x v="0"/>
    <s v="USD"/>
    <n v="1492142860"/>
    <n v="1486962460"/>
    <b v="0"/>
    <n v="0"/>
    <b v="0"/>
    <s v="music/faith"/>
    <n v="0"/>
    <x v="121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x v="8"/>
    <n v="760"/>
    <x v="3"/>
    <x v="6"/>
    <s v="EUR"/>
    <n v="1491590738"/>
    <n v="1489517138"/>
    <b v="0"/>
    <n v="10"/>
    <b v="0"/>
    <s v="music/faith"/>
    <n v="0.21714285714285714"/>
    <x v="1226"/>
    <x v="4"/>
    <x v="28"/>
    <x v="1683"/>
    <d v="2017-04-07T18:45:38"/>
  </r>
  <r>
    <n v="1684"/>
    <s v="Goodness &amp; Mercy EP - Marty Mikles"/>
    <s v="New Music from Marty Mikles!  A new EP all about God's Goodness &amp; Mercy."/>
    <x v="6"/>
    <n v="8730"/>
    <x v="3"/>
    <x v="0"/>
    <s v="USD"/>
    <n v="1489775641"/>
    <n v="1487360041"/>
    <b v="0"/>
    <n v="101"/>
    <b v="0"/>
    <s v="music/faith"/>
    <n v="1.0912500000000001"/>
    <x v="1227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x v="18"/>
    <n v="360"/>
    <x v="3"/>
    <x v="0"/>
    <s v="USD"/>
    <n v="1490331623"/>
    <n v="1487743223"/>
    <b v="0"/>
    <n v="15"/>
    <b v="0"/>
    <s v="music/faith"/>
    <n v="1.0285714285714285"/>
    <x v="1228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x v="5"/>
    <s v="CAD"/>
    <n v="1493320519"/>
    <n v="1488140119"/>
    <b v="0"/>
    <n v="1"/>
    <b v="0"/>
    <s v="music/faith"/>
    <n v="3.5999999999999999E-3"/>
    <x v="666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x v="0"/>
    <s v="USD"/>
    <n v="1491855300"/>
    <n v="1488935245"/>
    <b v="0"/>
    <n v="39"/>
    <b v="0"/>
    <s v="music/faith"/>
    <n v="0.3125"/>
    <x v="1229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x v="23"/>
    <n v="1772"/>
    <x v="3"/>
    <x v="0"/>
    <s v="USD"/>
    <n v="1491738594"/>
    <n v="1489150194"/>
    <b v="0"/>
    <n v="7"/>
    <b v="0"/>
    <s v="music/faith"/>
    <n v="0.443"/>
    <x v="1230"/>
    <x v="4"/>
    <x v="28"/>
    <x v="1688"/>
    <d v="2017-04-09T11:49:54"/>
  </r>
  <r>
    <n v="1689"/>
    <s v="Fly Away"/>
    <s v="Praising the Living God in the second half of life."/>
    <x v="262"/>
    <n v="2400"/>
    <x v="3"/>
    <x v="0"/>
    <s v="USD"/>
    <n v="1489700230"/>
    <n v="1487111830"/>
    <b v="0"/>
    <n v="14"/>
    <b v="0"/>
    <s v="music/faith"/>
    <n v="1"/>
    <x v="1231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x v="30"/>
    <n v="635"/>
    <x v="3"/>
    <x v="0"/>
    <s v="USD"/>
    <n v="1491470442"/>
    <n v="1488882042"/>
    <b v="0"/>
    <n v="11"/>
    <b v="0"/>
    <s v="music/faith"/>
    <n v="0.254"/>
    <x v="1232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x v="0"/>
    <s v="USD"/>
    <n v="1491181200"/>
    <n v="1488387008"/>
    <b v="0"/>
    <n v="38"/>
    <b v="0"/>
    <s v="music/faith"/>
    <n v="0.33473333333333333"/>
    <x v="1233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x v="10"/>
    <n v="2390"/>
    <x v="3"/>
    <x v="0"/>
    <s v="USD"/>
    <n v="1490572740"/>
    <n v="1487734667"/>
    <b v="0"/>
    <n v="15"/>
    <b v="0"/>
    <s v="music/faith"/>
    <n v="0.47799999999999998"/>
    <x v="1234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x v="1"/>
    <s v="GBP"/>
    <n v="1491768000"/>
    <n v="1489097112"/>
    <b v="0"/>
    <n v="8"/>
    <b v="0"/>
    <s v="music/faith"/>
    <n v="9.3333333333333338E-2"/>
    <x v="436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x v="3"/>
    <n v="5"/>
    <x v="3"/>
    <x v="0"/>
    <s v="USD"/>
    <n v="1490589360"/>
    <n v="1488038674"/>
    <b v="0"/>
    <n v="1"/>
    <b v="0"/>
    <s v="music/faith"/>
    <n v="5.0000000000000001E-4"/>
    <x v="144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x v="0"/>
    <s v="USD"/>
    <n v="1491786000"/>
    <n v="1488847514"/>
    <b v="0"/>
    <n v="23"/>
    <b v="0"/>
    <s v="music/faith"/>
    <n v="0.11708333333333333"/>
    <x v="1235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x v="0"/>
    <s v="USD"/>
    <n v="1491007211"/>
    <n v="1488418811"/>
    <b v="0"/>
    <n v="0"/>
    <b v="0"/>
    <s v="music/faith"/>
    <n v="0"/>
    <x v="121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x v="0"/>
    <s v="USD"/>
    <n v="1491781648"/>
    <n v="1489193248"/>
    <b v="0"/>
    <n v="22"/>
    <b v="0"/>
    <s v="music/faith"/>
    <n v="0.20208000000000001"/>
    <x v="1236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x v="0"/>
    <s v="USD"/>
    <n v="1490499180"/>
    <n v="1488430760"/>
    <b v="0"/>
    <n v="0"/>
    <b v="0"/>
    <s v="music/faith"/>
    <n v="0"/>
    <x v="121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x v="279"/>
    <n v="216"/>
    <x v="3"/>
    <x v="0"/>
    <s v="USD"/>
    <n v="1491943445"/>
    <n v="1489351445"/>
    <b v="0"/>
    <n v="4"/>
    <b v="0"/>
    <s v="music/faith"/>
    <n v="4.2311459353574929E-2"/>
    <x v="1237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x v="0"/>
    <s v="USD"/>
    <n v="1491019200"/>
    <n v="1488418990"/>
    <b v="0"/>
    <n v="79"/>
    <b v="0"/>
    <s v="music/faith"/>
    <n v="0.2606"/>
    <x v="1238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x v="0"/>
    <s v="USD"/>
    <n v="1421337405"/>
    <n v="1418745405"/>
    <b v="0"/>
    <n v="2"/>
    <b v="0"/>
    <s v="music/faith"/>
    <n v="1.9801980198019802E-3"/>
    <x v="144"/>
    <x v="4"/>
    <x v="28"/>
    <x v="1701"/>
    <d v="2015-01-15T15:56:45"/>
  </r>
  <r>
    <n v="1702"/>
    <s v="lyndale lewis and new vision prosper cd release"/>
    <s v="I can do all things through christ jesus"/>
    <x v="281"/>
    <n v="1"/>
    <x v="2"/>
    <x v="0"/>
    <s v="USD"/>
    <n v="1427745150"/>
    <n v="1425156750"/>
    <b v="0"/>
    <n v="1"/>
    <b v="0"/>
    <s v="music/faith"/>
    <n v="6.0606060606060605E-5"/>
    <x v="120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x v="10"/>
    <n v="51"/>
    <x v="2"/>
    <x v="0"/>
    <s v="USD"/>
    <n v="1441003537"/>
    <n v="1435819537"/>
    <b v="0"/>
    <n v="2"/>
    <b v="0"/>
    <s v="music/faith"/>
    <n v="1.0200000000000001E-2"/>
    <x v="157"/>
    <x v="4"/>
    <x v="28"/>
    <x v="1703"/>
    <d v="2015-08-31T06:45:37"/>
  </r>
  <r>
    <n v="1704"/>
    <s v="Jericho Down Worship Album"/>
    <s v="We want to record an album of popular praise &amp; worship songs with our own influence and style."/>
    <x v="13"/>
    <n v="1302"/>
    <x v="2"/>
    <x v="0"/>
    <s v="USD"/>
    <n v="1424056873"/>
    <n v="1421464873"/>
    <b v="0"/>
    <n v="11"/>
    <b v="0"/>
    <s v="music/faith"/>
    <n v="0.65100000000000002"/>
    <x v="1239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x v="13"/>
    <n v="0"/>
    <x v="2"/>
    <x v="0"/>
    <s v="USD"/>
    <n v="1441814400"/>
    <n v="1440807846"/>
    <b v="0"/>
    <n v="0"/>
    <b v="0"/>
    <s v="music/faith"/>
    <n v="0"/>
    <x v="121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x v="62"/>
    <n v="0"/>
    <x v="2"/>
    <x v="12"/>
    <s v="EUR"/>
    <n v="1440314472"/>
    <n v="1435130472"/>
    <b v="0"/>
    <n v="0"/>
    <b v="0"/>
    <s v="music/faith"/>
    <n v="0"/>
    <x v="121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x v="0"/>
    <s v="USD"/>
    <n v="1459181895"/>
    <n v="1456593495"/>
    <b v="0"/>
    <n v="9"/>
    <b v="0"/>
    <s v="music/faith"/>
    <n v="9.74E-2"/>
    <x v="1240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x v="39"/>
    <n v="0"/>
    <x v="2"/>
    <x v="0"/>
    <s v="USD"/>
    <n v="1462135706"/>
    <n v="1458679706"/>
    <b v="0"/>
    <n v="0"/>
    <b v="0"/>
    <s v="music/faith"/>
    <n v="0"/>
    <x v="121"/>
    <x v="4"/>
    <x v="28"/>
    <x v="1708"/>
    <d v="2016-05-01T20:48:26"/>
  </r>
  <r>
    <n v="1709"/>
    <s v="Psalms"/>
    <s v="A project to set psalms to music. The psalms are taken from the English Standard Version (ESV) of the Bible."/>
    <x v="257"/>
    <n v="85"/>
    <x v="2"/>
    <x v="0"/>
    <s v="USD"/>
    <n v="1409513940"/>
    <n v="1405949514"/>
    <b v="0"/>
    <n v="4"/>
    <b v="0"/>
    <s v="music/faith"/>
    <n v="4.8571428571428571E-2"/>
    <x v="1241"/>
    <x v="4"/>
    <x v="28"/>
    <x v="1709"/>
    <d v="2014-08-31T19:39:00"/>
  </r>
  <r>
    <n v="1710"/>
    <s v="Producing a live album of our upcoming Europe tour"/>
    <s v="We want to create a gospel live album which has never been produced before."/>
    <x v="10"/>
    <n v="34"/>
    <x v="2"/>
    <x v="12"/>
    <s v="EUR"/>
    <n v="1453122000"/>
    <n v="1449151888"/>
    <b v="0"/>
    <n v="1"/>
    <b v="0"/>
    <s v="music/faith"/>
    <n v="6.7999999999999996E-3"/>
    <x v="447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x v="0"/>
    <s v="USD"/>
    <n v="1409585434"/>
    <n v="1406907034"/>
    <b v="0"/>
    <n v="2"/>
    <b v="0"/>
    <s v="music/faith"/>
    <n v="0.105"/>
    <x v="1242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x v="10"/>
    <n v="0"/>
    <x v="2"/>
    <x v="0"/>
    <s v="USD"/>
    <n v="1435701353"/>
    <n v="1430517353"/>
    <b v="0"/>
    <n v="0"/>
    <b v="0"/>
    <s v="music/faith"/>
    <n v="0"/>
    <x v="121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x v="9"/>
    <n v="50"/>
    <x v="2"/>
    <x v="0"/>
    <s v="USD"/>
    <n v="1412536412"/>
    <n v="1409944412"/>
    <b v="0"/>
    <n v="1"/>
    <b v="0"/>
    <s v="music/faith"/>
    <n v="1.6666666666666666E-2"/>
    <x v="73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x v="0"/>
    <s v="USD"/>
    <n v="1430517761"/>
    <n v="1427925761"/>
    <b v="0"/>
    <n v="17"/>
    <b v="0"/>
    <s v="music/faith"/>
    <n v="7.868E-2"/>
    <x v="1243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x v="10"/>
    <n v="11"/>
    <x v="2"/>
    <x v="0"/>
    <s v="USD"/>
    <n v="1427772120"/>
    <n v="1425186785"/>
    <b v="0"/>
    <n v="2"/>
    <b v="0"/>
    <s v="music/faith"/>
    <n v="2.2000000000000001E-3"/>
    <x v="148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x v="0"/>
    <s v="USD"/>
    <n v="1481295099"/>
    <n v="1477835499"/>
    <b v="0"/>
    <n v="3"/>
    <b v="0"/>
    <s v="music/faith"/>
    <n v="7.4999999999999997E-2"/>
    <x v="73"/>
    <x v="4"/>
    <x v="28"/>
    <x v="1716"/>
    <d v="2016-12-09T14:51:39"/>
  </r>
  <r>
    <n v="1717"/>
    <s v="Shift Records A New EP!"/>
    <s v="Our first record created to reach, inspire, and ultimately express the love of Jesus to our generation."/>
    <x v="282"/>
    <n v="1395"/>
    <x v="2"/>
    <x v="0"/>
    <s v="USD"/>
    <n v="1461211200"/>
    <n v="1459467238"/>
    <b v="0"/>
    <n v="41"/>
    <b v="0"/>
    <s v="music/faith"/>
    <n v="0.42725880551301687"/>
    <x v="1244"/>
    <x v="4"/>
    <x v="28"/>
    <x v="1717"/>
    <d v="2016-04-21T04:00:00"/>
  </r>
  <r>
    <n v="1718"/>
    <s v="The Prodigal Son"/>
    <s v="A melody for the galaxy."/>
    <x v="19"/>
    <n v="75"/>
    <x v="2"/>
    <x v="0"/>
    <s v="USD"/>
    <n v="1463201940"/>
    <n v="1459435149"/>
    <b v="0"/>
    <n v="2"/>
    <b v="0"/>
    <s v="music/faith"/>
    <n v="2.142857142857143E-3"/>
    <x v="839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x v="0"/>
    <s v="USD"/>
    <n v="1410958191"/>
    <n v="1408366191"/>
    <b v="0"/>
    <n v="3"/>
    <b v="0"/>
    <s v="music/faith"/>
    <n v="8.7500000000000008E-3"/>
    <x v="123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x v="23"/>
    <n v="225"/>
    <x v="2"/>
    <x v="0"/>
    <s v="USD"/>
    <n v="1415562471"/>
    <n v="1412966871"/>
    <b v="0"/>
    <n v="8"/>
    <b v="0"/>
    <s v="music/faith"/>
    <n v="5.6250000000000001E-2"/>
    <x v="1245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x v="10"/>
    <n v="0"/>
    <x v="2"/>
    <x v="0"/>
    <s v="USD"/>
    <n v="1449831863"/>
    <n v="1447239863"/>
    <b v="0"/>
    <n v="0"/>
    <b v="0"/>
    <s v="music/faith"/>
    <n v="0"/>
    <x v="121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x v="283"/>
    <n v="1"/>
    <x v="2"/>
    <x v="0"/>
    <s v="USD"/>
    <n v="1459642200"/>
    <n v="1456441429"/>
    <b v="0"/>
    <n v="1"/>
    <b v="0"/>
    <s v="music/faith"/>
    <n v="3.4722222222222224E-4"/>
    <x v="120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x v="0"/>
    <s v="USD"/>
    <n v="1435730400"/>
    <n v="1430855315"/>
    <b v="0"/>
    <n v="3"/>
    <b v="0"/>
    <s v="music/faith"/>
    <n v="6.5000000000000002E-2"/>
    <x v="1246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x v="0"/>
    <s v="USD"/>
    <n v="1414707762"/>
    <n v="1412115762"/>
    <b v="0"/>
    <n v="4"/>
    <b v="0"/>
    <s v="music/faith"/>
    <n v="5.8333333333333336E-3"/>
    <x v="440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x v="62"/>
    <n v="560"/>
    <x v="2"/>
    <x v="0"/>
    <s v="USD"/>
    <n v="1408922049"/>
    <n v="1406330049"/>
    <b v="0"/>
    <n v="9"/>
    <b v="0"/>
    <s v="music/faith"/>
    <n v="0.10181818181818182"/>
    <x v="1247"/>
    <x v="4"/>
    <x v="28"/>
    <x v="1725"/>
    <d v="2014-08-24T23:14:09"/>
  </r>
  <r>
    <n v="1726"/>
    <s v="&quot;Every Day&quot; CD by Amanda Joy Hall"/>
    <s v="Amanda Joy Hall's sophomore album, &quot;Every Day&quot;. Release expected July 2014"/>
    <x v="115"/>
    <n v="2196"/>
    <x v="2"/>
    <x v="0"/>
    <s v="USD"/>
    <n v="1403906664"/>
    <n v="1401401064"/>
    <b v="0"/>
    <n v="16"/>
    <b v="0"/>
    <s v="music/faith"/>
    <n v="0.33784615384615385"/>
    <x v="1248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x v="1"/>
    <s v="GBP"/>
    <n v="1428231600"/>
    <n v="1423520177"/>
    <b v="0"/>
    <n v="1"/>
    <b v="0"/>
    <s v="music/faith"/>
    <n v="3.3333333333333332E-4"/>
    <x v="120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x v="21"/>
    <n v="855"/>
    <x v="2"/>
    <x v="0"/>
    <s v="USD"/>
    <n v="1445439674"/>
    <n v="1442847674"/>
    <b v="0"/>
    <n v="7"/>
    <b v="0"/>
    <s v="music/faith"/>
    <n v="0.68400000000000005"/>
    <x v="1249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x v="0"/>
    <s v="USD"/>
    <n v="1465521306"/>
    <n v="1460337306"/>
    <b v="0"/>
    <n v="0"/>
    <b v="0"/>
    <s v="music/faith"/>
    <n v="0"/>
    <x v="121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x v="0"/>
    <s v="USD"/>
    <n v="1445738783"/>
    <n v="1443146783"/>
    <b v="0"/>
    <n v="0"/>
    <b v="0"/>
    <s v="music/faith"/>
    <n v="0"/>
    <x v="121"/>
    <x v="4"/>
    <x v="28"/>
    <x v="1730"/>
    <d v="2015-10-25T02:06:23"/>
  </r>
  <r>
    <n v="1731"/>
    <s v="Sam Cox Band First Christian Tour"/>
    <s v="We are a Christin Worship band looking to midwest tour. God Bless!"/>
    <x v="28"/>
    <n v="0"/>
    <x v="2"/>
    <x v="0"/>
    <s v="USD"/>
    <n v="1434034800"/>
    <n v="1432849552"/>
    <b v="0"/>
    <n v="0"/>
    <b v="0"/>
    <s v="music/faith"/>
    <n v="0"/>
    <x v="121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x v="0"/>
    <s v="USD"/>
    <n v="1452920400"/>
    <n v="1447777481"/>
    <b v="0"/>
    <n v="0"/>
    <b v="0"/>
    <s v="music/faith"/>
    <n v="0"/>
    <x v="121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x v="3"/>
    <n v="0"/>
    <x v="2"/>
    <x v="0"/>
    <s v="USD"/>
    <n v="1473802200"/>
    <n v="1472746374"/>
    <b v="0"/>
    <n v="0"/>
    <b v="0"/>
    <s v="music/faith"/>
    <n v="0"/>
    <x v="121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x v="37"/>
    <n v="1"/>
    <x v="2"/>
    <x v="0"/>
    <s v="USD"/>
    <n v="1431046356"/>
    <n v="1428454356"/>
    <b v="0"/>
    <n v="1"/>
    <b v="0"/>
    <s v="music/faith"/>
    <n v="2.2222222222222223E-4"/>
    <x v="120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x v="28"/>
    <n v="110"/>
    <x v="2"/>
    <x v="0"/>
    <s v="USD"/>
    <n v="1470598345"/>
    <n v="1468006345"/>
    <b v="0"/>
    <n v="2"/>
    <b v="0"/>
    <s v="music/faith"/>
    <n v="0.11"/>
    <x v="698"/>
    <x v="4"/>
    <x v="28"/>
    <x v="1735"/>
    <d v="2016-08-07T19:32:25"/>
  </r>
  <r>
    <n v="1736"/>
    <s v="In His Presence"/>
    <s v="A unique meditative album reflecting on the life of Christ, inviting Him into your presence"/>
    <x v="9"/>
    <n v="22"/>
    <x v="2"/>
    <x v="0"/>
    <s v="USD"/>
    <n v="1447018833"/>
    <n v="1444423233"/>
    <b v="0"/>
    <n v="1"/>
    <b v="0"/>
    <s v="music/faith"/>
    <n v="7.3333333333333332E-3"/>
    <x v="1250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x v="23"/>
    <n v="850"/>
    <x v="2"/>
    <x v="0"/>
    <s v="USD"/>
    <n v="1437432392"/>
    <n v="1434840392"/>
    <b v="0"/>
    <n v="15"/>
    <b v="0"/>
    <s v="music/faith"/>
    <n v="0.21249999999999999"/>
    <x v="98"/>
    <x v="4"/>
    <x v="28"/>
    <x v="1737"/>
    <d v="2015-07-20T22:46:32"/>
  </r>
  <r>
    <n v="1738"/>
    <s v="The Flashing Lights"/>
    <s v="Music that inspires and gives hope for overcoming and change. And it is good music."/>
    <x v="10"/>
    <n v="20"/>
    <x v="2"/>
    <x v="0"/>
    <s v="USD"/>
    <n v="1412283542"/>
    <n v="1409691542"/>
    <b v="0"/>
    <n v="1"/>
    <b v="0"/>
    <s v="music/faith"/>
    <n v="4.0000000000000001E-3"/>
    <x v="135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x v="0"/>
    <s v="USD"/>
    <n v="1462391932"/>
    <n v="1457297932"/>
    <b v="0"/>
    <n v="1"/>
    <b v="0"/>
    <s v="music/faith"/>
    <n v="1E-3"/>
    <x v="120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x v="9"/>
    <n v="0"/>
    <x v="2"/>
    <x v="0"/>
    <s v="USD"/>
    <n v="1437075422"/>
    <n v="1434483422"/>
    <b v="0"/>
    <n v="0"/>
    <b v="0"/>
    <s v="music/faith"/>
    <n v="0"/>
    <x v="121"/>
    <x v="4"/>
    <x v="28"/>
    <x v="1740"/>
    <d v="2015-07-16T19:37:02"/>
  </r>
  <r>
    <n v="1741"/>
    <s v="Caught off Guard"/>
    <s v="A photo journal documenting my experiences and travels across New Zealand"/>
    <x v="38"/>
    <n v="1330"/>
    <x v="0"/>
    <x v="1"/>
    <s v="GBP"/>
    <n v="1433948671"/>
    <n v="1430060671"/>
    <b v="0"/>
    <n v="52"/>
    <b v="1"/>
    <s v="photography/photobooks"/>
    <n v="1.1083333333333334"/>
    <x v="1251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x v="0"/>
    <s v="USD"/>
    <n v="1483822800"/>
    <n v="1481058170"/>
    <b v="0"/>
    <n v="34"/>
    <b v="1"/>
    <s v="photography/photobooks"/>
    <n v="1.0874999999999999"/>
    <x v="1252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x v="12"/>
    <n v="6025"/>
    <x v="0"/>
    <x v="0"/>
    <s v="USD"/>
    <n v="1472270340"/>
    <n v="1470348775"/>
    <b v="0"/>
    <n v="67"/>
    <b v="1"/>
    <s v="photography/photobooks"/>
    <n v="1.0041666666666667"/>
    <x v="1253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x v="62"/>
    <n v="6515"/>
    <x v="0"/>
    <x v="1"/>
    <s v="GBP"/>
    <n v="1425821477"/>
    <n v="1421937077"/>
    <b v="0"/>
    <n v="70"/>
    <b v="1"/>
    <s v="photography/photobooks"/>
    <n v="1.1845454545454546"/>
    <x v="1254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x v="0"/>
    <s v="USD"/>
    <n v="1482372000"/>
    <n v="1479276838"/>
    <b v="0"/>
    <n v="89"/>
    <b v="1"/>
    <s v="photography/photobooks"/>
    <n v="1.1401428571428571"/>
    <x v="1255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x v="0"/>
    <s v="USD"/>
    <n v="1479952800"/>
    <n v="1477368867"/>
    <b v="0"/>
    <n v="107"/>
    <b v="1"/>
    <s v="photography/photobooks"/>
    <n v="1.4810000000000001"/>
    <x v="1256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x v="1"/>
    <s v="GBP"/>
    <n v="1447426800"/>
    <n v="1444904830"/>
    <b v="0"/>
    <n v="159"/>
    <b v="1"/>
    <s v="photography/photobooks"/>
    <n v="1.0495555555555556"/>
    <x v="1257"/>
    <x v="8"/>
    <x v="20"/>
    <x v="1747"/>
    <d v="2015-11-13T15:00:00"/>
  </r>
  <r>
    <n v="1748"/>
    <s v="So It Is: Vancouver"/>
    <s v="Telling the story of the city through remarkable people who live in Vancouver today."/>
    <x v="63"/>
    <n v="64974"/>
    <x v="0"/>
    <x v="5"/>
    <s v="CAD"/>
    <n v="1441234143"/>
    <n v="1438642143"/>
    <b v="0"/>
    <n v="181"/>
    <b v="1"/>
    <s v="photography/photobooks"/>
    <n v="1.29948"/>
    <x v="1258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x v="284"/>
    <n v="12410.5"/>
    <x v="0"/>
    <x v="19"/>
    <s v="EUR"/>
    <n v="1488394800"/>
    <n v="1485213921"/>
    <b v="0"/>
    <n v="131"/>
    <b v="1"/>
    <s v="photography/photobooks"/>
    <n v="1.2348756218905472"/>
    <x v="1259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x v="0"/>
    <s v="USD"/>
    <n v="1461096304"/>
    <n v="1458936304"/>
    <b v="0"/>
    <n v="125"/>
    <b v="1"/>
    <s v="photography/photobooks"/>
    <n v="2.0162"/>
    <x v="1260"/>
    <x v="8"/>
    <x v="20"/>
    <x v="1750"/>
    <d v="2016-04-19T20:05:04"/>
  </r>
  <r>
    <n v="1751"/>
    <s v="Daily Bread: Stories from Rural Greece"/>
    <s v="Photographs and stories culled from 10 years of road trips through rural Greece"/>
    <x v="3"/>
    <n v="10290"/>
    <x v="0"/>
    <x v="0"/>
    <s v="USD"/>
    <n v="1426787123"/>
    <n v="1424198723"/>
    <b v="0"/>
    <n v="61"/>
    <b v="1"/>
    <s v="photography/photobooks"/>
    <n v="1.0289999999999999"/>
    <x v="1261"/>
    <x v="8"/>
    <x v="20"/>
    <x v="1751"/>
    <d v="2015-03-19T17:45:23"/>
  </r>
  <r>
    <n v="1752"/>
    <s v="Adfectus Book"/>
    <s v="A little book of calm, in picture form, that will soothe the soul and un-furrow the brow."/>
    <x v="38"/>
    <n v="3122"/>
    <x v="0"/>
    <x v="1"/>
    <s v="GBP"/>
    <n v="1476425082"/>
    <n v="1473833082"/>
    <b v="0"/>
    <n v="90"/>
    <b v="1"/>
    <s v="photography/photobooks"/>
    <n v="2.6016666666666666"/>
    <x v="1262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x v="8"/>
    <s v="DKK"/>
    <n v="1458579568"/>
    <n v="1455991168"/>
    <b v="0"/>
    <n v="35"/>
    <b v="1"/>
    <s v="photography/photobooks"/>
    <n v="1.08"/>
    <x v="1263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x v="5"/>
    <s v="CAD"/>
    <n v="1428091353"/>
    <n v="1425502953"/>
    <b v="0"/>
    <n v="90"/>
    <b v="1"/>
    <s v="photography/photobooks"/>
    <n v="1.1052941176470588"/>
    <x v="1264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x v="0"/>
    <s v="USD"/>
    <n v="1444071361"/>
    <n v="1441479361"/>
    <b v="0"/>
    <n v="4"/>
    <b v="1"/>
    <s v="photography/photobooks"/>
    <n v="1.2"/>
    <x v="507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x v="62"/>
    <n v="5655.6"/>
    <x v="0"/>
    <x v="0"/>
    <s v="USD"/>
    <n v="1472443269"/>
    <n v="1468987269"/>
    <b v="0"/>
    <n v="120"/>
    <b v="1"/>
    <s v="photography/photobooks"/>
    <n v="1.0282909090909091"/>
    <x v="1265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x v="10"/>
    <n v="5800"/>
    <x v="0"/>
    <x v="0"/>
    <s v="USD"/>
    <n v="1485631740"/>
    <n v="1483041083"/>
    <b v="0"/>
    <n v="14"/>
    <b v="1"/>
    <s v="photography/photobooks"/>
    <n v="1.1599999999999999"/>
    <x v="1266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x v="0"/>
    <s v="USD"/>
    <n v="1468536992"/>
    <n v="1463352992"/>
    <b v="0"/>
    <n v="27"/>
    <b v="1"/>
    <s v="photography/photobooks"/>
    <n v="1.147"/>
    <x v="1267"/>
    <x v="8"/>
    <x v="20"/>
    <x v="1758"/>
    <d v="2016-07-14T22:56:32"/>
  </r>
  <r>
    <n v="1759"/>
    <s v="Death Valley"/>
    <s v="Death Valley will be the first photo book of Andi State"/>
    <x v="10"/>
    <n v="5330"/>
    <x v="0"/>
    <x v="0"/>
    <s v="USD"/>
    <n v="1427309629"/>
    <n v="1425585229"/>
    <b v="0"/>
    <n v="49"/>
    <b v="1"/>
    <s v="photography/photobooks"/>
    <n v="1.0660000000000001"/>
    <x v="1268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x v="10"/>
    <n v="8272"/>
    <x v="0"/>
    <x v="0"/>
    <s v="USD"/>
    <n v="1456416513"/>
    <n v="1454688513"/>
    <b v="0"/>
    <n v="102"/>
    <b v="1"/>
    <s v="photography/photobooks"/>
    <n v="1.6544000000000001"/>
    <x v="1269"/>
    <x v="8"/>
    <x v="20"/>
    <x v="1760"/>
    <d v="2016-02-25T16:08:33"/>
  </r>
  <r>
    <n v="1761"/>
    <s v="I Wanted To See Boobs"/>
    <s v="A hardcover photobook telling the naked truth of a young photographers journey."/>
    <x v="213"/>
    <n v="155"/>
    <x v="0"/>
    <x v="1"/>
    <s v="GBP"/>
    <n v="1442065060"/>
    <n v="1437745060"/>
    <b v="0"/>
    <n v="3"/>
    <b v="1"/>
    <s v="photography/photobooks"/>
    <n v="1.55"/>
    <x v="1270"/>
    <x v="8"/>
    <x v="20"/>
    <x v="1761"/>
    <d v="2015-09-12T13:37:40"/>
  </r>
  <r>
    <n v="1762"/>
    <s v="&quot;The Naked Pixel&quot; Ali Pakele"/>
    <s v="Project rewards $25 gets you 190+ digital images"/>
    <x v="213"/>
    <n v="885"/>
    <x v="0"/>
    <x v="0"/>
    <s v="USD"/>
    <n v="1457739245"/>
    <n v="1455147245"/>
    <b v="0"/>
    <n v="25"/>
    <b v="1"/>
    <s v="photography/photobooks"/>
    <n v="8.85"/>
    <x v="1271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x v="0"/>
    <s v="USD"/>
    <n v="1477255840"/>
    <n v="1474663840"/>
    <b v="0"/>
    <n v="118"/>
    <b v="1"/>
    <s v="photography/photobooks"/>
    <n v="1.0190833333333333"/>
    <x v="1272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x v="1"/>
    <s v="GBP"/>
    <n v="1407065979"/>
    <n v="1404560379"/>
    <b v="1"/>
    <n v="39"/>
    <b v="0"/>
    <s v="photography/photobooks"/>
    <n v="0.19600000000000001"/>
    <x v="1273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x v="0"/>
    <s v="USD"/>
    <n v="1407972712"/>
    <n v="1405380712"/>
    <b v="1"/>
    <n v="103"/>
    <b v="0"/>
    <s v="photography/photobooks"/>
    <n v="0.59467839999999994"/>
    <x v="1274"/>
    <x v="8"/>
    <x v="20"/>
    <x v="1765"/>
    <d v="2014-08-13T23:31:52"/>
  </r>
  <r>
    <n v="1766"/>
    <s v="Photographic book on Melbourne's music scene"/>
    <s v="I want to create a beautiful book which documents the Melbourne music scene."/>
    <x v="15"/>
    <n v="0"/>
    <x v="2"/>
    <x v="2"/>
    <s v="AUD"/>
    <n v="1408999088"/>
    <n v="1407184688"/>
    <b v="1"/>
    <n v="0"/>
    <b v="0"/>
    <s v="photography/photobooks"/>
    <n v="0"/>
    <x v="121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x v="10"/>
    <n v="2286"/>
    <x v="2"/>
    <x v="0"/>
    <s v="USD"/>
    <n v="1407080884"/>
    <n v="1404488884"/>
    <b v="1"/>
    <n v="39"/>
    <b v="0"/>
    <s v="photography/photobooks"/>
    <n v="0.4572"/>
    <x v="1275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x v="10"/>
    <n v="187"/>
    <x v="2"/>
    <x v="0"/>
    <s v="USD"/>
    <n v="1411824444"/>
    <n v="1406640444"/>
    <b v="1"/>
    <n v="15"/>
    <b v="0"/>
    <s v="photography/photobooks"/>
    <n v="3.7400000000000003E-2"/>
    <x v="1276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x v="79"/>
    <n v="1081"/>
    <x v="2"/>
    <x v="0"/>
    <s v="USD"/>
    <n v="1421177959"/>
    <n v="1418585959"/>
    <b v="1"/>
    <n v="22"/>
    <b v="0"/>
    <s v="photography/photobooks"/>
    <n v="2.7025E-2"/>
    <x v="1277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x v="0"/>
    <s v="USD"/>
    <n v="1413312194"/>
    <n v="1410288194"/>
    <b v="1"/>
    <n v="92"/>
    <b v="0"/>
    <s v="photography/photobooks"/>
    <n v="0.56514285714285717"/>
    <x v="456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x v="285"/>
    <n v="895"/>
    <x v="2"/>
    <x v="1"/>
    <s v="GBP"/>
    <n v="1414107040"/>
    <n v="1411515040"/>
    <b v="1"/>
    <n v="25"/>
    <b v="0"/>
    <s v="photography/photobooks"/>
    <n v="0.21309523809523809"/>
    <x v="1278"/>
    <x v="8"/>
    <x v="20"/>
    <x v="1771"/>
    <d v="2014-10-23T23:30:40"/>
  </r>
  <r>
    <n v="1772"/>
    <s v="White Mountain"/>
    <s v="A photobook and a short documentary film telling the story of Holocaust in Northwestern Lithuania"/>
    <x v="62"/>
    <n v="858"/>
    <x v="2"/>
    <x v="1"/>
    <s v="GBP"/>
    <n v="1404666836"/>
    <n v="1399482836"/>
    <b v="1"/>
    <n v="19"/>
    <b v="0"/>
    <s v="photography/photobooks"/>
    <n v="0.156"/>
    <x v="1279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x v="0"/>
    <s v="USD"/>
    <n v="1421691298"/>
    <n v="1417803298"/>
    <b v="1"/>
    <n v="19"/>
    <b v="0"/>
    <s v="photography/photobooks"/>
    <n v="6.2566666666666673E-2"/>
    <x v="1280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x v="0"/>
    <s v="USD"/>
    <n v="1417273140"/>
    <n v="1413609292"/>
    <b v="1"/>
    <n v="13"/>
    <b v="0"/>
    <s v="photography/photobooks"/>
    <n v="0.4592"/>
    <x v="1281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x v="286"/>
    <n v="21158"/>
    <x v="2"/>
    <x v="0"/>
    <s v="USD"/>
    <n v="1414193160"/>
    <n v="1410305160"/>
    <b v="1"/>
    <n v="124"/>
    <b v="0"/>
    <s v="photography/photobooks"/>
    <n v="0.65101538461538466"/>
    <x v="1282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x v="1"/>
    <s v="GBP"/>
    <n v="1414623471"/>
    <n v="1411513071"/>
    <b v="1"/>
    <n v="4"/>
    <b v="0"/>
    <s v="photography/photobooks"/>
    <n v="6.7000000000000004E-2"/>
    <x v="33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x v="9"/>
    <s v="EUR"/>
    <n v="1424421253"/>
    <n v="1421829253"/>
    <b v="1"/>
    <n v="10"/>
    <b v="0"/>
    <s v="photography/photobooks"/>
    <n v="0.135625"/>
    <x v="1283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x v="0"/>
    <s v="USD"/>
    <n v="1427485395"/>
    <n v="1423600995"/>
    <b v="1"/>
    <n v="15"/>
    <b v="0"/>
    <s v="photography/photobooks"/>
    <n v="1.9900000000000001E-2"/>
    <x v="1284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x v="34"/>
    <n v="3986"/>
    <x v="2"/>
    <x v="0"/>
    <s v="USD"/>
    <n v="1472834180"/>
    <n v="1470242180"/>
    <b v="1"/>
    <n v="38"/>
    <b v="0"/>
    <s v="photography/photobooks"/>
    <n v="0.36236363636363639"/>
    <x v="1285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x v="11"/>
    <n v="11923"/>
    <x v="2"/>
    <x v="0"/>
    <s v="USD"/>
    <n v="1467469510"/>
    <n v="1462285510"/>
    <b v="1"/>
    <n v="152"/>
    <b v="0"/>
    <s v="photography/photobooks"/>
    <n v="0.39743333333333336"/>
    <x v="1286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x v="0"/>
    <s v="USD"/>
    <n v="1473950945"/>
    <n v="1471272545"/>
    <b v="1"/>
    <n v="24"/>
    <b v="0"/>
    <s v="photography/photobooks"/>
    <n v="0.25763636363636366"/>
    <x v="1287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x v="0"/>
    <s v="USD"/>
    <n v="1456062489"/>
    <n v="1453211289"/>
    <b v="1"/>
    <n v="76"/>
    <b v="0"/>
    <s v="photography/photobooks"/>
    <n v="0.15491428571428573"/>
    <x v="1288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x v="79"/>
    <n v="9477"/>
    <x v="2"/>
    <x v="0"/>
    <s v="USD"/>
    <n v="1432248478"/>
    <n v="1429656478"/>
    <b v="1"/>
    <n v="185"/>
    <b v="0"/>
    <s v="photography/photobooks"/>
    <n v="0.236925"/>
    <x v="1289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x v="0"/>
    <s v="USD"/>
    <n v="1422674700"/>
    <n v="1419954240"/>
    <b v="1"/>
    <n v="33"/>
    <b v="0"/>
    <s v="photography/photobooks"/>
    <n v="0.39760000000000001"/>
    <x v="1290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x v="0"/>
    <s v="USD"/>
    <n v="1413417600"/>
    <n v="1410750855"/>
    <b v="1"/>
    <n v="108"/>
    <b v="0"/>
    <s v="photography/photobooks"/>
    <n v="0.20220833333333332"/>
    <x v="1291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x v="168"/>
    <n v="905"/>
    <x v="2"/>
    <x v="9"/>
    <s v="EUR"/>
    <n v="1418649177"/>
    <n v="1416057177"/>
    <b v="1"/>
    <n v="29"/>
    <b v="0"/>
    <s v="photography/photobooks"/>
    <n v="0.47631578947368419"/>
    <x v="1292"/>
    <x v="8"/>
    <x v="20"/>
    <x v="1786"/>
    <d v="2014-12-15T13:12:57"/>
  </r>
  <r>
    <n v="1787"/>
    <s v="Alpamayo to Yerupaja"/>
    <s v="Raising awareness to the effects of global warming through photographs of the high mountains of Peru."/>
    <x v="3"/>
    <n v="1533"/>
    <x v="2"/>
    <x v="0"/>
    <s v="USD"/>
    <n v="1428158637"/>
    <n v="1425570237"/>
    <b v="1"/>
    <n v="24"/>
    <b v="0"/>
    <s v="photography/photobooks"/>
    <n v="0.15329999999999999"/>
    <x v="1293"/>
    <x v="8"/>
    <x v="20"/>
    <x v="1787"/>
    <d v="2015-04-04T14:43:57"/>
  </r>
  <r>
    <n v="1788"/>
    <s v="Beyond the Pale"/>
    <s v="A photo book celebrating Goths, exploring their lives and giving an insight into what Goth is for them."/>
    <x v="62"/>
    <n v="76"/>
    <x v="2"/>
    <x v="1"/>
    <s v="GBP"/>
    <n v="1414795542"/>
    <n v="1412203542"/>
    <b v="1"/>
    <n v="4"/>
    <b v="0"/>
    <s v="photography/photobooks"/>
    <n v="1.3818181818181818E-2"/>
    <x v="1090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x v="6"/>
    <n v="40"/>
    <x v="2"/>
    <x v="0"/>
    <s v="USD"/>
    <n v="1421042403"/>
    <n v="1415858403"/>
    <b v="1"/>
    <n v="4"/>
    <b v="0"/>
    <s v="photography/photobooks"/>
    <n v="5.0000000000000001E-3"/>
    <x v="119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x v="287"/>
    <n v="1636"/>
    <x v="2"/>
    <x v="0"/>
    <s v="USD"/>
    <n v="1423152678"/>
    <n v="1420560678"/>
    <b v="1"/>
    <n v="15"/>
    <b v="0"/>
    <s v="photography/photobooks"/>
    <n v="4.9575757575757579E-2"/>
    <x v="1294"/>
    <x v="8"/>
    <x v="20"/>
    <x v="1790"/>
    <d v="2015-02-05T16:11:18"/>
  </r>
  <r>
    <n v="1791"/>
    <s v="disCover: Napoli"/>
    <s v="For the love of street photography and the beauty of traditional cultures in southern Italy."/>
    <x v="9"/>
    <n v="107"/>
    <x v="2"/>
    <x v="1"/>
    <s v="GBP"/>
    <n v="1422553565"/>
    <n v="1417369565"/>
    <b v="1"/>
    <n v="4"/>
    <b v="0"/>
    <s v="photography/photobooks"/>
    <n v="3.5666666666666666E-2"/>
    <x v="1295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x v="31"/>
    <n v="15281"/>
    <x v="2"/>
    <x v="0"/>
    <s v="USD"/>
    <n v="1439189940"/>
    <n v="1435970682"/>
    <b v="1"/>
    <n v="139"/>
    <b v="0"/>
    <s v="photography/photobooks"/>
    <n v="0.61124000000000001"/>
    <x v="1296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x v="2"/>
    <s v="AUD"/>
    <n v="1417127040"/>
    <n v="1414531440"/>
    <b v="1"/>
    <n v="2"/>
    <b v="0"/>
    <s v="photography/photobooks"/>
    <n v="1.3333333333333334E-2"/>
    <x v="135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x v="7"/>
    <n v="997"/>
    <x v="2"/>
    <x v="0"/>
    <s v="USD"/>
    <n v="1423660422"/>
    <n v="1420636422"/>
    <b v="1"/>
    <n v="18"/>
    <b v="0"/>
    <s v="photography/photobooks"/>
    <n v="0.11077777777777778"/>
    <x v="1297"/>
    <x v="8"/>
    <x v="20"/>
    <x v="1794"/>
    <d v="2015-02-11T13:13:42"/>
  </r>
  <r>
    <n v="1795"/>
    <s v="THE AFGHANS - A Photo Book"/>
    <s v="A photography book documenting the impact of the ISAF mission on the Afghan people of Mazar-e Sharif."/>
    <x v="89"/>
    <n v="10846"/>
    <x v="2"/>
    <x v="12"/>
    <s v="EUR"/>
    <n v="1476460800"/>
    <n v="1473922541"/>
    <b v="1"/>
    <n v="81"/>
    <b v="0"/>
    <s v="photography/photobooks"/>
    <n v="0.38735714285714284"/>
    <x v="1298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x v="266"/>
    <n v="4190"/>
    <x v="2"/>
    <x v="1"/>
    <s v="GBP"/>
    <n v="1469356366"/>
    <n v="1464172366"/>
    <b v="1"/>
    <n v="86"/>
    <b v="0"/>
    <s v="photography/photobooks"/>
    <n v="0.22052631578947368"/>
    <x v="1299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x v="0"/>
    <s v="USD"/>
    <n v="1481809189"/>
    <n v="1479217189"/>
    <b v="1"/>
    <n v="140"/>
    <b v="0"/>
    <s v="photography/photobooks"/>
    <n v="0.67549999999999999"/>
    <x v="1300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x v="0"/>
    <s v="USD"/>
    <n v="1454572233"/>
    <n v="1449388233"/>
    <b v="1"/>
    <n v="37"/>
    <b v="0"/>
    <s v="photography/photobooks"/>
    <n v="0.136375"/>
    <x v="1301"/>
    <x v="8"/>
    <x v="20"/>
    <x v="1798"/>
    <d v="2016-02-04T07:50:33"/>
  </r>
  <r>
    <n v="1799"/>
    <s v="The UnDiscovered Image"/>
    <s v="The UnDiscovered Image, a monthly publication dedicated to photographers."/>
    <x v="23"/>
    <n v="69.83"/>
    <x v="2"/>
    <x v="1"/>
    <s v="GBP"/>
    <n v="1415740408"/>
    <n v="1414008808"/>
    <b v="1"/>
    <n v="6"/>
    <b v="0"/>
    <s v="photography/photobooks"/>
    <n v="1.7457500000000001E-2"/>
    <x v="1302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x v="288"/>
    <n v="9460"/>
    <x v="2"/>
    <x v="1"/>
    <s v="GBP"/>
    <n v="1476109970"/>
    <n v="1473517970"/>
    <b v="1"/>
    <n v="113"/>
    <b v="0"/>
    <s v="photography/photobooks"/>
    <n v="0.20449632511889321"/>
    <x v="1303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x v="73"/>
    <n v="2355"/>
    <x v="2"/>
    <x v="1"/>
    <s v="GBP"/>
    <n v="1450181400"/>
    <n v="1447429868"/>
    <b v="1"/>
    <n v="37"/>
    <b v="0"/>
    <s v="photography/photobooks"/>
    <n v="0.13852941176470587"/>
    <x v="1304"/>
    <x v="8"/>
    <x v="20"/>
    <x v="1801"/>
    <d v="2015-12-15T12:10:00"/>
  </r>
  <r>
    <n v="1802"/>
    <s v="Out Of The Dark"/>
    <s v="Inner Darkness turned into a photobook. Personal work i shot during my recovery...in Berlin."/>
    <x v="8"/>
    <n v="1697"/>
    <x v="2"/>
    <x v="12"/>
    <s v="EUR"/>
    <n v="1435442340"/>
    <n v="1433416830"/>
    <b v="1"/>
    <n v="18"/>
    <b v="0"/>
    <s v="photography/photobooks"/>
    <n v="0.48485714285714288"/>
    <x v="1305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x v="178"/>
    <n v="5390"/>
    <x v="2"/>
    <x v="0"/>
    <s v="USD"/>
    <n v="1423878182"/>
    <n v="1421199782"/>
    <b v="1"/>
    <n v="75"/>
    <b v="0"/>
    <s v="photography/photobooks"/>
    <n v="0.308"/>
    <x v="1306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x v="0"/>
    <s v="USD"/>
    <n v="1447521404"/>
    <n v="1444061804"/>
    <b v="1"/>
    <n v="52"/>
    <b v="0"/>
    <s v="photography/photobooks"/>
    <n v="0.35174193548387095"/>
    <x v="1307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x v="12"/>
    <s v="EUR"/>
    <n v="1443808800"/>
    <n v="1441048658"/>
    <b v="1"/>
    <n v="122"/>
    <b v="0"/>
    <s v="photography/photobooks"/>
    <n v="0.36404444444444445"/>
    <x v="1308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x v="22"/>
    <n v="591"/>
    <x v="2"/>
    <x v="1"/>
    <s v="GBP"/>
    <n v="1412090349"/>
    <n v="1409066349"/>
    <b v="1"/>
    <n v="8"/>
    <b v="0"/>
    <s v="photography/photobooks"/>
    <n v="2.955E-2"/>
    <x v="1309"/>
    <x v="8"/>
    <x v="20"/>
    <x v="1806"/>
    <d v="2014-09-30T15:19:09"/>
  </r>
  <r>
    <n v="1807"/>
    <s v="Anywhere but Here"/>
    <s v="I want to explore alternative cultures and lifestyles in America."/>
    <x v="10"/>
    <n v="553"/>
    <x v="2"/>
    <x v="0"/>
    <s v="USD"/>
    <n v="1411868313"/>
    <n v="1409276313"/>
    <b v="1"/>
    <n v="8"/>
    <b v="0"/>
    <s v="photography/photobooks"/>
    <n v="0.1106"/>
    <x v="1310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x v="89"/>
    <n v="11594"/>
    <x v="2"/>
    <x v="0"/>
    <s v="USD"/>
    <n v="1486830030"/>
    <n v="1483806030"/>
    <b v="1"/>
    <n v="96"/>
    <b v="0"/>
    <s v="photography/photobooks"/>
    <n v="0.41407142857142859"/>
    <x v="1311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x v="8"/>
    <n v="380"/>
    <x v="2"/>
    <x v="5"/>
    <s v="CAD"/>
    <n v="1425246439"/>
    <n v="1422222439"/>
    <b v="1"/>
    <n v="9"/>
    <b v="0"/>
    <s v="photography/photobooks"/>
    <n v="0.10857142857142857"/>
    <x v="1312"/>
    <x v="8"/>
    <x v="20"/>
    <x v="1809"/>
    <d v="2015-03-01T21:47:19"/>
  </r>
  <r>
    <n v="1810"/>
    <s v="Film Speed"/>
    <s v="Film Speed is a series of Zines focusing on architecture shot completely on 35 and 120mm film."/>
    <x v="52"/>
    <n v="15"/>
    <x v="2"/>
    <x v="0"/>
    <s v="USD"/>
    <n v="1408657826"/>
    <n v="1407621026"/>
    <b v="0"/>
    <n v="2"/>
    <b v="0"/>
    <s v="photography/photobooks"/>
    <n v="3.3333333333333333E-2"/>
    <x v="507"/>
    <x v="8"/>
    <x v="20"/>
    <x v="1810"/>
    <d v="2014-08-21T21:50:26"/>
  </r>
  <r>
    <n v="1811"/>
    <s v="The Year of Sunsets"/>
    <s v="A collection of 365 color photographs of sunsets in 2014, beautifully presented in a hardcover book."/>
    <x v="214"/>
    <n v="40"/>
    <x v="2"/>
    <x v="0"/>
    <s v="USD"/>
    <n v="1414123200"/>
    <n v="1408962270"/>
    <b v="0"/>
    <n v="26"/>
    <b v="0"/>
    <s v="photography/photobooks"/>
    <n v="7.407407407407407E-4"/>
    <x v="1313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x v="1"/>
    <s v="GBP"/>
    <n v="1467531536"/>
    <n v="1464939536"/>
    <b v="0"/>
    <n v="23"/>
    <b v="0"/>
    <s v="photography/photobooks"/>
    <n v="0.13307692307692306"/>
    <x v="1314"/>
    <x v="8"/>
    <x v="20"/>
    <x v="1812"/>
    <d v="2016-07-03T07:38:56"/>
  </r>
  <r>
    <n v="1813"/>
    <s v="Libya : The Lost Days"/>
    <s v="This project aims to document, Libyan photographic history; through both print and artisan mediums ."/>
    <x v="222"/>
    <n v="0"/>
    <x v="2"/>
    <x v="1"/>
    <s v="GBP"/>
    <n v="1407532812"/>
    <n v="1404940812"/>
    <b v="0"/>
    <n v="0"/>
    <b v="0"/>
    <s v="photography/photobooks"/>
    <n v="0"/>
    <x v="121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x v="14"/>
    <n v="5902"/>
    <x v="2"/>
    <x v="1"/>
    <s v="GBP"/>
    <n v="1425108736"/>
    <n v="1422516736"/>
    <b v="0"/>
    <n v="140"/>
    <b v="0"/>
    <s v="photography/photobooks"/>
    <n v="0.49183333333333334"/>
    <x v="1315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x v="9"/>
    <n v="0"/>
    <x v="2"/>
    <x v="0"/>
    <s v="USD"/>
    <n v="1435787137"/>
    <n v="1434577537"/>
    <b v="0"/>
    <n v="0"/>
    <b v="0"/>
    <s v="photography/photobooks"/>
    <n v="0"/>
    <x v="121"/>
    <x v="8"/>
    <x v="20"/>
    <x v="1815"/>
    <d v="2015-07-01T21:45:37"/>
  </r>
  <r>
    <n v="1816"/>
    <s v="Moments of Passion"/>
    <s v="A unique Photographic Book Project about the Passionate Moments and Strong Emotions that lie within Karate"/>
    <x v="31"/>
    <n v="509"/>
    <x v="2"/>
    <x v="16"/>
    <s v="CHF"/>
    <n v="1469473200"/>
    <n v="1467061303"/>
    <b v="0"/>
    <n v="6"/>
    <b v="0"/>
    <s v="photography/photobooks"/>
    <n v="2.036E-2"/>
    <x v="1316"/>
    <x v="8"/>
    <x v="20"/>
    <x v="1816"/>
    <d v="2016-07-25T19:00:00"/>
  </r>
  <r>
    <n v="1817"/>
    <s v="Through the Lens of Jerry Gustafson"/>
    <s v="Hundreds of breathtaking rodeo photographs collected in a beautiful coffee table book."/>
    <x v="102"/>
    <n v="9419"/>
    <x v="2"/>
    <x v="0"/>
    <s v="USD"/>
    <n v="1485759540"/>
    <n v="1480607607"/>
    <b v="0"/>
    <n v="100"/>
    <b v="0"/>
    <s v="photography/photobooks"/>
    <n v="0.52327777777777773"/>
    <x v="1317"/>
    <x v="8"/>
    <x v="20"/>
    <x v="1817"/>
    <d v="2017-01-30T06:59:00"/>
  </r>
  <r>
    <n v="1818"/>
    <s v="Give Me Your Goofy-ist"/>
    <s v="We are all different, this is a way to honor and celebrate the authenticity in being different."/>
    <x v="36"/>
    <n v="0"/>
    <x v="2"/>
    <x v="0"/>
    <s v="USD"/>
    <n v="1428035850"/>
    <n v="1425447450"/>
    <b v="0"/>
    <n v="0"/>
    <b v="0"/>
    <s v="photography/photobooks"/>
    <n v="0"/>
    <x v="121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x v="0"/>
    <s v="USD"/>
    <n v="1406743396"/>
    <n v="1404151396"/>
    <b v="0"/>
    <n v="4"/>
    <b v="0"/>
    <s v="photography/photobooks"/>
    <n v="2.0833333333333332E-2"/>
    <x v="1318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x v="0"/>
    <s v="USD"/>
    <n v="1427850090"/>
    <n v="1425261690"/>
    <b v="0"/>
    <n v="8"/>
    <b v="0"/>
    <s v="photography/photobooks"/>
    <n v="6.565384615384616E-2"/>
    <x v="1319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x v="30"/>
    <n v="3372.25"/>
    <x v="0"/>
    <x v="0"/>
    <s v="USD"/>
    <n v="1330760367"/>
    <n v="1326872367"/>
    <b v="0"/>
    <n v="57"/>
    <b v="1"/>
    <s v="music/rock"/>
    <n v="1.3489"/>
    <x v="1320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x v="43"/>
    <n v="300"/>
    <x v="0"/>
    <x v="5"/>
    <s v="CAD"/>
    <n v="1391194860"/>
    <n v="1388084862"/>
    <b v="0"/>
    <n v="11"/>
    <b v="1"/>
    <s v="music/rock"/>
    <n v="1"/>
    <x v="50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x v="0"/>
    <s v="USD"/>
    <n v="1351095976"/>
    <n v="1348503976"/>
    <b v="0"/>
    <n v="33"/>
    <b v="1"/>
    <s v="music/rock"/>
    <n v="1.1585714285714286"/>
    <x v="1321"/>
    <x v="4"/>
    <x v="11"/>
    <x v="1823"/>
    <d v="2012-10-24T16:26:16"/>
  </r>
  <r>
    <n v="1824"/>
    <s v="Tin Man's Broken Wisdom Fund"/>
    <s v="cd fund raiser"/>
    <x v="9"/>
    <n v="3002"/>
    <x v="0"/>
    <x v="0"/>
    <s v="USD"/>
    <n v="1389146880"/>
    <n v="1387403967"/>
    <b v="0"/>
    <n v="40"/>
    <b v="1"/>
    <s v="music/rock"/>
    <n v="1.0006666666666666"/>
    <x v="1322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x v="0"/>
    <s v="USD"/>
    <n v="1373572903"/>
    <n v="1371585703"/>
    <b v="0"/>
    <n v="50"/>
    <b v="1"/>
    <s v="music/rock"/>
    <n v="1.0505"/>
    <x v="1323"/>
    <x v="4"/>
    <x v="11"/>
    <x v="1825"/>
    <d v="2013-07-11T20:01:43"/>
  </r>
  <r>
    <n v="1826"/>
    <s v="BEAR GHOST! Professional Recording! Yay!"/>
    <s v="Hear your favorite Bear Ghost in eargasmic quality!"/>
    <x v="13"/>
    <n v="2020"/>
    <x v="0"/>
    <x v="0"/>
    <s v="USD"/>
    <n v="1392675017"/>
    <n v="1390083017"/>
    <b v="0"/>
    <n v="38"/>
    <b v="1"/>
    <s v="music/rock"/>
    <n v="1.01"/>
    <x v="1324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x v="0"/>
    <s v="USD"/>
    <n v="1299138561"/>
    <n v="1294818561"/>
    <b v="0"/>
    <n v="96"/>
    <b v="1"/>
    <s v="music/rock"/>
    <n v="1.0066250000000001"/>
    <x v="1325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x v="0"/>
    <s v="USD"/>
    <n v="1399672800"/>
    <n v="1396906530"/>
    <b v="0"/>
    <n v="48"/>
    <b v="1"/>
    <s v="music/rock"/>
    <n v="1.0016"/>
    <x v="1326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x v="15"/>
    <n v="2500.25"/>
    <x v="0"/>
    <x v="0"/>
    <s v="USD"/>
    <n v="1295647200"/>
    <n v="1291428371"/>
    <b v="0"/>
    <n v="33"/>
    <b v="1"/>
    <s v="music/rock"/>
    <n v="1.6668333333333334"/>
    <x v="1327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x v="36"/>
    <n v="15230"/>
    <x v="0"/>
    <x v="0"/>
    <s v="USD"/>
    <n v="1393259107"/>
    <n v="1390667107"/>
    <b v="0"/>
    <n v="226"/>
    <b v="1"/>
    <s v="music/rock"/>
    <n v="1.0153333333333334"/>
    <x v="1328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x v="28"/>
    <n v="1030"/>
    <x v="0"/>
    <x v="0"/>
    <s v="USD"/>
    <n v="1336866863"/>
    <n v="1335570863"/>
    <b v="0"/>
    <n v="14"/>
    <b v="1"/>
    <s v="music/rock"/>
    <n v="1.03"/>
    <x v="1329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x v="18"/>
    <n v="500"/>
    <x v="0"/>
    <x v="0"/>
    <s v="USD"/>
    <n v="1299243427"/>
    <n v="1296651427"/>
    <b v="0"/>
    <n v="20"/>
    <b v="1"/>
    <s v="music/rock"/>
    <n v="1.4285714285714286"/>
    <x v="384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x v="0"/>
    <s v="USD"/>
    <n v="1362211140"/>
    <n v="1359421403"/>
    <b v="0"/>
    <n v="25"/>
    <b v="1"/>
    <s v="music/rock"/>
    <n v="2.625"/>
    <x v="840"/>
    <x v="4"/>
    <x v="11"/>
    <x v="1833"/>
    <d v="2013-03-02T07:59:00"/>
  </r>
  <r>
    <n v="1834"/>
    <s v="TDJ - All Part of the Plan EP/Tour"/>
    <s v="Help us fund our first tour and promote our new EP!"/>
    <x v="3"/>
    <n v="11805"/>
    <x v="0"/>
    <x v="0"/>
    <s v="USD"/>
    <n v="1422140895"/>
    <n v="1418684895"/>
    <b v="0"/>
    <n v="90"/>
    <b v="1"/>
    <s v="music/rock"/>
    <n v="1.1805000000000001"/>
    <x v="1330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x v="2"/>
    <n v="520"/>
    <x v="0"/>
    <x v="1"/>
    <s v="GBP"/>
    <n v="1459439471"/>
    <n v="1456851071"/>
    <b v="0"/>
    <n v="11"/>
    <b v="1"/>
    <s v="music/rock"/>
    <n v="1.04"/>
    <x v="1331"/>
    <x v="4"/>
    <x v="11"/>
    <x v="1835"/>
    <d v="2016-03-31T15:51:11"/>
  </r>
  <r>
    <n v="1836"/>
    <s v="KICKSTART OUR &lt;+3"/>
    <s v="Help fund our 2013 Sound &amp; Lighting Touring rig!"/>
    <x v="10"/>
    <n v="10017"/>
    <x v="0"/>
    <x v="0"/>
    <s v="USD"/>
    <n v="1361129129"/>
    <n v="1359660329"/>
    <b v="0"/>
    <n v="55"/>
    <b v="1"/>
    <s v="music/rock"/>
    <n v="2.0034000000000001"/>
    <x v="1332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x v="0"/>
    <s v="USD"/>
    <n v="1332029335"/>
    <n v="1326848935"/>
    <b v="0"/>
    <n v="30"/>
    <b v="1"/>
    <s v="music/rock"/>
    <n v="3.0683333333333334"/>
    <x v="1333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x v="0"/>
    <s v="USD"/>
    <n v="1317438000"/>
    <n v="1314989557"/>
    <b v="0"/>
    <n v="28"/>
    <b v="1"/>
    <s v="music/rock"/>
    <n v="1.00149"/>
    <x v="1334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x v="28"/>
    <n v="2053"/>
    <x v="0"/>
    <x v="0"/>
    <s v="USD"/>
    <n v="1475342382"/>
    <n v="1472750382"/>
    <b v="0"/>
    <n v="45"/>
    <b v="1"/>
    <s v="music/rock"/>
    <n v="2.0529999999999999"/>
    <x v="1335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x v="42"/>
    <n v="980"/>
    <x v="0"/>
    <x v="0"/>
    <s v="USD"/>
    <n v="1367902740"/>
    <n v="1366251510"/>
    <b v="0"/>
    <n v="13"/>
    <b v="1"/>
    <s v="music/rock"/>
    <n v="1.0888888888888888"/>
    <x v="1336"/>
    <x v="4"/>
    <x v="11"/>
    <x v="1840"/>
    <d v="2013-05-07T04:59:00"/>
  </r>
  <r>
    <n v="1841"/>
    <s v="Hydra Effect Debut EP"/>
    <s v="Hard Rock with a Positive Message. Help us fund, release and promote our debut EP!"/>
    <x v="13"/>
    <n v="2035"/>
    <x v="0"/>
    <x v="0"/>
    <s v="USD"/>
    <n v="1400561940"/>
    <n v="1397679445"/>
    <b v="0"/>
    <n v="40"/>
    <b v="1"/>
    <s v="music/rock"/>
    <n v="1.0175000000000001"/>
    <x v="1337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x v="0"/>
    <s v="USD"/>
    <n v="1425275940"/>
    <n v="1422371381"/>
    <b v="0"/>
    <n v="21"/>
    <b v="1"/>
    <s v="music/rock"/>
    <n v="1.2524999999999999"/>
    <x v="1338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x v="0"/>
    <s v="USD"/>
    <n v="1298245954"/>
    <n v="1295653954"/>
    <b v="0"/>
    <n v="134"/>
    <b v="1"/>
    <s v="music/rock"/>
    <n v="1.2400610000000001"/>
    <x v="1339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x v="0"/>
    <s v="USD"/>
    <n v="1307761200"/>
    <n v="1304464914"/>
    <b v="0"/>
    <n v="20"/>
    <b v="1"/>
    <s v="music/rock"/>
    <n v="1.014"/>
    <x v="1340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x v="0"/>
    <s v="USD"/>
    <n v="1466139300"/>
    <n v="1464854398"/>
    <b v="0"/>
    <n v="19"/>
    <b v="1"/>
    <s v="music/rock"/>
    <n v="1"/>
    <x v="1341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x v="0"/>
    <s v="USD"/>
    <n v="1355585777"/>
    <n v="1352993777"/>
    <b v="0"/>
    <n v="209"/>
    <b v="1"/>
    <s v="music/rock"/>
    <n v="1.3792666666666666"/>
    <x v="1342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x v="0"/>
    <s v="USD"/>
    <n v="1429594832"/>
    <n v="1427780432"/>
    <b v="0"/>
    <n v="38"/>
    <b v="1"/>
    <s v="music/rock"/>
    <n v="1.2088000000000001"/>
    <x v="1343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x v="0"/>
    <s v="USD"/>
    <n v="1312095540"/>
    <n v="1306608888"/>
    <b v="0"/>
    <n v="24"/>
    <b v="1"/>
    <s v="music/rock"/>
    <n v="1.0736666666666668"/>
    <x v="1344"/>
    <x v="4"/>
    <x v="11"/>
    <x v="1848"/>
    <d v="2011-07-31T06:59:00"/>
  </r>
  <r>
    <n v="1849"/>
    <s v="Release the Skyline Album"/>
    <s v="Release the Skylines is a small, local Cleveland metal band looking to record an album."/>
    <x v="43"/>
    <n v="301"/>
    <x v="0"/>
    <x v="0"/>
    <s v="USD"/>
    <n v="1350505059"/>
    <n v="1347913059"/>
    <b v="0"/>
    <n v="8"/>
    <b v="1"/>
    <s v="music/rock"/>
    <n v="1.0033333333333334"/>
    <x v="1345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x v="7"/>
    <n v="9137"/>
    <x v="0"/>
    <x v="0"/>
    <s v="USD"/>
    <n v="1405033300"/>
    <n v="1402441300"/>
    <b v="0"/>
    <n v="179"/>
    <b v="1"/>
    <s v="music/rock"/>
    <n v="1.0152222222222222"/>
    <x v="1346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x v="0"/>
    <s v="USD"/>
    <n v="1406509200"/>
    <n v="1404769538"/>
    <b v="0"/>
    <n v="26"/>
    <b v="1"/>
    <s v="music/rock"/>
    <n v="1.0007692307692309"/>
    <x v="1347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x v="0"/>
    <s v="USD"/>
    <n v="1429920000"/>
    <n v="1426703452"/>
    <b v="0"/>
    <n v="131"/>
    <b v="1"/>
    <s v="music/rock"/>
    <n v="1.1696666666666666"/>
    <x v="1348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x v="0"/>
    <s v="USD"/>
    <n v="1352860017"/>
    <n v="1348536417"/>
    <b v="0"/>
    <n v="14"/>
    <b v="1"/>
    <s v="music/rock"/>
    <n v="1.01875"/>
    <x v="1349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x v="0"/>
    <s v="USD"/>
    <n v="1369355437"/>
    <n v="1366763437"/>
    <b v="0"/>
    <n v="174"/>
    <b v="1"/>
    <s v="music/rock"/>
    <n v="1.0212366666666666"/>
    <x v="1350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x v="222"/>
    <n v="13480.16"/>
    <x v="0"/>
    <x v="5"/>
    <s v="CAD"/>
    <n v="1389012940"/>
    <n v="1385124940"/>
    <b v="0"/>
    <n v="191"/>
    <b v="1"/>
    <s v="music/rock"/>
    <n v="1.5405897142857143"/>
    <x v="1351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x v="13"/>
    <n v="2025"/>
    <x v="0"/>
    <x v="0"/>
    <s v="USD"/>
    <n v="1405715472"/>
    <n v="1403901072"/>
    <b v="0"/>
    <n v="38"/>
    <b v="1"/>
    <s v="music/rock"/>
    <n v="1.0125"/>
    <x v="1352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x v="9"/>
    <n v="3000"/>
    <x v="0"/>
    <x v="0"/>
    <s v="USD"/>
    <n v="1410546413"/>
    <n v="1407954413"/>
    <b v="0"/>
    <n v="22"/>
    <b v="1"/>
    <s v="music/rock"/>
    <n v="1"/>
    <x v="1353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x v="0"/>
    <s v="USD"/>
    <n v="1324014521"/>
    <n v="1318826921"/>
    <b v="0"/>
    <n v="149"/>
    <b v="1"/>
    <s v="music/rock"/>
    <n v="1.0874800874800874"/>
    <x v="1354"/>
    <x v="4"/>
    <x v="11"/>
    <x v="1858"/>
    <d v="2011-12-16T05:48:41"/>
  </r>
  <r>
    <n v="1859"/>
    <s v="Queen Kwong Tour to London and Paris"/>
    <s v="Queen Kwong is going ON TOUR to London and Paris!"/>
    <x v="9"/>
    <n v="3955"/>
    <x v="0"/>
    <x v="0"/>
    <s v="USD"/>
    <n v="1316716129"/>
    <n v="1314124129"/>
    <b v="0"/>
    <n v="56"/>
    <b v="1"/>
    <s v="music/rock"/>
    <n v="1.3183333333333334"/>
    <x v="1355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x v="47"/>
    <n v="1001"/>
    <x v="0"/>
    <x v="0"/>
    <s v="USD"/>
    <n v="1391706084"/>
    <n v="1389891684"/>
    <b v="0"/>
    <n v="19"/>
    <b v="1"/>
    <s v="music/rock"/>
    <n v="1.3346666666666667"/>
    <x v="1356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x v="1"/>
    <s v="GBP"/>
    <n v="1422256341"/>
    <n v="1419664341"/>
    <b v="0"/>
    <n v="0"/>
    <b v="0"/>
    <s v="games/mobile games"/>
    <n v="0"/>
    <x v="121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x v="0"/>
    <s v="USD"/>
    <n v="1488958200"/>
    <n v="1484912974"/>
    <b v="0"/>
    <n v="16"/>
    <b v="0"/>
    <s v="games/mobile games"/>
    <n v="8.0833333333333326E-2"/>
    <x v="1357"/>
    <x v="6"/>
    <x v="18"/>
    <x v="1862"/>
    <d v="2017-03-08T07:30:00"/>
  </r>
  <r>
    <n v="1863"/>
    <s v="Project: 20M813"/>
    <s v="This is an Android game where you take control of the zombies and try to eat your way to world domination!"/>
    <x v="30"/>
    <n v="10"/>
    <x v="2"/>
    <x v="0"/>
    <s v="USD"/>
    <n v="1402600085"/>
    <n v="1400008085"/>
    <b v="0"/>
    <n v="2"/>
    <b v="0"/>
    <s v="games/mobile games"/>
    <n v="4.0000000000000001E-3"/>
    <x v="144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x v="0"/>
    <s v="USD"/>
    <n v="1399223500"/>
    <n v="1396631500"/>
    <b v="0"/>
    <n v="48"/>
    <b v="0"/>
    <s v="games/mobile games"/>
    <n v="0.42892307692307691"/>
    <x v="1358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x v="74"/>
    <n v="4"/>
    <x v="2"/>
    <x v="1"/>
    <s v="GBP"/>
    <n v="1478425747"/>
    <n v="1475398147"/>
    <b v="0"/>
    <n v="2"/>
    <b v="0"/>
    <s v="games/mobile games"/>
    <n v="3.6363636363636364E-5"/>
    <x v="453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x v="0"/>
    <s v="USD"/>
    <n v="1488340800"/>
    <n v="1483768497"/>
    <b v="0"/>
    <n v="2"/>
    <b v="0"/>
    <s v="games/mobile games"/>
    <n v="5.0000000000000001E-3"/>
    <x v="372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x v="22"/>
    <n v="10"/>
    <x v="2"/>
    <x v="0"/>
    <s v="USD"/>
    <n v="1478383912"/>
    <n v="1475791912"/>
    <b v="0"/>
    <n v="1"/>
    <b v="0"/>
    <s v="games/mobile games"/>
    <n v="5.0000000000000001E-4"/>
    <x v="119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x v="31"/>
    <n v="1217"/>
    <x v="2"/>
    <x v="0"/>
    <s v="USD"/>
    <n v="1450166340"/>
    <n v="1448044925"/>
    <b v="0"/>
    <n v="17"/>
    <b v="0"/>
    <s v="games/mobile games"/>
    <n v="4.8680000000000001E-2"/>
    <x v="1359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x v="3"/>
    <n v="0"/>
    <x v="2"/>
    <x v="0"/>
    <s v="USD"/>
    <n v="1483488249"/>
    <n v="1480896249"/>
    <b v="0"/>
    <n v="0"/>
    <b v="0"/>
    <s v="games/mobile games"/>
    <n v="0"/>
    <x v="121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x v="0"/>
    <s v="USD"/>
    <n v="1454213820"/>
    <n v="1451723535"/>
    <b v="0"/>
    <n v="11"/>
    <b v="0"/>
    <s v="games/mobile games"/>
    <n v="0.10314285714285715"/>
    <x v="1360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x v="0"/>
    <s v="USD"/>
    <n v="1416512901"/>
    <n v="1413053301"/>
    <b v="0"/>
    <n v="95"/>
    <b v="0"/>
    <s v="games/mobile games"/>
    <n v="0.7178461538461538"/>
    <x v="1361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x v="22"/>
    <n v="212"/>
    <x v="2"/>
    <x v="0"/>
    <s v="USD"/>
    <n v="1435633602"/>
    <n v="1433041602"/>
    <b v="0"/>
    <n v="13"/>
    <b v="0"/>
    <s v="games/mobile games"/>
    <n v="1.06E-2"/>
    <x v="1362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x v="6"/>
    <n v="36"/>
    <x v="2"/>
    <x v="5"/>
    <s v="CAD"/>
    <n v="1436373900"/>
    <n v="1433861210"/>
    <b v="0"/>
    <n v="2"/>
    <b v="0"/>
    <s v="games/mobile games"/>
    <n v="4.4999999999999997E-3"/>
    <x v="666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x v="292"/>
    <n v="26"/>
    <x v="2"/>
    <x v="0"/>
    <s v="USD"/>
    <n v="1467155733"/>
    <n v="1465427733"/>
    <b v="0"/>
    <n v="2"/>
    <b v="0"/>
    <s v="games/mobile games"/>
    <n v="1.6249999999999999E-4"/>
    <x v="31"/>
    <x v="6"/>
    <x v="18"/>
    <x v="1874"/>
    <d v="2016-06-28T23:15:33"/>
  </r>
  <r>
    <n v="1875"/>
    <s v="Claws &amp; Fins"/>
    <s v="Sea opposition of Crab's family and angry fishes. Who is going to win, and who is going to loose ?!"/>
    <x v="3"/>
    <n v="51"/>
    <x v="2"/>
    <x v="0"/>
    <s v="USD"/>
    <n v="1470519308"/>
    <n v="1465335308"/>
    <b v="0"/>
    <n v="3"/>
    <b v="0"/>
    <s v="games/mobile games"/>
    <n v="5.1000000000000004E-3"/>
    <x v="1363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x v="293"/>
    <n v="0"/>
    <x v="2"/>
    <x v="2"/>
    <s v="AUD"/>
    <n v="1402901405"/>
    <n v="1400309405"/>
    <b v="0"/>
    <n v="0"/>
    <b v="0"/>
    <s v="games/mobile games"/>
    <n v="0"/>
    <x v="121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x v="294"/>
    <n v="0"/>
    <x v="2"/>
    <x v="0"/>
    <s v="USD"/>
    <n v="1425170525"/>
    <n v="1422664925"/>
    <b v="0"/>
    <n v="0"/>
    <b v="0"/>
    <s v="games/mobile games"/>
    <n v="0"/>
    <x v="121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x v="6"/>
    <n v="0"/>
    <x v="2"/>
    <x v="2"/>
    <s v="AUD"/>
    <n v="1402618355"/>
    <n v="1400026355"/>
    <b v="0"/>
    <n v="0"/>
    <b v="0"/>
    <s v="games/mobile games"/>
    <n v="0"/>
    <x v="121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x v="10"/>
    <n v="6"/>
    <x v="2"/>
    <x v="3"/>
    <s v="EUR"/>
    <n v="1457966129"/>
    <n v="1455377729"/>
    <b v="0"/>
    <n v="2"/>
    <b v="0"/>
    <s v="games/mobile games"/>
    <n v="1.1999999999999999E-3"/>
    <x v="366"/>
    <x v="6"/>
    <x v="18"/>
    <x v="1879"/>
    <d v="2016-03-14T14:35:29"/>
  </r>
  <r>
    <n v="1880"/>
    <s v="Sim Betting Football"/>
    <s v="Sim Betting Football is the only football (soccer) betting simulation  game."/>
    <x v="10"/>
    <n v="1004"/>
    <x v="2"/>
    <x v="1"/>
    <s v="GBP"/>
    <n v="1459341380"/>
    <n v="1456839380"/>
    <b v="0"/>
    <n v="24"/>
    <b v="0"/>
    <s v="games/mobile games"/>
    <n v="0.20080000000000001"/>
    <x v="1364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x v="13"/>
    <n v="3453.69"/>
    <x v="0"/>
    <x v="0"/>
    <s v="USD"/>
    <n v="1425955189"/>
    <n v="1423366789"/>
    <b v="0"/>
    <n v="70"/>
    <b v="1"/>
    <s v="music/indie rock"/>
    <n v="1.726845"/>
    <x v="1365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x v="0"/>
    <s v="USD"/>
    <n v="1341964080"/>
    <n v="1339109212"/>
    <b v="0"/>
    <n v="81"/>
    <b v="1"/>
    <s v="music/indie rock"/>
    <n v="1.008955223880597"/>
    <x v="1366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x v="0"/>
    <s v="USD"/>
    <n v="1333921508"/>
    <n v="1331333108"/>
    <b v="0"/>
    <n v="32"/>
    <b v="1"/>
    <s v="music/indie rock"/>
    <n v="1.0480480480480481"/>
    <x v="1367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x v="0"/>
    <s v="USD"/>
    <n v="1354017600"/>
    <n v="1350967535"/>
    <b v="0"/>
    <n v="26"/>
    <b v="1"/>
    <s v="music/indie rock"/>
    <n v="1.351"/>
    <x v="1368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x v="0"/>
    <s v="USD"/>
    <n v="1344636000"/>
    <n v="1341800110"/>
    <b v="0"/>
    <n v="105"/>
    <b v="1"/>
    <s v="music/indie rock"/>
    <n v="1.1632786885245903"/>
    <x v="1369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x v="0"/>
    <s v="USD"/>
    <n v="1415832338"/>
    <n v="1413236738"/>
    <b v="0"/>
    <n v="29"/>
    <b v="1"/>
    <s v="music/indie rock"/>
    <n v="1.0208333333333333"/>
    <x v="1370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x v="3"/>
    <s v="EUR"/>
    <n v="1449178200"/>
    <n v="1447614732"/>
    <b v="0"/>
    <n v="8"/>
    <b v="1"/>
    <s v="music/indie rock"/>
    <n v="1.1116666666666666"/>
    <x v="1371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x v="0"/>
    <s v="USD"/>
    <n v="1275368340"/>
    <n v="1272692732"/>
    <b v="0"/>
    <n v="89"/>
    <b v="1"/>
    <s v="music/indie rock"/>
    <n v="1.6608000000000001"/>
    <x v="1372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x v="13"/>
    <n v="2132"/>
    <x v="0"/>
    <x v="0"/>
    <s v="USD"/>
    <n v="1363024946"/>
    <n v="1359140546"/>
    <b v="0"/>
    <n v="44"/>
    <b v="1"/>
    <s v="music/indie rock"/>
    <n v="1.0660000000000001"/>
    <x v="1373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x v="0"/>
    <s v="USD"/>
    <n v="1355597528"/>
    <n v="1353005528"/>
    <b v="0"/>
    <n v="246"/>
    <b v="1"/>
    <s v="music/indie rock"/>
    <n v="1.4458441666666668"/>
    <x v="1374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x v="0"/>
    <s v="USD"/>
    <n v="1279778400"/>
    <n v="1275851354"/>
    <b v="0"/>
    <n v="120"/>
    <b v="1"/>
    <s v="music/indie rock"/>
    <n v="1.0555000000000001"/>
    <x v="1375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x v="2"/>
    <n v="683"/>
    <x v="0"/>
    <x v="0"/>
    <s v="USD"/>
    <n v="1307459881"/>
    <n v="1304867881"/>
    <b v="0"/>
    <n v="26"/>
    <b v="1"/>
    <s v="music/indie rock"/>
    <n v="1.3660000000000001"/>
    <x v="1376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x v="30"/>
    <n v="2600"/>
    <x v="0"/>
    <x v="0"/>
    <s v="USD"/>
    <n v="1302926340"/>
    <n v="1301524585"/>
    <b v="0"/>
    <n v="45"/>
    <b v="1"/>
    <s v="music/indie rock"/>
    <n v="1.04"/>
    <x v="1377"/>
    <x v="4"/>
    <x v="14"/>
    <x v="1893"/>
    <d v="2011-04-16T03:59:00"/>
  </r>
  <r>
    <n v="1894"/>
    <s v="Help me release my first 3 song EP!!"/>
    <s v="Im trying to raise $1000 for a 3 song EP in a studio!"/>
    <x v="28"/>
    <n v="1145"/>
    <x v="0"/>
    <x v="0"/>
    <s v="USD"/>
    <n v="1329082983"/>
    <n v="1326404583"/>
    <b v="0"/>
    <n v="20"/>
    <b v="1"/>
    <s v="music/indie rock"/>
    <n v="1.145"/>
    <x v="1378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x v="0"/>
    <s v="USD"/>
    <n v="1445363722"/>
    <n v="1442771722"/>
    <b v="0"/>
    <n v="47"/>
    <b v="1"/>
    <s v="music/indie rock"/>
    <n v="1.0171957671957672"/>
    <x v="1379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x v="298"/>
    <n v="559"/>
    <x v="0"/>
    <x v="0"/>
    <s v="USD"/>
    <n v="1334250165"/>
    <n v="1331658165"/>
    <b v="0"/>
    <n v="13"/>
    <b v="1"/>
    <s v="music/indie rock"/>
    <n v="1.2394678492239468"/>
    <x v="1380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x v="0"/>
    <s v="USD"/>
    <n v="1393966800"/>
    <n v="1392040806"/>
    <b v="0"/>
    <n v="183"/>
    <b v="1"/>
    <s v="music/indie rock"/>
    <n v="1.0245669291338582"/>
    <x v="1381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x v="28"/>
    <n v="1445"/>
    <x v="0"/>
    <x v="0"/>
    <s v="USD"/>
    <n v="1454349600"/>
    <n v="1451277473"/>
    <b v="0"/>
    <n v="21"/>
    <b v="1"/>
    <s v="music/indie rock"/>
    <n v="1.4450000000000001"/>
    <x v="1382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x v="0"/>
    <s v="USD"/>
    <n v="1427319366"/>
    <n v="1424730966"/>
    <b v="0"/>
    <n v="42"/>
    <b v="1"/>
    <s v="music/indie rock"/>
    <n v="1.3333333333333333"/>
    <x v="1383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x v="0"/>
    <s v="USD"/>
    <n v="1349517540"/>
    <n v="1347137731"/>
    <b v="0"/>
    <n v="54"/>
    <b v="1"/>
    <s v="music/indie rock"/>
    <n v="1.0936440000000001"/>
    <x v="1384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x v="1"/>
    <s v="GBP"/>
    <n v="1432299600"/>
    <n v="1429707729"/>
    <b v="0"/>
    <n v="25"/>
    <b v="0"/>
    <s v="technology/gadgets"/>
    <n v="2.696969696969697E-2"/>
    <x v="1385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x v="28"/>
    <n v="12"/>
    <x v="2"/>
    <x v="9"/>
    <s v="EUR"/>
    <n v="1425495447"/>
    <n v="1422903447"/>
    <b v="0"/>
    <n v="3"/>
    <b v="0"/>
    <s v="technology/gadgets"/>
    <n v="1.2E-2"/>
    <x v="143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x v="9"/>
    <n v="1398"/>
    <x v="2"/>
    <x v="0"/>
    <s v="USD"/>
    <n v="1485541791"/>
    <n v="1480357791"/>
    <b v="0"/>
    <n v="41"/>
    <b v="0"/>
    <s v="technology/gadgets"/>
    <n v="0.46600000000000003"/>
    <x v="1386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x v="63"/>
    <n v="50"/>
    <x v="2"/>
    <x v="0"/>
    <s v="USD"/>
    <n v="1451752021"/>
    <n v="1447864021"/>
    <b v="0"/>
    <n v="2"/>
    <b v="0"/>
    <s v="technology/gadgets"/>
    <n v="1E-3"/>
    <x v="384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x v="0"/>
    <s v="USD"/>
    <n v="1410127994"/>
    <n v="1407535994"/>
    <b v="0"/>
    <n v="4"/>
    <b v="0"/>
    <s v="technology/gadgets"/>
    <n v="1.6800000000000001E-3"/>
    <x v="689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x v="0"/>
    <s v="USD"/>
    <n v="1466697983"/>
    <n v="1464105983"/>
    <b v="0"/>
    <n v="99"/>
    <b v="0"/>
    <s v="technology/gadgets"/>
    <n v="0.42759999999999998"/>
    <x v="1387"/>
    <x v="2"/>
    <x v="29"/>
    <x v="1906"/>
    <d v="2016-06-23T16:06:23"/>
  </r>
  <r>
    <n v="1907"/>
    <s v="Litter-Buddy"/>
    <s v="Litter-Buddy is great economical alternative to leading pet waste disposal systems with cartridge bag elements."/>
    <x v="11"/>
    <n v="85"/>
    <x v="2"/>
    <x v="0"/>
    <s v="USD"/>
    <n v="1400853925"/>
    <n v="1399557925"/>
    <b v="0"/>
    <n v="4"/>
    <b v="0"/>
    <s v="technology/gadgets"/>
    <n v="2.8333333333333335E-3"/>
    <x v="1241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x v="0"/>
    <s v="USD"/>
    <n v="1483048900"/>
    <n v="1480456900"/>
    <b v="0"/>
    <n v="4"/>
    <b v="0"/>
    <s v="technology/gadgets"/>
    <n v="1.7319999999999999E-2"/>
    <x v="1388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x v="0"/>
    <s v="USD"/>
    <n v="1414059479"/>
    <n v="1411467479"/>
    <b v="0"/>
    <n v="38"/>
    <b v="0"/>
    <s v="technology/gadgets"/>
    <n v="0.14111428571428572"/>
    <x v="1389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x v="9"/>
    <s v="EUR"/>
    <n v="1446331500"/>
    <n v="1442531217"/>
    <b v="0"/>
    <n v="285"/>
    <b v="0"/>
    <s v="technology/gadgets"/>
    <n v="0.39395294117647056"/>
    <x v="1390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x v="301"/>
    <n v="10"/>
    <x v="2"/>
    <x v="4"/>
    <s v="NZD"/>
    <n v="1407545334"/>
    <n v="1404953334"/>
    <b v="0"/>
    <n v="1"/>
    <b v="0"/>
    <s v="technology/gadgets"/>
    <n v="2.3529411764705883E-4"/>
    <x v="119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x v="0"/>
    <s v="USD"/>
    <n v="1433395560"/>
    <n v="1430803560"/>
    <b v="0"/>
    <n v="42"/>
    <b v="0"/>
    <s v="technology/gadgets"/>
    <n v="0.59299999999999997"/>
    <x v="1391"/>
    <x v="2"/>
    <x v="29"/>
    <x v="1912"/>
    <d v="2015-06-04T05:26:00"/>
  </r>
  <r>
    <n v="1913"/>
    <s v="Tibio - Spreading warmth in everyones home"/>
    <s v="Tibio is a revolutionary new product designed to solve an age old problem."/>
    <x v="240"/>
    <n v="637"/>
    <x v="2"/>
    <x v="1"/>
    <s v="GBP"/>
    <n v="1412770578"/>
    <n v="1410178578"/>
    <b v="0"/>
    <n v="26"/>
    <b v="0"/>
    <s v="technology/gadgets"/>
    <n v="1.3270833333333334E-2"/>
    <x v="1392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x v="0"/>
    <s v="USD"/>
    <n v="1414814340"/>
    <n v="1413519073"/>
    <b v="0"/>
    <n v="2"/>
    <b v="0"/>
    <s v="technology/gadgets"/>
    <n v="9.0090090090090086E-2"/>
    <x v="180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x v="2"/>
    <n v="8"/>
    <x v="2"/>
    <x v="0"/>
    <s v="USD"/>
    <n v="1409620222"/>
    <n v="1407892222"/>
    <b v="0"/>
    <n v="4"/>
    <b v="0"/>
    <s v="technology/gadgets"/>
    <n v="1.6E-2"/>
    <x v="453"/>
    <x v="2"/>
    <x v="29"/>
    <x v="1915"/>
    <d v="2014-09-02T01:10:22"/>
  </r>
  <r>
    <n v="1916"/>
    <s v="The Paint Can Holder by U.S. Green Products"/>
    <s v="The Paint Can Holder Makes Painting Easier and Safer on Extension Ladders."/>
    <x v="22"/>
    <n v="102"/>
    <x v="2"/>
    <x v="0"/>
    <s v="USD"/>
    <n v="1478542375"/>
    <n v="1476378775"/>
    <b v="0"/>
    <n v="6"/>
    <b v="0"/>
    <s v="technology/gadgets"/>
    <n v="5.1000000000000004E-3"/>
    <x v="1363"/>
    <x v="2"/>
    <x v="29"/>
    <x v="1916"/>
    <d v="2016-11-07T18:12:55"/>
  </r>
  <r>
    <n v="1917"/>
    <s v="Chronovisor:The MOST innovative watch for night time reading"/>
    <s v="Let's build a legendary brand altogether"/>
    <x v="303"/>
    <n v="205025"/>
    <x v="2"/>
    <x v="7"/>
    <s v="HKD"/>
    <n v="1486708133"/>
    <n v="1484116133"/>
    <b v="0"/>
    <n v="70"/>
    <b v="0"/>
    <s v="technology/gadgets"/>
    <n v="0.52570512820512816"/>
    <x v="1393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x v="0"/>
    <s v="USD"/>
    <n v="1407869851"/>
    <n v="1404845851"/>
    <b v="0"/>
    <n v="9"/>
    <b v="0"/>
    <s v="technology/gadgets"/>
    <n v="1.04E-2"/>
    <x v="684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x v="0"/>
    <s v="USD"/>
    <n v="1432069249"/>
    <n v="1429477249"/>
    <b v="0"/>
    <n v="8"/>
    <b v="0"/>
    <s v="technology/gadgets"/>
    <n v="0.47399999999999998"/>
    <x v="1394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x v="3"/>
    <n v="4303"/>
    <x v="2"/>
    <x v="1"/>
    <s v="GBP"/>
    <n v="1445468400"/>
    <n v="1443042061"/>
    <b v="0"/>
    <n v="105"/>
    <b v="0"/>
    <s v="technology/gadgets"/>
    <n v="0.43030000000000002"/>
    <x v="1395"/>
    <x v="2"/>
    <x v="29"/>
    <x v="1920"/>
    <d v="2015-10-21T23:00:00"/>
  </r>
  <r>
    <n v="1921"/>
    <s v="The Fine Spirits are making an album!"/>
    <s v="The Fine Spirits are making an album, but we need your help!"/>
    <x v="15"/>
    <n v="2052"/>
    <x v="0"/>
    <x v="0"/>
    <s v="USD"/>
    <n v="1342243143"/>
    <n v="1339651143"/>
    <b v="0"/>
    <n v="38"/>
    <b v="1"/>
    <s v="music/indie rock"/>
    <n v="1.3680000000000001"/>
    <x v="1237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x v="13"/>
    <n v="2311"/>
    <x v="0"/>
    <x v="0"/>
    <s v="USD"/>
    <n v="1386828507"/>
    <n v="1384236507"/>
    <b v="0"/>
    <n v="64"/>
    <b v="1"/>
    <s v="music/indie rock"/>
    <n v="1.1555"/>
    <x v="1396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x v="304"/>
    <n v="301"/>
    <x v="0"/>
    <x v="0"/>
    <s v="USD"/>
    <n v="1317099540"/>
    <n v="1313612532"/>
    <b v="0"/>
    <n v="13"/>
    <b v="1"/>
    <s v="music/indie rock"/>
    <n v="2.4079999999999999"/>
    <x v="1397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x v="0"/>
    <s v="USD"/>
    <n v="1389814380"/>
    <n v="1387390555"/>
    <b v="0"/>
    <n v="33"/>
    <b v="1"/>
    <s v="music/indie rock"/>
    <n v="1.1439999999999999"/>
    <x v="1398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x v="15"/>
    <n v="1655"/>
    <x v="0"/>
    <x v="0"/>
    <s v="USD"/>
    <n v="1381449600"/>
    <n v="1379540288"/>
    <b v="0"/>
    <n v="52"/>
    <b v="1"/>
    <s v="music/indie rock"/>
    <n v="1.1033333333333333"/>
    <x v="1399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x v="0"/>
    <s v="USD"/>
    <n v="1288657560"/>
    <n v="1286319256"/>
    <b v="0"/>
    <n v="107"/>
    <b v="1"/>
    <s v="music/indie rock"/>
    <n v="1.9537933333333333"/>
    <x v="1400"/>
    <x v="4"/>
    <x v="14"/>
    <x v="1926"/>
    <d v="2010-11-02T00:26:00"/>
  </r>
  <r>
    <n v="1927"/>
    <s v="GBS Detroit Presents Hampshire"/>
    <s v="Hampshire is headed to GBS Detroit."/>
    <x v="20"/>
    <n v="620"/>
    <x v="0"/>
    <x v="0"/>
    <s v="USD"/>
    <n v="1331182740"/>
    <n v="1329856839"/>
    <b v="0"/>
    <n v="11"/>
    <b v="1"/>
    <s v="music/indie rock"/>
    <n v="1.0333333333333334"/>
    <x v="1401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x v="305"/>
    <n v="2630"/>
    <x v="0"/>
    <x v="0"/>
    <s v="USD"/>
    <n v="1367940794"/>
    <n v="1365348794"/>
    <b v="0"/>
    <n v="34"/>
    <b v="1"/>
    <s v="music/indie rock"/>
    <n v="1.031372549019608"/>
    <x v="1402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x v="50"/>
    <n v="3210"/>
    <x v="0"/>
    <x v="0"/>
    <s v="USD"/>
    <n v="1309825866"/>
    <n v="1306197066"/>
    <b v="0"/>
    <n v="75"/>
    <b v="1"/>
    <s v="music/indie rock"/>
    <n v="1.003125"/>
    <x v="1403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x v="28"/>
    <n v="1270"/>
    <x v="0"/>
    <x v="0"/>
    <s v="USD"/>
    <n v="1373203482"/>
    <n v="1368019482"/>
    <b v="0"/>
    <n v="26"/>
    <b v="1"/>
    <s v="music/indie rock"/>
    <n v="1.27"/>
    <x v="1404"/>
    <x v="4"/>
    <x v="14"/>
    <x v="1930"/>
    <d v="2013-07-07T13:24:42"/>
  </r>
  <r>
    <n v="1931"/>
    <s v="New Lions After Dark EP!"/>
    <s v="We're an indie rock band from Clearwater, FL headed back into the studio to finish our latest EP."/>
    <x v="13"/>
    <n v="2412.02"/>
    <x v="0"/>
    <x v="0"/>
    <s v="USD"/>
    <n v="1337657400"/>
    <n v="1336512309"/>
    <b v="0"/>
    <n v="50"/>
    <b v="1"/>
    <s v="music/indie rock"/>
    <n v="1.20601"/>
    <x v="1405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x v="0"/>
    <s v="USD"/>
    <n v="1327433173"/>
    <n v="1325618773"/>
    <b v="0"/>
    <n v="80"/>
    <b v="1"/>
    <s v="music/indie rock"/>
    <n v="1.0699047619047619"/>
    <x v="1406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x v="0"/>
    <s v="USD"/>
    <n v="1411787307"/>
    <n v="1409195307"/>
    <b v="0"/>
    <n v="110"/>
    <b v="1"/>
    <s v="music/indie rock"/>
    <n v="1.7243333333333333"/>
    <x v="1407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x v="0"/>
    <s v="USD"/>
    <n v="1324789200"/>
    <n v="1321649321"/>
    <b v="0"/>
    <n v="77"/>
    <b v="1"/>
    <s v="music/indie rock"/>
    <n v="1.2362"/>
    <x v="1408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x v="30"/>
    <n v="2710"/>
    <x v="0"/>
    <x v="0"/>
    <s v="USD"/>
    <n v="1403326740"/>
    <n v="1400106171"/>
    <b v="0"/>
    <n v="50"/>
    <b v="1"/>
    <s v="music/indie rock"/>
    <n v="1.0840000000000001"/>
    <x v="1409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x v="51"/>
    <n v="8739.01"/>
    <x v="0"/>
    <x v="0"/>
    <s v="USD"/>
    <n v="1323151140"/>
    <n v="1320528070"/>
    <b v="0"/>
    <n v="145"/>
    <b v="1"/>
    <s v="music/indie rock"/>
    <n v="1.1652013333333333"/>
    <x v="1410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x v="20"/>
    <n v="1123.47"/>
    <x v="0"/>
    <x v="0"/>
    <s v="USD"/>
    <n v="1339732740"/>
    <n v="1338346281"/>
    <b v="0"/>
    <n v="29"/>
    <b v="1"/>
    <s v="music/indie rock"/>
    <n v="1.8724499999999999"/>
    <x v="1411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x v="0"/>
    <s v="USD"/>
    <n v="1372741200"/>
    <n v="1370067231"/>
    <b v="0"/>
    <n v="114"/>
    <b v="1"/>
    <s v="music/indie rock"/>
    <n v="1.1593333333333333"/>
    <x v="1412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x v="0"/>
    <s v="USD"/>
    <n v="1362955108"/>
    <n v="1360366708"/>
    <b v="0"/>
    <n v="96"/>
    <b v="1"/>
    <s v="music/indie rock"/>
    <n v="1.107"/>
    <x v="1413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x v="81"/>
    <n v="1111"/>
    <x v="0"/>
    <x v="0"/>
    <s v="USD"/>
    <n v="1308110340"/>
    <n v="1304770233"/>
    <b v="0"/>
    <n v="31"/>
    <b v="1"/>
    <s v="music/indie rock"/>
    <n v="1.7092307692307693"/>
    <x v="1414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x v="0"/>
    <s v="USD"/>
    <n v="1400137131"/>
    <n v="1397545131"/>
    <b v="1"/>
    <n v="4883"/>
    <b v="1"/>
    <s v="technology/hardware"/>
    <n v="1.2611835600000001"/>
    <x v="1415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x v="0"/>
    <s v="USD"/>
    <n v="1309809140"/>
    <n v="1302033140"/>
    <b v="1"/>
    <n v="95"/>
    <b v="1"/>
    <s v="technology/hardware"/>
    <n v="1.3844033333333334"/>
    <x v="1416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x v="3"/>
    <n v="170525"/>
    <x v="0"/>
    <x v="0"/>
    <s v="USD"/>
    <n v="1470896916"/>
    <n v="1467008916"/>
    <b v="1"/>
    <n v="2478"/>
    <b v="1"/>
    <s v="technology/hardware"/>
    <n v="17.052499999999998"/>
    <x v="1417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x v="0"/>
    <s v="USD"/>
    <n v="1398952890"/>
    <n v="1396360890"/>
    <b v="1"/>
    <n v="1789"/>
    <b v="1"/>
    <s v="technology/hardware"/>
    <n v="7.8805550000000002"/>
    <x v="1418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x v="57"/>
    <n v="348018"/>
    <x v="0"/>
    <x v="3"/>
    <s v="EUR"/>
    <n v="1436680958"/>
    <n v="1433224958"/>
    <b v="1"/>
    <n v="680"/>
    <b v="1"/>
    <s v="technology/hardware"/>
    <n v="3.4801799999999998"/>
    <x v="1419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x v="0"/>
    <s v="USD"/>
    <n v="1397961361"/>
    <n v="1392780961"/>
    <b v="1"/>
    <n v="70"/>
    <b v="1"/>
    <s v="technology/hardware"/>
    <n v="1.4974666666666667"/>
    <x v="1420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x v="0"/>
    <s v="USD"/>
    <n v="1258955940"/>
    <n v="1255730520"/>
    <b v="1"/>
    <n v="23"/>
    <b v="1"/>
    <s v="technology/hardware"/>
    <n v="1.0063375000000001"/>
    <x v="1421"/>
    <x v="2"/>
    <x v="30"/>
    <x v="1947"/>
    <d v="2009-11-23T05:59:00"/>
  </r>
  <r>
    <n v="1948"/>
    <s v="UDOO X86: The Most Powerful Maker Board Ever"/>
    <s v="10 times more powerful than Raspberry Pi 3, x86 64-bit architecture"/>
    <x v="57"/>
    <n v="800211"/>
    <x v="0"/>
    <x v="0"/>
    <s v="USD"/>
    <n v="1465232520"/>
    <n v="1460557809"/>
    <b v="1"/>
    <n v="4245"/>
    <b v="1"/>
    <s v="technology/hardware"/>
    <n v="8.0021100000000001"/>
    <x v="1422"/>
    <x v="2"/>
    <x v="30"/>
    <x v="1948"/>
    <d v="2016-06-06T17:02:00"/>
  </r>
  <r>
    <n v="1949"/>
    <s v="Shake Your Power"/>
    <s v="#ShakeYourPower brings clean energy to places in the world without electricity through the power of music."/>
    <x v="63"/>
    <n v="53001.3"/>
    <x v="0"/>
    <x v="1"/>
    <s v="GBP"/>
    <n v="1404986951"/>
    <n v="1402394951"/>
    <b v="1"/>
    <n v="943"/>
    <b v="1"/>
    <s v="technology/hardware"/>
    <n v="1.0600260000000001"/>
    <x v="1423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x v="0"/>
    <s v="USD"/>
    <n v="1303446073"/>
    <n v="1300767673"/>
    <b v="1"/>
    <n v="1876"/>
    <b v="1"/>
    <s v="technology/hardware"/>
    <n v="2.0051866666666669"/>
    <x v="1424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x v="0"/>
    <s v="USD"/>
    <n v="1478516737"/>
    <n v="1475921137"/>
    <b v="1"/>
    <n v="834"/>
    <b v="1"/>
    <s v="technology/hardware"/>
    <n v="2.1244399999999999"/>
    <x v="1425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x v="19"/>
    <n v="69465.33"/>
    <x v="0"/>
    <x v="5"/>
    <s v="CAD"/>
    <n v="1381934015"/>
    <n v="1378737215"/>
    <b v="1"/>
    <n v="682"/>
    <b v="1"/>
    <s v="technology/hardware"/>
    <n v="1.9847237142857144"/>
    <x v="1426"/>
    <x v="2"/>
    <x v="30"/>
    <x v="1952"/>
    <d v="2013-10-16T14:33:35"/>
  </r>
  <r>
    <n v="1953"/>
    <s v="NTH Music Synthesizer"/>
    <s v="The NTH is an open source music synthesizer featuring instant fun, awesome sound, and a hackable design."/>
    <x v="36"/>
    <n v="33892"/>
    <x v="0"/>
    <x v="0"/>
    <s v="USD"/>
    <n v="1330657200"/>
    <n v="1328158065"/>
    <b v="1"/>
    <n v="147"/>
    <b v="1"/>
    <s v="technology/hardware"/>
    <n v="2.2594666666666665"/>
    <x v="1427"/>
    <x v="2"/>
    <x v="30"/>
    <x v="1953"/>
    <d v="2012-03-02T03:00:00"/>
  </r>
  <r>
    <n v="1954"/>
    <s v="Orison â€“ Rethink the Power of Energy"/>
    <s v="The First Home Battery System You Simply Plug in to Install"/>
    <x v="63"/>
    <n v="349474"/>
    <x v="0"/>
    <x v="0"/>
    <s v="USD"/>
    <n v="1457758800"/>
    <n v="1453730176"/>
    <b v="1"/>
    <n v="415"/>
    <b v="1"/>
    <s v="technology/hardware"/>
    <n v="6.9894800000000004"/>
    <x v="1428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x v="0"/>
    <s v="USD"/>
    <n v="1337799600"/>
    <n v="1334989881"/>
    <b v="1"/>
    <n v="290"/>
    <b v="1"/>
    <s v="technology/hardware"/>
    <n v="3.9859528571428569"/>
    <x v="1429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x v="0"/>
    <s v="USD"/>
    <n v="1429391405"/>
    <n v="1425507005"/>
    <b v="1"/>
    <n v="365"/>
    <b v="1"/>
    <s v="technology/hardware"/>
    <n v="2.9403333333333332"/>
    <x v="1430"/>
    <x v="2"/>
    <x v="30"/>
    <x v="1956"/>
    <d v="2015-04-18T21:10:05"/>
  </r>
  <r>
    <n v="1957"/>
    <s v="freeSoC and freeSoC Mini"/>
    <s v="An open hardware platform for the best microcontroller in the world."/>
    <x v="11"/>
    <n v="50251.41"/>
    <x v="0"/>
    <x v="0"/>
    <s v="USD"/>
    <n v="1351304513"/>
    <n v="1348712513"/>
    <b v="1"/>
    <n v="660"/>
    <b v="1"/>
    <s v="technology/hardware"/>
    <n v="1.6750470000000002"/>
    <x v="1431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x v="0"/>
    <s v="USD"/>
    <n v="1364078561"/>
    <n v="1361490161"/>
    <b v="1"/>
    <n v="1356"/>
    <b v="1"/>
    <s v="technology/hardware"/>
    <n v="14.355717142857143"/>
    <x v="1432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x v="3"/>
    <n v="15673.44"/>
    <x v="0"/>
    <x v="0"/>
    <s v="USD"/>
    <n v="1412121600"/>
    <n v="1408565860"/>
    <b v="1"/>
    <n v="424"/>
    <b v="1"/>
    <s v="technology/hardware"/>
    <n v="1.5673440000000001"/>
    <x v="1433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x v="54"/>
    <n v="82532"/>
    <x v="0"/>
    <x v="11"/>
    <s v="SEK"/>
    <n v="1419151341"/>
    <n v="1416559341"/>
    <b v="1"/>
    <n v="33"/>
    <b v="1"/>
    <s v="technology/hardware"/>
    <n v="1.1790285714285715"/>
    <x v="1434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x v="3"/>
    <n v="110538.12"/>
    <x v="0"/>
    <x v="0"/>
    <s v="USD"/>
    <n v="1349495940"/>
    <n v="1346042417"/>
    <b v="1"/>
    <n v="1633"/>
    <b v="1"/>
    <s v="technology/hardware"/>
    <n v="11.053811999999999"/>
    <x v="1435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x v="0"/>
    <s v="USD"/>
    <n v="1400006636"/>
    <n v="1397414636"/>
    <b v="1"/>
    <n v="306"/>
    <b v="1"/>
    <s v="technology/hardware"/>
    <n v="1.9292499999999999"/>
    <x v="1436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x v="1"/>
    <s v="GBP"/>
    <n v="1410862734"/>
    <n v="1407838734"/>
    <b v="1"/>
    <n v="205"/>
    <b v="1"/>
    <s v="technology/hardware"/>
    <n v="1.268842105263158"/>
    <x v="1437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x v="13"/>
    <s v="EUR"/>
    <n v="1461306772"/>
    <n v="1458714772"/>
    <b v="1"/>
    <n v="1281"/>
    <b v="1"/>
    <s v="technology/hardware"/>
    <n v="2.5957748878923765"/>
    <x v="1438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x v="0"/>
    <s v="USD"/>
    <n v="1326330000"/>
    <n v="1324433310"/>
    <b v="1"/>
    <n v="103"/>
    <b v="1"/>
    <s v="technology/hardware"/>
    <n v="2.6227999999999998"/>
    <x v="1439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x v="0"/>
    <s v="USD"/>
    <n v="1408021098"/>
    <n v="1405429098"/>
    <b v="1"/>
    <n v="1513"/>
    <b v="1"/>
    <s v="technology/hardware"/>
    <n v="2.0674309000000002"/>
    <x v="1440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x v="0"/>
    <s v="USD"/>
    <n v="1398959729"/>
    <n v="1396367729"/>
    <b v="1"/>
    <n v="405"/>
    <b v="1"/>
    <s v="technology/hardware"/>
    <n v="3.7012999999999998"/>
    <x v="1441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x v="63"/>
    <n v="142483"/>
    <x v="0"/>
    <x v="0"/>
    <s v="USD"/>
    <n v="1480777515"/>
    <n v="1478095515"/>
    <b v="1"/>
    <n v="510"/>
    <b v="1"/>
    <s v="technology/hardware"/>
    <n v="2.8496600000000001"/>
    <x v="1442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x v="1"/>
    <s v="GBP"/>
    <n v="1470423668"/>
    <n v="1467831668"/>
    <b v="1"/>
    <n v="1887"/>
    <b v="1"/>
    <s v="technology/hardware"/>
    <n v="5.7907999999999999"/>
    <x v="1443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x v="10"/>
    <n v="56590"/>
    <x v="0"/>
    <x v="0"/>
    <s v="USD"/>
    <n v="1366429101"/>
    <n v="1361248701"/>
    <b v="1"/>
    <n v="701"/>
    <b v="1"/>
    <s v="technology/hardware"/>
    <n v="11.318"/>
    <x v="1444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x v="0"/>
    <s v="USD"/>
    <n v="1384488000"/>
    <n v="1381752061"/>
    <b v="1"/>
    <n v="3863"/>
    <b v="1"/>
    <s v="technology/hardware"/>
    <n v="2.6302771750000002"/>
    <x v="1445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x v="0"/>
    <s v="USD"/>
    <n v="1353201444"/>
    <n v="1350605844"/>
    <b v="1"/>
    <n v="238"/>
    <b v="1"/>
    <s v="technology/hardware"/>
    <n v="6.7447999999999997"/>
    <x v="1446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x v="0"/>
    <s v="USD"/>
    <n v="1470466800"/>
    <n v="1467134464"/>
    <b v="1"/>
    <n v="2051"/>
    <b v="1"/>
    <s v="technology/hardware"/>
    <n v="2.5683081313131315"/>
    <x v="1447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x v="1"/>
    <s v="GBP"/>
    <n v="1376899269"/>
    <n v="1371715269"/>
    <b v="1"/>
    <n v="402"/>
    <b v="1"/>
    <s v="technology/hardware"/>
    <n v="3.7549600000000001"/>
    <x v="1448"/>
    <x v="2"/>
    <x v="30"/>
    <x v="1974"/>
    <d v="2013-08-19T08:01:09"/>
  </r>
  <r>
    <n v="1975"/>
    <s v="Bugle2: A DIY Phono Preamp"/>
    <s v="The Bugle2 is a second generation DIY kit phono preamplifier for vinyl playback."/>
    <x v="194"/>
    <n v="33393.339999999997"/>
    <x v="0"/>
    <x v="0"/>
    <s v="USD"/>
    <n v="1362938851"/>
    <n v="1360346851"/>
    <b v="1"/>
    <n v="253"/>
    <b v="1"/>
    <s v="technology/hardware"/>
    <n v="2.0870837499999997"/>
    <x v="1449"/>
    <x v="2"/>
    <x v="30"/>
    <x v="1975"/>
    <d v="2013-03-10T18:07:31"/>
  </r>
  <r>
    <n v="1976"/>
    <s v="Pi Lite white - Bright white LED display for Raspberry Pi"/>
    <s v="Can you help us make an ultra bright white one a reality?"/>
    <x v="23"/>
    <n v="13864"/>
    <x v="0"/>
    <x v="1"/>
    <s v="GBP"/>
    <n v="1373751325"/>
    <n v="1371159325"/>
    <b v="1"/>
    <n v="473"/>
    <b v="1"/>
    <s v="technology/hardware"/>
    <n v="3.4660000000000002"/>
    <x v="1450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x v="63"/>
    <n v="201165"/>
    <x v="0"/>
    <x v="0"/>
    <s v="USD"/>
    <n v="1450511940"/>
    <n v="1446527540"/>
    <b v="1"/>
    <n v="821"/>
    <b v="1"/>
    <s v="technology/hardware"/>
    <n v="4.0232999999999999"/>
    <x v="1451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x v="0"/>
    <s v="USD"/>
    <n v="1339484400"/>
    <n v="1336627492"/>
    <b v="1"/>
    <n v="388"/>
    <b v="1"/>
    <s v="technology/hardware"/>
    <n v="10.2684514"/>
    <x v="1452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x v="61"/>
    <n v="229802.31"/>
    <x v="0"/>
    <x v="0"/>
    <s v="USD"/>
    <n v="1447909140"/>
    <n v="1444734146"/>
    <b v="1"/>
    <n v="813"/>
    <b v="1"/>
    <s v="technology/hardware"/>
    <n v="1.14901155"/>
    <x v="1453"/>
    <x v="2"/>
    <x v="30"/>
    <x v="1979"/>
    <d v="2015-11-19T04:59:00"/>
  </r>
  <r>
    <n v="1980"/>
    <s v="YOUMO - Your Smart Modular Power Strip"/>
    <s v="Multi-power charging that is smarter, stylish and designed for you."/>
    <x v="63"/>
    <n v="177412.01"/>
    <x v="0"/>
    <x v="12"/>
    <s v="EUR"/>
    <n v="1459684862"/>
    <n v="1456232462"/>
    <b v="1"/>
    <n v="1945"/>
    <b v="1"/>
    <s v="technology/hardware"/>
    <n v="3.5482402000000004"/>
    <x v="1454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x v="5"/>
    <s v="CAD"/>
    <n v="1404926665"/>
    <n v="1402334665"/>
    <b v="0"/>
    <n v="12"/>
    <b v="0"/>
    <s v="photography/people"/>
    <n v="5.0799999999999998E-2"/>
    <x v="1455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x v="237"/>
    <n v="0"/>
    <x v="2"/>
    <x v="7"/>
    <s v="HKD"/>
    <n v="1480863887"/>
    <n v="1478268287"/>
    <b v="0"/>
    <n v="0"/>
    <b v="0"/>
    <s v="photography/people"/>
    <n v="0"/>
    <x v="121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x v="287"/>
    <n v="1419"/>
    <x v="2"/>
    <x v="0"/>
    <s v="USD"/>
    <n v="1472799600"/>
    <n v="1470874618"/>
    <b v="0"/>
    <n v="16"/>
    <b v="0"/>
    <s v="photography/people"/>
    <n v="4.2999999999999997E-2"/>
    <x v="1456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x v="0"/>
    <s v="USD"/>
    <n v="1417377481"/>
    <n v="1412189881"/>
    <b v="0"/>
    <n v="7"/>
    <b v="0"/>
    <s v="photography/people"/>
    <n v="0.21146666666666666"/>
    <x v="1457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x v="1"/>
    <s v="GBP"/>
    <n v="1470178800"/>
    <n v="1467650771"/>
    <b v="0"/>
    <n v="4"/>
    <b v="0"/>
    <s v="photography/people"/>
    <n v="3.1875000000000001E-2"/>
    <x v="800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x v="1"/>
    <s v="GBP"/>
    <n v="1457947483"/>
    <n v="1455359083"/>
    <b v="0"/>
    <n v="1"/>
    <b v="0"/>
    <s v="photography/people"/>
    <n v="5.0000000000000001E-4"/>
    <x v="120"/>
    <x v="8"/>
    <x v="31"/>
    <x v="1986"/>
    <d v="2016-03-14T09:24:43"/>
  </r>
  <r>
    <n v="1987"/>
    <s v="Ethiopia: Beheld"/>
    <s v="A collection of images that depicts the beauty and diversity within Ethiopia"/>
    <x v="62"/>
    <n v="2336"/>
    <x v="2"/>
    <x v="1"/>
    <s v="GBP"/>
    <n v="1425223276"/>
    <n v="1422631276"/>
    <b v="0"/>
    <n v="28"/>
    <b v="0"/>
    <s v="photography/people"/>
    <n v="0.42472727272727273"/>
    <x v="1458"/>
    <x v="8"/>
    <x v="31"/>
    <x v="1987"/>
    <d v="2015-03-01T15:21:16"/>
  </r>
  <r>
    <n v="1988"/>
    <s v="Phillip Michael Photography"/>
    <s v="Expressing art in an image!"/>
    <x v="12"/>
    <n v="25"/>
    <x v="2"/>
    <x v="0"/>
    <s v="USD"/>
    <n v="1440094742"/>
    <n v="1437502742"/>
    <b v="0"/>
    <n v="1"/>
    <b v="0"/>
    <s v="photography/people"/>
    <n v="4.1666666666666666E-3"/>
    <x v="384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x v="10"/>
    <n v="50"/>
    <x v="2"/>
    <x v="0"/>
    <s v="USD"/>
    <n v="1481473208"/>
    <n v="1478881208"/>
    <b v="0"/>
    <n v="1"/>
    <b v="0"/>
    <s v="photography/people"/>
    <n v="0.01"/>
    <x v="73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x v="9"/>
    <n v="509"/>
    <x v="2"/>
    <x v="0"/>
    <s v="USD"/>
    <n v="1455338532"/>
    <n v="1454042532"/>
    <b v="0"/>
    <n v="5"/>
    <b v="0"/>
    <s v="photography/people"/>
    <n v="0.16966666666666666"/>
    <x v="1459"/>
    <x v="8"/>
    <x v="31"/>
    <x v="1990"/>
    <d v="2016-02-13T04:42:12"/>
  </r>
  <r>
    <n v="1991"/>
    <s v="Portraits of Resilience"/>
    <s v="Taking (and giving) professional portraits of survivors of human trafficking in Myanmar."/>
    <x v="13"/>
    <n v="140"/>
    <x v="2"/>
    <x v="0"/>
    <s v="USD"/>
    <n v="1435958786"/>
    <n v="1434144386"/>
    <b v="0"/>
    <n v="3"/>
    <b v="0"/>
    <s v="photography/people"/>
    <n v="7.0000000000000007E-2"/>
    <x v="1460"/>
    <x v="8"/>
    <x v="31"/>
    <x v="1991"/>
    <d v="2015-07-03T21:26:26"/>
  </r>
  <r>
    <n v="1992"/>
    <s v="The Wonderful World of Princes &amp; Princesses"/>
    <s v="A complete revamp of all the Disney Princes &amp; Princesses!"/>
    <x v="15"/>
    <n v="2"/>
    <x v="2"/>
    <x v="0"/>
    <s v="USD"/>
    <n v="1424229991"/>
    <n v="1421637991"/>
    <b v="0"/>
    <n v="2"/>
    <b v="0"/>
    <s v="photography/people"/>
    <n v="1.3333333333333333E-3"/>
    <x v="120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x v="1"/>
    <s v="GBP"/>
    <n v="1450706837"/>
    <n v="1448114837"/>
    <b v="0"/>
    <n v="0"/>
    <b v="0"/>
    <s v="photography/people"/>
    <n v="0"/>
    <x v="121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x v="0"/>
    <s v="USD"/>
    <n v="1481072942"/>
    <n v="1475885342"/>
    <b v="0"/>
    <n v="0"/>
    <b v="0"/>
    <s v="photography/people"/>
    <n v="0"/>
    <x v="121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x v="28"/>
    <n v="78"/>
    <x v="2"/>
    <x v="5"/>
    <s v="CAD"/>
    <n v="1437082736"/>
    <n v="1435354736"/>
    <b v="0"/>
    <n v="3"/>
    <b v="0"/>
    <s v="photography/people"/>
    <n v="7.8E-2"/>
    <x v="438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x v="0"/>
    <s v="USD"/>
    <n v="1405021211"/>
    <n v="1402429211"/>
    <b v="0"/>
    <n v="0"/>
    <b v="0"/>
    <s v="photography/people"/>
    <n v="0"/>
    <x v="121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x v="0"/>
    <s v="USD"/>
    <n v="1409091612"/>
    <n v="1406499612"/>
    <b v="0"/>
    <n v="0"/>
    <b v="0"/>
    <s v="photography/people"/>
    <n v="0"/>
    <x v="121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x v="30"/>
    <n v="655"/>
    <x v="2"/>
    <x v="0"/>
    <s v="USD"/>
    <n v="1406861438"/>
    <n v="1402973438"/>
    <b v="0"/>
    <n v="3"/>
    <b v="0"/>
    <s v="photography/people"/>
    <n v="0.26200000000000001"/>
    <x v="1461"/>
    <x v="8"/>
    <x v="31"/>
    <x v="1998"/>
    <d v="2014-08-01T02:50:38"/>
  </r>
  <r>
    <n v="1999"/>
    <s v="Planet Venus"/>
    <s v="This is a portrait photo project aiming to inspire women to explore themselves and live their passion"/>
    <x v="310"/>
    <n v="236"/>
    <x v="2"/>
    <x v="1"/>
    <s v="GBP"/>
    <n v="1415882108"/>
    <n v="1413286508"/>
    <b v="0"/>
    <n v="7"/>
    <b v="0"/>
    <s v="photography/people"/>
    <n v="7.6129032258064515E-3"/>
    <x v="1462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x v="10"/>
    <n v="625"/>
    <x v="2"/>
    <x v="5"/>
    <s v="CAD"/>
    <n v="1452120613"/>
    <n v="1449528613"/>
    <b v="0"/>
    <n v="25"/>
    <b v="0"/>
    <s v="photography/people"/>
    <n v="0.125"/>
    <x v="384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x v="56"/>
    <n v="210171"/>
    <x v="0"/>
    <x v="12"/>
    <s v="EUR"/>
    <n v="1434139200"/>
    <n v="1431406916"/>
    <b v="1"/>
    <n v="1637"/>
    <b v="1"/>
    <s v="technology/hardware"/>
    <n v="3.8212909090909091"/>
    <x v="1463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x v="0"/>
    <s v="USD"/>
    <n v="1485191143"/>
    <n v="1482599143"/>
    <b v="1"/>
    <n v="1375"/>
    <b v="1"/>
    <s v="technology/hardware"/>
    <n v="2.1679422000000002"/>
    <x v="1464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x v="2"/>
    <n v="1560"/>
    <x v="0"/>
    <x v="0"/>
    <s v="USD"/>
    <n v="1278111600"/>
    <n v="1276830052"/>
    <b v="1"/>
    <n v="17"/>
    <b v="1"/>
    <s v="technology/hardware"/>
    <n v="3.12"/>
    <x v="1465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x v="0"/>
    <s v="USD"/>
    <n v="1405002663"/>
    <n v="1402410663"/>
    <b v="1"/>
    <n v="354"/>
    <b v="1"/>
    <s v="technology/hardware"/>
    <n v="2.3442048"/>
    <x v="1466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x v="11"/>
    <n v="37104.03"/>
    <x v="0"/>
    <x v="0"/>
    <s v="USD"/>
    <n v="1381895940"/>
    <n v="1379532618"/>
    <b v="1"/>
    <n v="191"/>
    <b v="1"/>
    <s v="technology/hardware"/>
    <n v="1.236801"/>
    <x v="1467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x v="0"/>
    <s v="USD"/>
    <n v="1417611645"/>
    <n v="1414584045"/>
    <b v="1"/>
    <n v="303"/>
    <b v="1"/>
    <s v="technology/hardware"/>
    <n v="2.4784000000000002"/>
    <x v="1468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x v="0"/>
    <s v="USD"/>
    <n v="1282622400"/>
    <n v="1276891586"/>
    <b v="1"/>
    <n v="137"/>
    <b v="1"/>
    <s v="technology/hardware"/>
    <n v="1.157092"/>
    <x v="1469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x v="0"/>
    <s v="USD"/>
    <n v="1316442622"/>
    <n v="1312641022"/>
    <b v="1"/>
    <n v="41"/>
    <b v="1"/>
    <s v="technology/hardware"/>
    <n v="1.1707484768810599"/>
    <x v="1470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x v="12"/>
    <s v="EUR"/>
    <n v="1479890743"/>
    <n v="1476776743"/>
    <b v="1"/>
    <n v="398"/>
    <b v="1"/>
    <s v="technology/hardware"/>
    <n v="3.05158"/>
    <x v="1471"/>
    <x v="2"/>
    <x v="30"/>
    <x v="2009"/>
    <d v="2016-11-23T08:45:43"/>
  </r>
  <r>
    <n v="2010"/>
    <s v="Weighitz: Weigh Smarter"/>
    <s v="Weighitz are miniature smart scales designed to weigh anything in the home."/>
    <x v="11"/>
    <n v="96015.9"/>
    <x v="0"/>
    <x v="0"/>
    <s v="USD"/>
    <n v="1471564491"/>
    <n v="1468972491"/>
    <b v="1"/>
    <n v="1737"/>
    <b v="1"/>
    <s v="technology/hardware"/>
    <n v="3.2005299999999997"/>
    <x v="1472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x v="15"/>
    <s v="EUR"/>
    <n v="1452553200"/>
    <n v="1449650173"/>
    <b v="1"/>
    <n v="971"/>
    <b v="1"/>
    <s v="technology/hardware"/>
    <n v="8.1956399999999991"/>
    <x v="1473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x v="0"/>
    <s v="USD"/>
    <n v="1423165441"/>
    <n v="1420573441"/>
    <b v="1"/>
    <n v="183"/>
    <b v="1"/>
    <s v="technology/hardware"/>
    <n v="2.3490000000000002"/>
    <x v="1474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x v="292"/>
    <n v="791862"/>
    <x v="0"/>
    <x v="0"/>
    <s v="USD"/>
    <n v="1468019014"/>
    <n v="1462835014"/>
    <b v="1"/>
    <n v="4562"/>
    <b v="1"/>
    <s v="technology/hardware"/>
    <n v="4.9491375"/>
    <x v="1475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x v="0"/>
    <s v="USD"/>
    <n v="1364184539"/>
    <n v="1361250539"/>
    <b v="1"/>
    <n v="26457"/>
    <b v="1"/>
    <s v="technology/hardware"/>
    <n v="78.137822333333332"/>
    <x v="1476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x v="312"/>
    <n v="8136.01"/>
    <x v="0"/>
    <x v="0"/>
    <s v="USD"/>
    <n v="1315602163"/>
    <n v="1313010163"/>
    <b v="1"/>
    <n v="162"/>
    <b v="1"/>
    <s v="technology/hardware"/>
    <n v="1.1300013888888889"/>
    <x v="1477"/>
    <x v="2"/>
    <x v="30"/>
    <x v="2015"/>
    <d v="2011-09-09T21:02:43"/>
  </r>
  <r>
    <n v="2016"/>
    <s v="Hydra: a triple-output power supply for electronics projects"/>
    <s v="A smart, compact power supply designed to power anything, anywhere"/>
    <x v="3"/>
    <n v="92154.22"/>
    <x v="0"/>
    <x v="0"/>
    <s v="USD"/>
    <n v="1362863299"/>
    <n v="1360271299"/>
    <b v="1"/>
    <n v="479"/>
    <b v="1"/>
    <s v="technology/hardware"/>
    <n v="9.2154220000000002"/>
    <x v="1478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x v="0"/>
    <s v="USD"/>
    <n v="1332561600"/>
    <n v="1329873755"/>
    <b v="1"/>
    <n v="426"/>
    <b v="1"/>
    <s v="technology/hardware"/>
    <n v="1.2510239999999999"/>
    <x v="1479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x v="17"/>
    <s v="EUR"/>
    <n v="1439455609"/>
    <n v="1436863609"/>
    <b v="1"/>
    <n v="450"/>
    <b v="1"/>
    <s v="technology/hardware"/>
    <n v="1.0224343076923077"/>
    <x v="1480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x v="0"/>
    <s v="USD"/>
    <n v="1474563621"/>
    <n v="1471971621"/>
    <b v="1"/>
    <n v="1780"/>
    <b v="1"/>
    <s v="technology/hardware"/>
    <n v="4.8490975000000001"/>
    <x v="1481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x v="0"/>
    <s v="USD"/>
    <n v="1400108640"/>
    <n v="1396923624"/>
    <b v="1"/>
    <n v="122"/>
    <b v="1"/>
    <s v="technology/hardware"/>
    <n v="1.9233333333333333"/>
    <x v="1482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x v="0"/>
    <s v="USD"/>
    <n v="1411522897"/>
    <n v="1407634897"/>
    <b v="1"/>
    <n v="95"/>
    <b v="1"/>
    <s v="technology/hardware"/>
    <n v="2.8109999999999999"/>
    <x v="1483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x v="0"/>
    <s v="USD"/>
    <n v="1465652372"/>
    <n v="1463060372"/>
    <b v="1"/>
    <n v="325"/>
    <b v="1"/>
    <s v="technology/hardware"/>
    <n v="1.2513700000000001"/>
    <x v="1484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x v="0"/>
    <s v="USD"/>
    <n v="1434017153"/>
    <n v="1431425153"/>
    <b v="1"/>
    <n v="353"/>
    <b v="1"/>
    <s v="technology/hardware"/>
    <n v="1.61459"/>
    <x v="1485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x v="23"/>
    <n v="23414"/>
    <x v="0"/>
    <x v="0"/>
    <s v="USD"/>
    <n v="1344826800"/>
    <n v="1341875544"/>
    <b v="1"/>
    <n v="105"/>
    <b v="1"/>
    <s v="technology/hardware"/>
    <n v="5.8535000000000004"/>
    <x v="1486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x v="12"/>
    <s v="EUR"/>
    <n v="1433996746"/>
    <n v="1431404746"/>
    <b v="1"/>
    <n v="729"/>
    <b v="1"/>
    <s v="technology/hardware"/>
    <n v="2.0114999999999998"/>
    <x v="1487"/>
    <x v="2"/>
    <x v="30"/>
    <x v="2025"/>
    <d v="2015-06-11T04:25:46"/>
  </r>
  <r>
    <n v="2026"/>
    <s v="MIDI Sprout - Biodata Sonification Device"/>
    <s v="MIDI Sprout enables plants to play synthesizers in real time."/>
    <x v="31"/>
    <n v="33370.769999999997"/>
    <x v="0"/>
    <x v="0"/>
    <s v="USD"/>
    <n v="1398052740"/>
    <n v="1394127585"/>
    <b v="1"/>
    <n v="454"/>
    <b v="1"/>
    <s v="technology/hardware"/>
    <n v="1.3348307999999998"/>
    <x v="1488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x v="0"/>
    <s v="USD"/>
    <n v="1427740319"/>
    <n v="1423855919"/>
    <b v="1"/>
    <n v="539"/>
    <b v="1"/>
    <s v="technology/hardware"/>
    <n v="1.2024900000000001"/>
    <x v="1489"/>
    <x v="2"/>
    <x v="30"/>
    <x v="2027"/>
    <d v="2015-03-30T18:31:59"/>
  </r>
  <r>
    <n v="2028"/>
    <s v="Building the Open Source Bussard Fusion Reactor "/>
    <s v="Building an open source Bussard fusion reactor, aka the Polywell."/>
    <x v="9"/>
    <n v="3785"/>
    <x v="0"/>
    <x v="0"/>
    <s v="USD"/>
    <n v="1268690100"/>
    <n v="1265493806"/>
    <b v="1"/>
    <n v="79"/>
    <b v="1"/>
    <s v="technology/hardware"/>
    <n v="1.2616666666666667"/>
    <x v="1490"/>
    <x v="2"/>
    <x v="30"/>
    <x v="2028"/>
    <d v="2010-03-15T21:55:00"/>
  </r>
  <r>
    <n v="2029"/>
    <s v="Lumin8 Pro"/>
    <s v="Lumin8 Pro is a fun and easy to use light controller that makes light dance to your favorite music."/>
    <x v="30"/>
    <n v="9030"/>
    <x v="0"/>
    <x v="0"/>
    <s v="USD"/>
    <n v="1409099481"/>
    <n v="1406507481"/>
    <b v="1"/>
    <n v="94"/>
    <b v="1"/>
    <s v="technology/hardware"/>
    <n v="3.6120000000000001"/>
    <x v="1491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x v="1"/>
    <s v="GBP"/>
    <n v="1354233296"/>
    <n v="1351641296"/>
    <b v="1"/>
    <n v="625"/>
    <b v="1"/>
    <s v="technology/hardware"/>
    <n v="2.26239013671875"/>
    <x v="1492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x v="63"/>
    <n v="60175"/>
    <x v="0"/>
    <x v="9"/>
    <s v="EUR"/>
    <n v="1420765200"/>
    <n v="1417506853"/>
    <b v="1"/>
    <n v="508"/>
    <b v="1"/>
    <s v="technology/hardware"/>
    <n v="1.2035"/>
    <x v="1493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x v="0"/>
    <s v="USD"/>
    <n v="1481778000"/>
    <n v="1479216874"/>
    <b v="1"/>
    <n v="531"/>
    <b v="1"/>
    <s v="technology/hardware"/>
    <n v="3.0418799999999999"/>
    <x v="1494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x v="0"/>
    <s v="USD"/>
    <n v="1398477518"/>
    <n v="1395885518"/>
    <b v="1"/>
    <n v="158"/>
    <b v="1"/>
    <s v="technology/hardware"/>
    <n v="1.7867599999999999"/>
    <x v="1495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x v="0"/>
    <s v="USD"/>
    <n v="1430981880"/>
    <n v="1426216033"/>
    <b v="1"/>
    <n v="508"/>
    <b v="1"/>
    <s v="technology/hardware"/>
    <n v="3.868199871794872"/>
    <x v="1496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x v="0"/>
    <s v="USD"/>
    <n v="1450486800"/>
    <n v="1446562807"/>
    <b v="1"/>
    <n v="644"/>
    <b v="1"/>
    <s v="technology/hardware"/>
    <n v="2.1103642500000004"/>
    <x v="1497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x v="11"/>
    <n v="39500.5"/>
    <x v="0"/>
    <x v="0"/>
    <s v="USD"/>
    <n v="1399668319"/>
    <n v="1397076319"/>
    <b v="1"/>
    <n v="848"/>
    <b v="1"/>
    <s v="technology/hardware"/>
    <n v="1.3166833333333334"/>
    <x v="1498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x v="0"/>
    <s v="USD"/>
    <n v="1388383353"/>
    <n v="1383195753"/>
    <b v="1"/>
    <n v="429"/>
    <b v="1"/>
    <s v="technology/hardware"/>
    <n v="3.0047639999999998"/>
    <x v="1499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x v="6"/>
    <n v="33641"/>
    <x v="0"/>
    <x v="1"/>
    <s v="GBP"/>
    <n v="1372701600"/>
    <n v="1369895421"/>
    <b v="1"/>
    <n v="204"/>
    <b v="1"/>
    <s v="technology/hardware"/>
    <n v="4.2051249999999998"/>
    <x v="1500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x v="152"/>
    <n v="170271"/>
    <x v="0"/>
    <x v="0"/>
    <s v="USD"/>
    <n v="1480568340"/>
    <n v="1477996325"/>
    <b v="1"/>
    <n v="379"/>
    <b v="1"/>
    <s v="technology/hardware"/>
    <n v="1.362168"/>
    <x v="1501"/>
    <x v="2"/>
    <x v="30"/>
    <x v="2039"/>
    <d v="2016-12-01T04:59:00"/>
  </r>
  <r>
    <n v="2040"/>
    <s v="Programmable Capacitor"/>
    <s v="4.29 Billion+ Capacitor Combinations._x000a_No Coding Required."/>
    <x v="9"/>
    <n v="7445.14"/>
    <x v="0"/>
    <x v="0"/>
    <s v="USD"/>
    <n v="1384557303"/>
    <n v="1383257703"/>
    <b v="1"/>
    <n v="271"/>
    <b v="1"/>
    <s v="technology/hardware"/>
    <n v="2.4817133333333334"/>
    <x v="1502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x v="0"/>
    <s v="USD"/>
    <n v="1478785027"/>
    <n v="1476189427"/>
    <b v="0"/>
    <n v="120"/>
    <b v="1"/>
    <s v="technology/hardware"/>
    <n v="1.8186315789473684"/>
    <x v="1503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x v="0"/>
    <s v="USD"/>
    <n v="1453481974"/>
    <n v="1448297974"/>
    <b v="0"/>
    <n v="140"/>
    <b v="1"/>
    <s v="technology/hardware"/>
    <n v="1.2353000000000001"/>
    <x v="1504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x v="0"/>
    <s v="USD"/>
    <n v="1481432340"/>
    <n v="1476764077"/>
    <b v="0"/>
    <n v="193"/>
    <b v="1"/>
    <s v="technology/hardware"/>
    <n v="5.0620938628158845"/>
    <x v="1505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x v="36"/>
    <n v="16232"/>
    <x v="0"/>
    <x v="0"/>
    <s v="USD"/>
    <n v="1434212714"/>
    <n v="1431620714"/>
    <b v="0"/>
    <n v="180"/>
    <b v="1"/>
    <s v="technology/hardware"/>
    <n v="1.0821333333333334"/>
    <x v="1506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x v="0"/>
    <s v="USD"/>
    <n v="1341799647"/>
    <n v="1339207647"/>
    <b v="0"/>
    <n v="263"/>
    <b v="1"/>
    <s v="technology/hardware"/>
    <n v="8.1918387755102042"/>
    <x v="1507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x v="0"/>
    <s v="USD"/>
    <n v="1369282044"/>
    <n v="1366690044"/>
    <b v="0"/>
    <n v="217"/>
    <b v="1"/>
    <s v="technology/hardware"/>
    <n v="1.2110000000000001"/>
    <x v="1508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x v="2"/>
    <s v="AUD"/>
    <n v="1429228800"/>
    <n v="1426714870"/>
    <b v="0"/>
    <n v="443"/>
    <b v="1"/>
    <s v="technology/hardware"/>
    <n v="1.0299897959183673"/>
    <x v="1509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x v="0"/>
    <s v="USD"/>
    <n v="1369323491"/>
    <n v="1366731491"/>
    <b v="0"/>
    <n v="1373"/>
    <b v="1"/>
    <s v="technology/hardware"/>
    <n v="1.4833229411764706"/>
    <x v="1510"/>
    <x v="2"/>
    <x v="30"/>
    <x v="2048"/>
    <d v="2013-05-23T15:38:11"/>
  </r>
  <r>
    <n v="2049"/>
    <s v="LOCK8 - the World's First Smart Bike Lock"/>
    <s v="Keyless. Alarm secured. GPS tracking."/>
    <x v="63"/>
    <n v="60095.35"/>
    <x v="0"/>
    <x v="1"/>
    <s v="GBP"/>
    <n v="1386025140"/>
    <n v="1382963963"/>
    <b v="0"/>
    <n v="742"/>
    <b v="1"/>
    <s v="technology/hardware"/>
    <n v="1.2019070000000001"/>
    <x v="1511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x v="0"/>
    <s v="USD"/>
    <n v="1433036578"/>
    <n v="1429580578"/>
    <b v="0"/>
    <n v="170"/>
    <b v="1"/>
    <s v="technology/hardware"/>
    <n v="4.7327000000000004"/>
    <x v="1512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x v="0"/>
    <s v="USD"/>
    <n v="1388017937"/>
    <n v="1385425937"/>
    <b v="0"/>
    <n v="242"/>
    <b v="1"/>
    <s v="technology/hardware"/>
    <n v="1.303625"/>
    <x v="1513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x v="0"/>
    <s v="USD"/>
    <n v="1455933653"/>
    <n v="1452045653"/>
    <b v="0"/>
    <n v="541"/>
    <b v="1"/>
    <s v="technology/hardware"/>
    <n v="3.5304799999999998"/>
    <x v="1514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x v="0"/>
    <s v="USD"/>
    <n v="1448466551"/>
    <n v="1445870951"/>
    <b v="0"/>
    <n v="121"/>
    <b v="1"/>
    <s v="technology/hardware"/>
    <n v="1.0102"/>
    <x v="1515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x v="1"/>
    <s v="GBP"/>
    <n v="1399033810"/>
    <n v="1396441810"/>
    <b v="0"/>
    <n v="621"/>
    <b v="1"/>
    <s v="technology/hardware"/>
    <n v="1.1359142857142857"/>
    <x v="1516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x v="12"/>
    <n v="10045"/>
    <x v="0"/>
    <x v="0"/>
    <s v="USD"/>
    <n v="1417579200"/>
    <n v="1415031043"/>
    <b v="0"/>
    <n v="101"/>
    <b v="1"/>
    <s v="technology/hardware"/>
    <n v="1.6741666666666666"/>
    <x v="1517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x v="0"/>
    <s v="USD"/>
    <n v="1366222542"/>
    <n v="1363630542"/>
    <b v="0"/>
    <n v="554"/>
    <b v="1"/>
    <s v="technology/hardware"/>
    <n v="1.5345200000000001"/>
    <x v="1518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x v="1"/>
    <s v="GBP"/>
    <n v="1456487532"/>
    <n v="1453895532"/>
    <b v="0"/>
    <n v="666"/>
    <b v="1"/>
    <s v="technology/hardware"/>
    <n v="2.022322"/>
    <x v="1519"/>
    <x v="2"/>
    <x v="30"/>
    <x v="2057"/>
    <d v="2016-02-26T11:52:12"/>
  </r>
  <r>
    <n v="2058"/>
    <s v="Raspberry Pi Debug Clip"/>
    <s v="Making using the serial terminal on the Raspberry Pi as easy as Pi!"/>
    <x v="317"/>
    <n v="4308"/>
    <x v="0"/>
    <x v="1"/>
    <s v="GBP"/>
    <n v="1425326400"/>
    <n v="1421916830"/>
    <b v="0"/>
    <n v="410"/>
    <b v="1"/>
    <s v="technology/hardware"/>
    <n v="1.6828125"/>
    <x v="1520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x v="0"/>
    <s v="USD"/>
    <n v="1454277540"/>
    <n v="1450880854"/>
    <b v="0"/>
    <n v="375"/>
    <b v="1"/>
    <s v="technology/hardware"/>
    <n v="1.4345666666666668"/>
    <x v="1521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x v="0"/>
    <s v="USD"/>
    <n v="1406129150"/>
    <n v="1400945150"/>
    <b v="0"/>
    <n v="1364"/>
    <b v="1"/>
    <s v="technology/hardware"/>
    <n v="1.964"/>
    <x v="1522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x v="0"/>
    <s v="USD"/>
    <n v="1483208454"/>
    <n v="1480616454"/>
    <b v="0"/>
    <n v="35"/>
    <b v="1"/>
    <s v="technology/hardware"/>
    <n v="1.0791999999999999"/>
    <x v="1523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x v="57"/>
    <n v="114977"/>
    <x v="0"/>
    <x v="8"/>
    <s v="DKK"/>
    <n v="1458807098"/>
    <n v="1456218698"/>
    <b v="0"/>
    <n v="203"/>
    <b v="1"/>
    <s v="technology/hardware"/>
    <n v="1.14977"/>
    <x v="1524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x v="23"/>
    <n v="5922"/>
    <x v="0"/>
    <x v="12"/>
    <s v="EUR"/>
    <n v="1463333701"/>
    <n v="1460482501"/>
    <b v="0"/>
    <n v="49"/>
    <b v="1"/>
    <s v="technology/hardware"/>
    <n v="1.4804999999999999"/>
    <x v="1525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x v="0"/>
    <s v="USD"/>
    <n v="1370001600"/>
    <n v="1366879523"/>
    <b v="0"/>
    <n v="5812"/>
    <b v="1"/>
    <s v="technology/hardware"/>
    <n v="1.9116676082790633"/>
    <x v="1526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x v="1"/>
    <s v="GBP"/>
    <n v="1387958429"/>
    <n v="1385366429"/>
    <b v="0"/>
    <n v="1556"/>
    <b v="1"/>
    <s v="technology/hardware"/>
    <n v="1.99215125"/>
    <x v="1527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x v="0"/>
    <s v="USD"/>
    <n v="1408818683"/>
    <n v="1406226683"/>
    <b v="0"/>
    <n v="65"/>
    <b v="1"/>
    <s v="technology/hardware"/>
    <n v="2.1859999999999999"/>
    <x v="1528"/>
    <x v="2"/>
    <x v="30"/>
    <x v="2066"/>
    <d v="2014-08-23T18:31:23"/>
  </r>
  <r>
    <n v="2067"/>
    <s v="Luminite (LED lighting)"/>
    <s v="The next generation of premium quality LED lighting. Extreme power efficiency in a small package."/>
    <x v="319"/>
    <n v="628"/>
    <x v="0"/>
    <x v="1"/>
    <s v="GBP"/>
    <n v="1432499376"/>
    <n v="1429648176"/>
    <b v="0"/>
    <n v="10"/>
    <b v="1"/>
    <s v="technology/hardware"/>
    <n v="1.2686868686868686"/>
    <x v="1529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x v="0"/>
    <s v="USD"/>
    <n v="1476994315"/>
    <n v="1474402315"/>
    <b v="0"/>
    <n v="76"/>
    <b v="1"/>
    <s v="technology/hardware"/>
    <n v="1.0522388"/>
    <x v="1530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x v="0"/>
    <s v="USD"/>
    <n v="1451776791"/>
    <n v="1449098391"/>
    <b v="0"/>
    <n v="263"/>
    <b v="1"/>
    <s v="technology/hardware"/>
    <n v="1.2840666000000001"/>
    <x v="1531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x v="12"/>
    <s v="EUR"/>
    <n v="1467128723"/>
    <n v="1464536723"/>
    <b v="0"/>
    <n v="1530"/>
    <b v="1"/>
    <s v="technology/hardware"/>
    <n v="3.1732719999999999"/>
    <x v="1532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x v="0"/>
    <s v="USD"/>
    <n v="1475390484"/>
    <n v="1471502484"/>
    <b v="0"/>
    <n v="278"/>
    <b v="1"/>
    <s v="technology/hardware"/>
    <n v="2.8073000000000001"/>
    <x v="1533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x v="0"/>
    <s v="USD"/>
    <n v="1462629432"/>
    <n v="1460037432"/>
    <b v="0"/>
    <n v="350"/>
    <b v="1"/>
    <s v="technology/hardware"/>
    <n v="1.1073146853146854"/>
    <x v="1534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x v="0"/>
    <s v="USD"/>
    <n v="1431100918"/>
    <n v="1427212918"/>
    <b v="0"/>
    <n v="470"/>
    <b v="1"/>
    <s v="technology/hardware"/>
    <n v="1.5260429999999998"/>
    <x v="1535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x v="20"/>
    <n v="615"/>
    <x v="0"/>
    <x v="0"/>
    <s v="USD"/>
    <n v="1462564182"/>
    <n v="1459972182"/>
    <b v="0"/>
    <n v="3"/>
    <b v="1"/>
    <s v="technology/hardware"/>
    <n v="1.0249999999999999"/>
    <x v="1536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x v="204"/>
    <n v="167820.6"/>
    <x v="0"/>
    <x v="0"/>
    <s v="USD"/>
    <n v="1374769288"/>
    <n v="1372177288"/>
    <b v="0"/>
    <n v="8200"/>
    <b v="1"/>
    <s v="technology/hardware"/>
    <n v="16.783738373837384"/>
    <x v="1537"/>
    <x v="2"/>
    <x v="30"/>
    <x v="2075"/>
    <d v="2013-07-25T16:21:28"/>
  </r>
  <r>
    <n v="2076"/>
    <s v="Earin - The Worlds Smallest Wireless Earbuds"/>
    <s v="Wireless earbuds filled with sound, yet so small they are almost invisible!"/>
    <x v="321"/>
    <n v="972594.99"/>
    <x v="0"/>
    <x v="1"/>
    <s v="GBP"/>
    <n v="1406149689"/>
    <n v="1402693689"/>
    <b v="0"/>
    <n v="8359"/>
    <b v="1"/>
    <s v="technology/hardware"/>
    <n v="5.4334915642458101"/>
    <x v="1538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x v="0"/>
    <s v="USD"/>
    <n v="1433538000"/>
    <n v="1428541276"/>
    <b v="0"/>
    <n v="188"/>
    <b v="1"/>
    <s v="technology/hardware"/>
    <n v="1.1550800000000001"/>
    <x v="1539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x v="3"/>
    <s v="EUR"/>
    <n v="1482085857"/>
    <n v="1479493857"/>
    <b v="0"/>
    <n v="48"/>
    <b v="1"/>
    <s v="technology/hardware"/>
    <n v="1.3120499999999999"/>
    <x v="1540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x v="1"/>
    <s v="GBP"/>
    <n v="1435258800"/>
    <n v="1432659793"/>
    <b v="0"/>
    <n v="607"/>
    <b v="1"/>
    <s v="technology/hardware"/>
    <n v="2.8816999999999999"/>
    <x v="1541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x v="0"/>
    <s v="USD"/>
    <n v="1447286300"/>
    <n v="1444690700"/>
    <b v="0"/>
    <n v="50"/>
    <b v="1"/>
    <s v="technology/hardware"/>
    <n v="5.0780000000000003"/>
    <x v="1542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x v="0"/>
    <s v="USD"/>
    <n v="1337144340"/>
    <n v="1333597555"/>
    <b v="0"/>
    <n v="55"/>
    <b v="1"/>
    <s v="music/indie rock"/>
    <n v="1.1457142857142857"/>
    <x v="1543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x v="15"/>
    <n v="1661"/>
    <x v="0"/>
    <x v="0"/>
    <s v="USD"/>
    <n v="1322106796"/>
    <n v="1316919196"/>
    <b v="0"/>
    <n v="38"/>
    <b v="1"/>
    <s v="music/indie rock"/>
    <n v="1.1073333333333333"/>
    <x v="1544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x v="47"/>
    <n v="850"/>
    <x v="0"/>
    <x v="0"/>
    <s v="USD"/>
    <n v="1338830395"/>
    <n v="1336238395"/>
    <b v="0"/>
    <n v="25"/>
    <b v="1"/>
    <s v="music/indie rock"/>
    <n v="1.1333333333333333"/>
    <x v="447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x v="9"/>
    <n v="3250"/>
    <x v="0"/>
    <x v="0"/>
    <s v="USD"/>
    <n v="1399186740"/>
    <n v="1396468782"/>
    <b v="0"/>
    <n v="46"/>
    <b v="1"/>
    <s v="music/indie rock"/>
    <n v="1.0833333333333333"/>
    <x v="1545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x v="0"/>
    <s v="USD"/>
    <n v="1342382587"/>
    <n v="1339790587"/>
    <b v="0"/>
    <n v="83"/>
    <b v="1"/>
    <s v="music/indie rock"/>
    <n v="1.2353333333333334"/>
    <x v="1546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x v="23"/>
    <n v="4028"/>
    <x v="0"/>
    <x v="0"/>
    <s v="USD"/>
    <n v="1323838740"/>
    <n v="1321200332"/>
    <b v="0"/>
    <n v="35"/>
    <b v="1"/>
    <s v="music/indie rock"/>
    <n v="1.0069999999999999"/>
    <x v="1547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x v="0"/>
    <s v="USD"/>
    <n v="1315457658"/>
    <n v="1312865658"/>
    <b v="0"/>
    <n v="25"/>
    <b v="1"/>
    <s v="music/indie rock"/>
    <n v="1.0353333333333334"/>
    <x v="1548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x v="0"/>
    <s v="USD"/>
    <n v="1284177540"/>
    <n v="1281028152"/>
    <b v="0"/>
    <n v="75"/>
    <b v="1"/>
    <s v="music/indie rock"/>
    <n v="1.1551066666666667"/>
    <x v="1549"/>
    <x v="4"/>
    <x v="14"/>
    <x v="2088"/>
    <d v="2010-09-11T03:59:00"/>
  </r>
  <r>
    <n v="2089"/>
    <s v="Little Moses EP"/>
    <s v="Little Moses is trying to record their first EP, and we can't do it without your help!"/>
    <x v="30"/>
    <n v="3010.01"/>
    <x v="0"/>
    <x v="0"/>
    <s v="USD"/>
    <n v="1375408194"/>
    <n v="1372384194"/>
    <b v="0"/>
    <n v="62"/>
    <b v="1"/>
    <s v="music/indie rock"/>
    <n v="1.2040040000000001"/>
    <x v="1550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x v="0"/>
    <s v="USD"/>
    <n v="1361696955"/>
    <n v="1359104955"/>
    <b v="0"/>
    <n v="160"/>
    <b v="1"/>
    <s v="music/indie rock"/>
    <n v="1.1504037499999999"/>
    <x v="1551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x v="0"/>
    <s v="USD"/>
    <n v="1299009600"/>
    <n v="1294818278"/>
    <b v="0"/>
    <n v="246"/>
    <b v="1"/>
    <s v="music/indie rock"/>
    <n v="1.2046777777777777"/>
    <x v="1552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x v="0"/>
    <s v="USD"/>
    <n v="1318006732"/>
    <n v="1312822732"/>
    <b v="0"/>
    <n v="55"/>
    <b v="1"/>
    <s v="music/indie rock"/>
    <n v="1.0128333333333333"/>
    <x v="1553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x v="15"/>
    <n v="1537"/>
    <x v="0"/>
    <x v="0"/>
    <s v="USD"/>
    <n v="1356211832"/>
    <n v="1351024232"/>
    <b v="0"/>
    <n v="23"/>
    <b v="1"/>
    <s v="music/indie rock"/>
    <n v="1.0246666666666666"/>
    <x v="1554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x v="0"/>
    <s v="USD"/>
    <n v="1330916400"/>
    <n v="1327969730"/>
    <b v="0"/>
    <n v="72"/>
    <b v="1"/>
    <s v="music/indie rock"/>
    <n v="1.2054285714285715"/>
    <x v="1555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x v="0"/>
    <s v="USD"/>
    <n v="1317576973"/>
    <n v="1312392973"/>
    <b v="0"/>
    <n v="22"/>
    <b v="1"/>
    <s v="music/indie rock"/>
    <n v="1"/>
    <x v="386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x v="20"/>
    <n v="610"/>
    <x v="0"/>
    <x v="0"/>
    <s v="USD"/>
    <n v="1351223940"/>
    <n v="1349892735"/>
    <b v="0"/>
    <n v="14"/>
    <b v="1"/>
    <s v="music/indie rock"/>
    <n v="1.0166666666666666"/>
    <x v="1556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x v="9"/>
    <n v="3000"/>
    <x v="0"/>
    <x v="0"/>
    <s v="USD"/>
    <n v="1322751735"/>
    <n v="1317564135"/>
    <b v="0"/>
    <n v="38"/>
    <b v="1"/>
    <s v="music/indie rock"/>
    <n v="1"/>
    <x v="1557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x v="12"/>
    <n v="6020"/>
    <x v="0"/>
    <x v="0"/>
    <s v="USD"/>
    <n v="1331174635"/>
    <n v="1328582635"/>
    <b v="0"/>
    <n v="32"/>
    <b v="1"/>
    <s v="music/indie rock"/>
    <n v="1.0033333333333334"/>
    <x v="1558"/>
    <x v="4"/>
    <x v="14"/>
    <x v="2098"/>
    <d v="2012-03-08T02:43:55"/>
  </r>
  <r>
    <n v="2099"/>
    <s v="Roosevelt Died."/>
    <s v="Our tour van died, we need help!"/>
    <x v="9"/>
    <n v="3971"/>
    <x v="0"/>
    <x v="0"/>
    <s v="USD"/>
    <n v="1435808400"/>
    <n v="1434650084"/>
    <b v="0"/>
    <n v="63"/>
    <b v="1"/>
    <s v="music/indie rock"/>
    <n v="1.3236666666666668"/>
    <x v="1559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x v="0"/>
    <s v="USD"/>
    <n v="1341028740"/>
    <n v="1339704141"/>
    <b v="0"/>
    <n v="27"/>
    <b v="1"/>
    <s v="music/indie rock"/>
    <n v="1.3666666666666667"/>
    <x v="1560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x v="0"/>
    <s v="USD"/>
    <n v="1329104114"/>
    <n v="1323920114"/>
    <b v="0"/>
    <n v="44"/>
    <b v="1"/>
    <s v="music/indie rock"/>
    <n v="1.1325000000000001"/>
    <x v="1561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x v="28"/>
    <n v="1360"/>
    <x v="0"/>
    <x v="0"/>
    <s v="USD"/>
    <n v="1304628648"/>
    <n v="1302036648"/>
    <b v="0"/>
    <n v="38"/>
    <b v="1"/>
    <s v="music/indie rock"/>
    <n v="1.36"/>
    <x v="1562"/>
    <x v="4"/>
    <x v="14"/>
    <x v="2102"/>
    <d v="2011-05-05T20:50:48"/>
  </r>
  <r>
    <n v="2103"/>
    <s v="Matthew Moon's New Album"/>
    <s v="Indie rocker, Matthew Moon, has something to share with you..."/>
    <x v="198"/>
    <n v="11364"/>
    <x v="0"/>
    <x v="0"/>
    <s v="USD"/>
    <n v="1352488027"/>
    <n v="1349892427"/>
    <b v="0"/>
    <n v="115"/>
    <b v="1"/>
    <s v="music/indie rock"/>
    <n v="1.4612318374694613"/>
    <x v="1563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x v="0"/>
    <s v="USD"/>
    <n v="1369958400"/>
    <n v="1367286434"/>
    <b v="0"/>
    <n v="37"/>
    <b v="1"/>
    <s v="music/indie rock"/>
    <n v="1.2949999999999999"/>
    <x v="138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x v="13"/>
    <n v="5080"/>
    <x v="0"/>
    <x v="0"/>
    <s v="USD"/>
    <n v="1416542400"/>
    <n v="1415472953"/>
    <b v="0"/>
    <n v="99"/>
    <b v="1"/>
    <s v="music/indie rock"/>
    <n v="2.54"/>
    <x v="1564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x v="0"/>
    <s v="USD"/>
    <n v="1359176974"/>
    <n v="1356584974"/>
    <b v="0"/>
    <n v="44"/>
    <b v="1"/>
    <s v="music/indie rock"/>
    <n v="1.0704545454545455"/>
    <x v="1565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x v="0"/>
    <s v="USD"/>
    <n v="1415815393"/>
    <n v="1413997393"/>
    <b v="0"/>
    <n v="58"/>
    <b v="1"/>
    <s v="music/indie rock"/>
    <n v="1.0773299999999999"/>
    <x v="1566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x v="0"/>
    <s v="USD"/>
    <n v="1347249300"/>
    <n v="1344917580"/>
    <b v="0"/>
    <n v="191"/>
    <b v="1"/>
    <s v="music/indie rock"/>
    <n v="1.0731250000000001"/>
    <x v="1567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x v="23"/>
    <n v="4261"/>
    <x v="0"/>
    <x v="0"/>
    <s v="USD"/>
    <n v="1436115617"/>
    <n v="1433523617"/>
    <b v="0"/>
    <n v="40"/>
    <b v="1"/>
    <s v="music/indie rock"/>
    <n v="1.06525"/>
    <x v="1568"/>
    <x v="4"/>
    <x v="14"/>
    <x v="2109"/>
    <d v="2015-07-05T17:00:17"/>
  </r>
  <r>
    <n v="2110"/>
    <s v="&quot;Vision&quot; - New Album - Brent Brown"/>
    <s v="Brent Brown's breakout new album! Requires help from the record label... You!"/>
    <x v="13"/>
    <n v="2007"/>
    <x v="0"/>
    <x v="0"/>
    <s v="USD"/>
    <n v="1401253140"/>
    <n v="1398873969"/>
    <b v="0"/>
    <n v="38"/>
    <b v="1"/>
    <s v="music/indie rock"/>
    <n v="1.0035000000000001"/>
    <x v="1569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x v="0"/>
    <s v="USD"/>
    <n v="1313370000"/>
    <n v="1307594625"/>
    <b v="0"/>
    <n v="39"/>
    <b v="1"/>
    <s v="music/indie rock"/>
    <n v="1.0649999999999999"/>
    <x v="1570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x v="43"/>
    <n v="300"/>
    <x v="0"/>
    <x v="0"/>
    <s v="USD"/>
    <n v="1366064193"/>
    <n v="1364854593"/>
    <b v="0"/>
    <n v="11"/>
    <b v="1"/>
    <s v="music/indie rock"/>
    <n v="1"/>
    <x v="50"/>
    <x v="4"/>
    <x v="14"/>
    <x v="2112"/>
    <d v="2013-04-15T22:16:33"/>
  </r>
  <r>
    <n v="2113"/>
    <s v="Summer Underground // Honeycomb LP"/>
    <s v="Help us fund our second full-length album Honeycomb!"/>
    <x v="39"/>
    <n v="7340"/>
    <x v="0"/>
    <x v="0"/>
    <s v="USD"/>
    <n v="1411505176"/>
    <n v="1408481176"/>
    <b v="0"/>
    <n v="107"/>
    <b v="1"/>
    <s v="music/indie rock"/>
    <n v="1.0485714285714285"/>
    <x v="1571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x v="0"/>
    <s v="USD"/>
    <n v="1291870740"/>
    <n v="1286480070"/>
    <b v="0"/>
    <n v="147"/>
    <b v="1"/>
    <s v="music/indie rock"/>
    <n v="1.0469999999999999"/>
    <x v="1572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x v="15"/>
    <n v="3385"/>
    <x v="0"/>
    <x v="0"/>
    <s v="USD"/>
    <n v="1298167001"/>
    <n v="1295575001"/>
    <b v="0"/>
    <n v="36"/>
    <b v="1"/>
    <s v="music/indie rock"/>
    <n v="2.2566666666666668"/>
    <x v="1573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x v="0"/>
    <s v="USD"/>
    <n v="1349203203"/>
    <n v="1345056003"/>
    <b v="0"/>
    <n v="92"/>
    <b v="1"/>
    <s v="music/indie rock"/>
    <n v="1.0090416666666666"/>
    <x v="1574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x v="0"/>
    <s v="USD"/>
    <n v="1445921940"/>
    <n v="1444699549"/>
    <b v="0"/>
    <n v="35"/>
    <b v="1"/>
    <s v="music/indie rock"/>
    <n v="1.4775"/>
    <x v="1575"/>
    <x v="4"/>
    <x v="14"/>
    <x v="2117"/>
    <d v="2015-10-27T04:59:00"/>
  </r>
  <r>
    <n v="2118"/>
    <s v="PORCHES. vs. THE U.S.A."/>
    <s v="PORCHES.  and Documentarians tour from New York to San Francisco and back."/>
    <x v="28"/>
    <n v="1346.11"/>
    <x v="0"/>
    <x v="0"/>
    <s v="USD"/>
    <n v="1311538136"/>
    <n v="1308946136"/>
    <b v="0"/>
    <n v="17"/>
    <b v="1"/>
    <s v="music/indie rock"/>
    <n v="1.3461099999999999"/>
    <x v="1576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x v="13"/>
    <n v="2015"/>
    <x v="0"/>
    <x v="0"/>
    <s v="USD"/>
    <n v="1345086445"/>
    <n v="1342494445"/>
    <b v="0"/>
    <n v="22"/>
    <b v="1"/>
    <s v="music/indie rock"/>
    <n v="1.0075000000000001"/>
    <x v="1577"/>
    <x v="4"/>
    <x v="14"/>
    <x v="2119"/>
    <d v="2012-08-16T03:07:25"/>
  </r>
  <r>
    <n v="2120"/>
    <s v="Hearty Har Full Length Album"/>
    <s v="&lt;3_x000a_Coming in from outer space. Help Hearty Har record their 1st album!!"/>
    <x v="6"/>
    <n v="8070.43"/>
    <x v="0"/>
    <x v="0"/>
    <s v="USD"/>
    <n v="1388617736"/>
    <n v="1384384136"/>
    <b v="0"/>
    <n v="69"/>
    <b v="1"/>
    <s v="music/indie rock"/>
    <n v="1.00880375"/>
    <x v="1578"/>
    <x v="4"/>
    <x v="14"/>
    <x v="2120"/>
    <d v="2014-01-01T23:08:56"/>
  </r>
  <r>
    <n v="2121"/>
    <s v="Legend of Decay"/>
    <s v="Join us on an epic journey to discover a millennia old secret which will change the world forever."/>
    <x v="63"/>
    <n v="284"/>
    <x v="2"/>
    <x v="16"/>
    <s v="CHF"/>
    <n v="1484156948"/>
    <n v="1481564948"/>
    <b v="0"/>
    <n v="10"/>
    <b v="0"/>
    <s v="games/video games"/>
    <n v="5.6800000000000002E-3"/>
    <x v="1579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x v="58"/>
    <n v="310"/>
    <x v="2"/>
    <x v="14"/>
    <s v="MXN"/>
    <n v="1483773169"/>
    <n v="1481181169"/>
    <b v="0"/>
    <n v="3"/>
    <b v="0"/>
    <s v="games/video games"/>
    <n v="3.875E-3"/>
    <x v="1580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x v="0"/>
    <s v="USD"/>
    <n v="1268636340"/>
    <n v="1263982307"/>
    <b v="0"/>
    <n v="5"/>
    <b v="0"/>
    <s v="games/video games"/>
    <n v="0.1"/>
    <x v="119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x v="184"/>
    <n v="115"/>
    <x v="2"/>
    <x v="0"/>
    <s v="USD"/>
    <n v="1291093200"/>
    <n v="1286930435"/>
    <b v="0"/>
    <n v="5"/>
    <b v="0"/>
    <s v="games/video games"/>
    <n v="0.10454545454545454"/>
    <x v="1581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x v="127"/>
    <n v="852"/>
    <x v="2"/>
    <x v="0"/>
    <s v="USD"/>
    <n v="1438734833"/>
    <n v="1436142833"/>
    <b v="0"/>
    <n v="27"/>
    <b v="0"/>
    <s v="games/video games"/>
    <n v="1.4200000000000001E-2"/>
    <x v="1582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x v="22"/>
    <n v="10"/>
    <x v="2"/>
    <x v="0"/>
    <s v="USD"/>
    <n v="1418080887"/>
    <n v="1415488887"/>
    <b v="0"/>
    <n v="2"/>
    <b v="0"/>
    <s v="games/video games"/>
    <n v="5.0000000000000001E-4"/>
    <x v="144"/>
    <x v="6"/>
    <x v="17"/>
    <x v="2126"/>
    <d v="2014-12-08T23:21:27"/>
  </r>
  <r>
    <n v="2127"/>
    <s v="Three Monkeys - Part 1: Into the Abyss"/>
    <s v="Three Monkeys is an audio adventure game for PC."/>
    <x v="89"/>
    <n v="8076"/>
    <x v="2"/>
    <x v="1"/>
    <s v="GBP"/>
    <n v="1426158463"/>
    <n v="1423570063"/>
    <b v="0"/>
    <n v="236"/>
    <b v="0"/>
    <s v="games/video games"/>
    <n v="0.28842857142857142"/>
    <x v="1583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x v="36"/>
    <n v="25"/>
    <x v="2"/>
    <x v="5"/>
    <s v="CAD"/>
    <n v="1411324369"/>
    <n v="1406140369"/>
    <b v="0"/>
    <n v="1"/>
    <b v="0"/>
    <s v="games/video games"/>
    <n v="1.6666666666666668E-3"/>
    <x v="384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x v="13"/>
    <n v="236"/>
    <x v="2"/>
    <x v="0"/>
    <s v="USD"/>
    <n v="1457570100"/>
    <n v="1454978100"/>
    <b v="0"/>
    <n v="12"/>
    <b v="0"/>
    <s v="games/video games"/>
    <n v="0.11799999999999999"/>
    <x v="1584"/>
    <x v="6"/>
    <x v="17"/>
    <x v="2129"/>
    <d v="2016-03-10T00:35:00"/>
  </r>
  <r>
    <n v="2130"/>
    <s v="Wondrous Adventures: A Kid's Game"/>
    <s v="You are the hero tasked to save your home from the villainous Sanword."/>
    <x v="247"/>
    <n v="85"/>
    <x v="2"/>
    <x v="0"/>
    <s v="USD"/>
    <n v="1408154663"/>
    <n v="1405130663"/>
    <b v="0"/>
    <n v="4"/>
    <b v="0"/>
    <s v="games/video games"/>
    <n v="2.0238095238095236E-3"/>
    <x v="1241"/>
    <x v="6"/>
    <x v="17"/>
    <x v="2130"/>
    <d v="2014-08-16T02:04:23"/>
  </r>
  <r>
    <n v="2131"/>
    <s v="Scout's Honor"/>
    <s v="From frightened girl to empowered woman, Scout's Honor is a tale about facing your fears and overcoming odds."/>
    <x v="2"/>
    <n v="25"/>
    <x v="2"/>
    <x v="0"/>
    <s v="USD"/>
    <n v="1436677091"/>
    <n v="1434085091"/>
    <b v="0"/>
    <n v="3"/>
    <b v="0"/>
    <s v="games/video games"/>
    <n v="0.05"/>
    <x v="1585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x v="57"/>
    <n v="2112.9899999999998"/>
    <x v="2"/>
    <x v="0"/>
    <s v="USD"/>
    <n v="1391427692"/>
    <n v="1388835692"/>
    <b v="0"/>
    <n v="99"/>
    <b v="0"/>
    <s v="games/video games"/>
    <n v="2.1129899999999997E-2"/>
    <x v="1586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x v="0"/>
    <s v="USD"/>
    <n v="1303628340"/>
    <n v="1300328399"/>
    <b v="0"/>
    <n v="3"/>
    <b v="0"/>
    <s v="games/video games"/>
    <n v="1.6E-2"/>
    <x v="1587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x v="12"/>
    <n v="104"/>
    <x v="2"/>
    <x v="0"/>
    <s v="USD"/>
    <n v="1367097391"/>
    <n v="1364505391"/>
    <b v="0"/>
    <n v="3"/>
    <b v="0"/>
    <s v="games/video games"/>
    <n v="1.7333333333333333E-2"/>
    <x v="1588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x v="10"/>
    <n v="478"/>
    <x v="2"/>
    <x v="0"/>
    <s v="USD"/>
    <n v="1349392033"/>
    <n v="1346800033"/>
    <b v="0"/>
    <n v="22"/>
    <b v="0"/>
    <s v="games/video games"/>
    <n v="9.5600000000000004E-2"/>
    <x v="1589"/>
    <x v="6"/>
    <x v="17"/>
    <x v="2135"/>
    <d v="2012-10-04T23:07:13"/>
  </r>
  <r>
    <n v="2136"/>
    <s v="Dark Paradise"/>
    <s v="A dark and twisted game with physiological madness and corruption as a man becomes the ultimate bio weapon."/>
    <x v="58"/>
    <n v="47.69"/>
    <x v="2"/>
    <x v="0"/>
    <s v="USD"/>
    <n v="1382184786"/>
    <n v="1379592786"/>
    <b v="0"/>
    <n v="4"/>
    <b v="0"/>
    <s v="games/video games"/>
    <n v="5.9612499999999998E-4"/>
    <x v="1590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x v="5"/>
    <s v="CAD"/>
    <n v="1417804229"/>
    <n v="1415212229"/>
    <b v="0"/>
    <n v="534"/>
    <b v="0"/>
    <s v="games/video games"/>
    <n v="0.28405999999999998"/>
    <x v="1591"/>
    <x v="6"/>
    <x v="17"/>
    <x v="2137"/>
    <d v="2014-12-05T18:30:29"/>
  </r>
  <r>
    <n v="2138"/>
    <s v="Tales Of Tameria - Dawning Light"/>
    <s v="A game with a mixture of a few genres from RPG, Simulation and to adventure elements."/>
    <x v="28"/>
    <n v="128"/>
    <x v="2"/>
    <x v="1"/>
    <s v="GBP"/>
    <n v="1383959939"/>
    <n v="1381364339"/>
    <b v="0"/>
    <n v="12"/>
    <b v="0"/>
    <s v="games/video games"/>
    <n v="0.128"/>
    <x v="1592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x v="11"/>
    <n v="1626"/>
    <x v="2"/>
    <x v="0"/>
    <s v="USD"/>
    <n v="1478196008"/>
    <n v="1475604008"/>
    <b v="0"/>
    <n v="56"/>
    <b v="0"/>
    <s v="games/video games"/>
    <n v="5.4199999999999998E-2"/>
    <x v="1593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x v="0"/>
    <s v="USD"/>
    <n v="1357934424"/>
    <n v="1355342424"/>
    <b v="0"/>
    <n v="11"/>
    <b v="0"/>
    <s v="games/video games"/>
    <n v="1.1199999999999999E-3"/>
    <x v="1594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x v="36"/>
    <n v="0"/>
    <x v="2"/>
    <x v="0"/>
    <s v="USD"/>
    <n v="1415947159"/>
    <n v="1413351559"/>
    <b v="0"/>
    <n v="0"/>
    <b v="0"/>
    <s v="games/video games"/>
    <n v="0"/>
    <x v="121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x v="12"/>
    <s v="EUR"/>
    <n v="1451494210"/>
    <n v="1449075010"/>
    <b v="0"/>
    <n v="12"/>
    <b v="0"/>
    <s v="games/video games"/>
    <n v="5.7238095238095241E-2"/>
    <x v="1595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x v="0"/>
    <s v="USD"/>
    <n v="1279738800"/>
    <n v="1275599812"/>
    <b v="0"/>
    <n v="5"/>
    <b v="0"/>
    <s v="games/video games"/>
    <n v="0.1125"/>
    <x v="834"/>
    <x v="6"/>
    <x v="17"/>
    <x v="2143"/>
    <d v="2010-07-21T19:00:00"/>
  </r>
  <r>
    <n v="2144"/>
    <s v="Project Starborn"/>
    <s v="A thousand community-built sandbox games (and more!) with a fully-customizable game engine."/>
    <x v="322"/>
    <n v="607"/>
    <x v="2"/>
    <x v="0"/>
    <s v="USD"/>
    <n v="1379164040"/>
    <n v="1376399240"/>
    <b v="0"/>
    <n v="24"/>
    <b v="0"/>
    <s v="games/video games"/>
    <n v="1.7098591549295775E-2"/>
    <x v="1596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x v="0"/>
    <s v="USD"/>
    <n v="1385534514"/>
    <n v="1382938914"/>
    <b v="0"/>
    <n v="89"/>
    <b v="0"/>
    <s v="games/video games"/>
    <n v="0.30433333333333334"/>
    <x v="1597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x v="10"/>
    <n v="1"/>
    <x v="2"/>
    <x v="0"/>
    <s v="USD"/>
    <n v="1455207510"/>
    <n v="1453997910"/>
    <b v="0"/>
    <n v="1"/>
    <b v="0"/>
    <s v="games/video games"/>
    <n v="2.0000000000000001E-4"/>
    <x v="120"/>
    <x v="6"/>
    <x v="17"/>
    <x v="2146"/>
    <d v="2016-02-11T16:18:30"/>
  </r>
  <r>
    <n v="2147"/>
    <s v="Johnny Rocketfingers 3"/>
    <s v="A Point and Click Adventure on Steroids."/>
    <x v="303"/>
    <n v="2716"/>
    <x v="2"/>
    <x v="0"/>
    <s v="USD"/>
    <n v="1416125148"/>
    <n v="1413356748"/>
    <b v="0"/>
    <n v="55"/>
    <b v="0"/>
    <s v="games/video games"/>
    <n v="6.9641025641025639E-3"/>
    <x v="1598"/>
    <x v="6"/>
    <x v="17"/>
    <x v="2147"/>
    <d v="2014-11-16T08:05:48"/>
  </r>
  <r>
    <n v="2148"/>
    <s v="ZomBlock's"/>
    <s v="zomblock's is a online zombie survival game where you can craft new weapons,find food and water to keep yourself alive."/>
    <x v="213"/>
    <n v="2"/>
    <x v="2"/>
    <x v="1"/>
    <s v="GBP"/>
    <n v="1427992582"/>
    <n v="1425404182"/>
    <b v="0"/>
    <n v="2"/>
    <b v="0"/>
    <s v="games/video games"/>
    <n v="0.02"/>
    <x v="120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x v="0"/>
    <s v="USD"/>
    <n v="1280534400"/>
    <n v="1277512556"/>
    <b v="0"/>
    <n v="0"/>
    <b v="0"/>
    <s v="games/video games"/>
    <n v="0"/>
    <x v="121"/>
    <x v="6"/>
    <x v="17"/>
    <x v="2149"/>
    <d v="2010-07-31T00:00:00"/>
  </r>
  <r>
    <n v="2150"/>
    <s v="The Unknown Door"/>
    <s v="A pixel styled open world detective game."/>
    <x v="63"/>
    <n v="405"/>
    <x v="2"/>
    <x v="10"/>
    <s v="NOK"/>
    <n v="1468392599"/>
    <n v="1465800599"/>
    <b v="0"/>
    <n v="4"/>
    <b v="0"/>
    <s v="games/video games"/>
    <n v="8.0999999999999996E-3"/>
    <x v="1599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x v="101"/>
    <n v="118"/>
    <x v="2"/>
    <x v="0"/>
    <s v="USD"/>
    <n v="1467231614"/>
    <n v="1464639614"/>
    <b v="0"/>
    <n v="6"/>
    <b v="0"/>
    <s v="games/video games"/>
    <n v="2.6222222222222224E-3"/>
    <x v="1584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x v="11"/>
    <n v="50"/>
    <x v="2"/>
    <x v="0"/>
    <s v="USD"/>
    <n v="1394909909"/>
    <n v="1392321509"/>
    <b v="0"/>
    <n v="4"/>
    <b v="0"/>
    <s v="games/video games"/>
    <n v="1.6666666666666668E-3"/>
    <x v="385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x v="323"/>
    <n v="34"/>
    <x v="2"/>
    <x v="0"/>
    <s v="USD"/>
    <n v="1420876740"/>
    <n v="1417470718"/>
    <b v="0"/>
    <n v="4"/>
    <b v="0"/>
    <s v="games/video games"/>
    <n v="9.1244548809124457E-5"/>
    <x v="439"/>
    <x v="6"/>
    <x v="17"/>
    <x v="2153"/>
    <d v="2015-01-10T07:59:00"/>
  </r>
  <r>
    <n v="2154"/>
    <s v="Demigods - Rise of the Children - Part 1 (Design)"/>
    <s v="A Real Time Strategy game based on Greek mythology in a fictional world."/>
    <x v="49"/>
    <n v="2"/>
    <x v="2"/>
    <x v="0"/>
    <s v="USD"/>
    <n v="1390921827"/>
    <n v="1389193827"/>
    <b v="0"/>
    <n v="2"/>
    <b v="0"/>
    <s v="games/video games"/>
    <n v="8.0000000000000002E-3"/>
    <x v="120"/>
    <x v="6"/>
    <x v="17"/>
    <x v="2154"/>
    <d v="2014-01-28T15:10:27"/>
  </r>
  <r>
    <n v="2155"/>
    <s v="VoxelMaze"/>
    <s v="A Level Editor, Turned up to eleven. Infinite creativity in one package, solo or with up to 16 of your friends."/>
    <x v="10"/>
    <n v="115"/>
    <x v="2"/>
    <x v="1"/>
    <s v="GBP"/>
    <n v="1459443385"/>
    <n v="1456854985"/>
    <b v="0"/>
    <n v="5"/>
    <b v="0"/>
    <s v="games/video games"/>
    <n v="2.3E-2"/>
    <x v="1581"/>
    <x v="6"/>
    <x v="17"/>
    <x v="2155"/>
    <d v="2016-03-31T16:56:25"/>
  </r>
  <r>
    <n v="2156"/>
    <s v="Beyond Black Space"/>
    <s v="Captain and manage your ship along with your crew in this deep space adventure! (PC/Linux/Mac)"/>
    <x v="324"/>
    <n v="1493"/>
    <x v="2"/>
    <x v="0"/>
    <s v="USD"/>
    <n v="1379363406"/>
    <n v="1375475406"/>
    <b v="0"/>
    <n v="83"/>
    <b v="0"/>
    <s v="games/video games"/>
    <n v="2.6660714285714284E-2"/>
    <x v="1600"/>
    <x v="6"/>
    <x v="17"/>
    <x v="2156"/>
    <d v="2013-09-16T20:30:06"/>
  </r>
  <r>
    <n v="2157"/>
    <s v="Nin"/>
    <s v="Gamers and 90's fans unite in this small tale of epic proportions!"/>
    <x v="96"/>
    <n v="21144"/>
    <x v="2"/>
    <x v="0"/>
    <s v="USD"/>
    <n v="1482479940"/>
    <n v="1479684783"/>
    <b v="0"/>
    <n v="57"/>
    <b v="0"/>
    <s v="games/video games"/>
    <n v="0.28192"/>
    <x v="1601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x v="82"/>
    <n v="19770.11"/>
    <x v="2"/>
    <x v="0"/>
    <s v="USD"/>
    <n v="1360009774"/>
    <n v="1356121774"/>
    <b v="0"/>
    <n v="311"/>
    <b v="0"/>
    <s v="games/video games"/>
    <n v="6.5900366666666668E-2"/>
    <x v="1602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x v="0"/>
    <s v="USD"/>
    <n v="1310837574"/>
    <n v="1308245574"/>
    <b v="0"/>
    <n v="2"/>
    <b v="0"/>
    <s v="games/video games"/>
    <n v="7.2222222222222219E-3"/>
    <x v="31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x v="3"/>
    <n v="85"/>
    <x v="2"/>
    <x v="0"/>
    <s v="USD"/>
    <n v="1337447105"/>
    <n v="1334855105"/>
    <b v="0"/>
    <n v="16"/>
    <b v="0"/>
    <s v="games/video games"/>
    <n v="8.5000000000000006E-3"/>
    <x v="1603"/>
    <x v="6"/>
    <x v="17"/>
    <x v="2160"/>
    <d v="2012-05-19T17:05:05"/>
  </r>
  <r>
    <n v="2161"/>
    <s v="CallMeGhost DEBUT ALBUM preorder!"/>
    <s v="We're trying to fund hard copies of our debut album!"/>
    <x v="44"/>
    <n v="463"/>
    <x v="0"/>
    <x v="0"/>
    <s v="USD"/>
    <n v="1443040059"/>
    <n v="1440448059"/>
    <b v="0"/>
    <n v="13"/>
    <b v="1"/>
    <s v="music/rock"/>
    <n v="1.1575"/>
    <x v="1604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x v="37"/>
    <n v="5052"/>
    <x v="0"/>
    <x v="0"/>
    <s v="USD"/>
    <n v="1406226191"/>
    <n v="1403547791"/>
    <b v="0"/>
    <n v="58"/>
    <b v="1"/>
    <s v="music/rock"/>
    <n v="1.1226666666666667"/>
    <x v="1605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x v="30"/>
    <n v="3305"/>
    <x v="0"/>
    <x v="0"/>
    <s v="USD"/>
    <n v="1433735400"/>
    <n v="1429306520"/>
    <b v="0"/>
    <n v="44"/>
    <b v="1"/>
    <s v="music/rock"/>
    <n v="1.3220000000000001"/>
    <x v="1606"/>
    <x v="4"/>
    <x v="11"/>
    <x v="2163"/>
    <d v="2015-06-08T03:50:00"/>
  </r>
  <r>
    <n v="2164"/>
    <s v="Rosaline debut record"/>
    <s v="South Florida roots country/rock outfit's long awaited debut record"/>
    <x v="62"/>
    <n v="5645"/>
    <x v="0"/>
    <x v="0"/>
    <s v="USD"/>
    <n v="1466827140"/>
    <n v="1464196414"/>
    <b v="0"/>
    <n v="83"/>
    <b v="1"/>
    <s v="music/rock"/>
    <n v="1.0263636363636364"/>
    <x v="1607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x v="30"/>
    <n v="3466"/>
    <x v="0"/>
    <x v="6"/>
    <s v="EUR"/>
    <n v="1460127635"/>
    <n v="1457539235"/>
    <b v="0"/>
    <n v="117"/>
    <b v="1"/>
    <s v="music/rock"/>
    <n v="1.3864000000000001"/>
    <x v="1608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x v="0"/>
    <s v="USD"/>
    <n v="1417813618"/>
    <n v="1413922018"/>
    <b v="0"/>
    <n v="32"/>
    <b v="1"/>
    <s v="music/rock"/>
    <n v="1.466"/>
    <x v="1609"/>
    <x v="4"/>
    <x v="11"/>
    <x v="2166"/>
    <d v="2014-12-05T21:06:58"/>
  </r>
  <r>
    <n v="2167"/>
    <s v="Planes and Planets needs to get their EP finished!!"/>
    <s v="We need YOUR HELP to take one more step to this make release sound amazing!"/>
    <x v="325"/>
    <n v="180"/>
    <x v="0"/>
    <x v="0"/>
    <s v="USD"/>
    <n v="1347672937"/>
    <n v="1346463337"/>
    <b v="0"/>
    <n v="8"/>
    <b v="1"/>
    <s v="music/rock"/>
    <n v="1.2"/>
    <x v="381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x v="102"/>
    <n v="21884.69"/>
    <x v="0"/>
    <x v="0"/>
    <s v="USD"/>
    <n v="1486702800"/>
    <n v="1484058261"/>
    <b v="0"/>
    <n v="340"/>
    <b v="1"/>
    <s v="music/rock"/>
    <n v="1.215816111111111"/>
    <x v="1610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x v="0"/>
    <s v="USD"/>
    <n v="1488473351"/>
    <n v="1488214151"/>
    <b v="0"/>
    <n v="7"/>
    <b v="1"/>
    <s v="music/rock"/>
    <n v="1"/>
    <x v="1611"/>
    <x v="4"/>
    <x v="11"/>
    <x v="2169"/>
    <d v="2017-03-02T16:49:11"/>
  </r>
  <r>
    <n v="2170"/>
    <s v="STETSON'S NEW EP"/>
    <s v="We are a hard rock band from Northern California trying to raise $350 for our next EP. Be a part of our journey!"/>
    <x v="18"/>
    <n v="633"/>
    <x v="0"/>
    <x v="0"/>
    <s v="USD"/>
    <n v="1440266422"/>
    <n v="1436810422"/>
    <b v="0"/>
    <n v="19"/>
    <b v="1"/>
    <s v="music/rock"/>
    <n v="1.8085714285714285"/>
    <x v="1612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x v="23"/>
    <n v="4243"/>
    <x v="0"/>
    <x v="0"/>
    <s v="USD"/>
    <n v="1434949200"/>
    <n v="1431903495"/>
    <b v="0"/>
    <n v="47"/>
    <b v="1"/>
    <s v="music/rock"/>
    <n v="1.0607500000000001"/>
    <x v="1613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x v="28"/>
    <n v="1000"/>
    <x v="0"/>
    <x v="0"/>
    <s v="USD"/>
    <n v="1429365320"/>
    <n v="1426773320"/>
    <b v="0"/>
    <n v="13"/>
    <b v="1"/>
    <s v="music/rock"/>
    <n v="1"/>
    <x v="926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x v="0"/>
    <s v="USD"/>
    <n v="1378785540"/>
    <n v="1376066243"/>
    <b v="0"/>
    <n v="90"/>
    <b v="1"/>
    <s v="music/rock"/>
    <n v="1.2692857142857144"/>
    <x v="1614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x v="23"/>
    <n v="4119"/>
    <x v="0"/>
    <x v="1"/>
    <s v="GBP"/>
    <n v="1462453307"/>
    <n v="1459861307"/>
    <b v="0"/>
    <n v="63"/>
    <b v="1"/>
    <s v="music/rock"/>
    <n v="1.0297499999999999"/>
    <x v="1615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x v="0"/>
    <s v="USD"/>
    <n v="1469059986"/>
    <n v="1468455186"/>
    <b v="0"/>
    <n v="26"/>
    <b v="1"/>
    <s v="music/rock"/>
    <n v="2.5"/>
    <x v="1616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x v="10"/>
    <n v="6301"/>
    <x v="0"/>
    <x v="0"/>
    <s v="USD"/>
    <n v="1430579509"/>
    <n v="1427987509"/>
    <b v="0"/>
    <n v="71"/>
    <b v="1"/>
    <s v="music/rock"/>
    <n v="1.2602"/>
    <x v="1617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x v="30"/>
    <n v="2503"/>
    <x v="0"/>
    <x v="0"/>
    <s v="USD"/>
    <n v="1465192867"/>
    <n v="1463032867"/>
    <b v="0"/>
    <n v="38"/>
    <b v="1"/>
    <s v="music/rock"/>
    <n v="1.0012000000000001"/>
    <x v="1618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x v="31"/>
    <n v="34660"/>
    <x v="0"/>
    <x v="0"/>
    <s v="USD"/>
    <n v="1484752597"/>
    <n v="1482160597"/>
    <b v="0"/>
    <n v="859"/>
    <b v="1"/>
    <s v="music/rock"/>
    <n v="1.3864000000000001"/>
    <x v="1619"/>
    <x v="4"/>
    <x v="11"/>
    <x v="2178"/>
    <d v="2017-01-18T15:16:37"/>
  </r>
  <r>
    <n v="2179"/>
    <s v="Woodhouse EP"/>
    <s v="Woodhouse is making an EP!  If you are a fan of whiskey and loud guitars, contribute to the cause!"/>
    <x v="28"/>
    <n v="1614"/>
    <x v="0"/>
    <x v="0"/>
    <s v="USD"/>
    <n v="1428725192"/>
    <n v="1426133192"/>
    <b v="0"/>
    <n v="21"/>
    <b v="1"/>
    <s v="music/rock"/>
    <n v="1.6140000000000001"/>
    <x v="1620"/>
    <x v="4"/>
    <x v="11"/>
    <x v="2179"/>
    <d v="2015-04-11T04:06:32"/>
  </r>
  <r>
    <n v="2180"/>
    <s v="FOUR STAR MARY &quot;PIECES&quot;"/>
    <s v="Help fund the new record by independent alternative rockers FOUR STAR MARY &quot;PIECES&quot;"/>
    <x v="10"/>
    <n v="5359.21"/>
    <x v="0"/>
    <x v="0"/>
    <s v="USD"/>
    <n v="1447434268"/>
    <n v="1443801868"/>
    <b v="0"/>
    <n v="78"/>
    <b v="1"/>
    <s v="music/rock"/>
    <n v="1.071842"/>
    <x v="1621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x v="0"/>
    <s v="USD"/>
    <n v="1487635653"/>
    <n v="1486426053"/>
    <b v="0"/>
    <n v="53"/>
    <b v="1"/>
    <s v="games/tabletop games"/>
    <n v="1.5309999999999999"/>
    <x v="1622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x v="9"/>
    <n v="15725"/>
    <x v="0"/>
    <x v="5"/>
    <s v="CAD"/>
    <n v="1412285825"/>
    <n v="1409261825"/>
    <b v="0"/>
    <n v="356"/>
    <b v="1"/>
    <s v="games/tabletop games"/>
    <n v="5.2416666666666663"/>
    <x v="1623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x v="0"/>
    <s v="USD"/>
    <n v="1486616400"/>
    <n v="1484037977"/>
    <b v="0"/>
    <n v="279"/>
    <b v="1"/>
    <s v="games/tabletop games"/>
    <n v="4.8927777777777779"/>
    <x v="1624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x v="3"/>
    <n v="28474"/>
    <x v="0"/>
    <x v="0"/>
    <s v="USD"/>
    <n v="1453737600"/>
    <n v="1452530041"/>
    <b v="1"/>
    <n v="266"/>
    <b v="1"/>
    <s v="games/tabletop games"/>
    <n v="2.8473999999999999"/>
    <x v="1625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x v="10"/>
    <n v="92848.5"/>
    <x v="0"/>
    <x v="1"/>
    <s v="GBP"/>
    <n v="1364286239"/>
    <n v="1360830239"/>
    <b v="0"/>
    <n v="623"/>
    <b v="1"/>
    <s v="games/tabletop games"/>
    <n v="18.569700000000001"/>
    <x v="1626"/>
    <x v="6"/>
    <x v="32"/>
    <x v="2185"/>
    <d v="2013-03-26T08:23:59"/>
  </r>
  <r>
    <n v="2186"/>
    <s v="Latitude 90Â° : The Origin"/>
    <s v="The real-time digital social deduction game where there's no moderator, no sleeping, and no dying."/>
    <x v="22"/>
    <n v="21935"/>
    <x v="0"/>
    <x v="0"/>
    <s v="USD"/>
    <n v="1473213600"/>
    <n v="1470062743"/>
    <b v="0"/>
    <n v="392"/>
    <b v="1"/>
    <s v="games/tabletop games"/>
    <n v="1.0967499999999999"/>
    <x v="1627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x v="22"/>
    <n v="202928.5"/>
    <x v="0"/>
    <x v="0"/>
    <s v="USD"/>
    <n v="1428033540"/>
    <n v="1425531666"/>
    <b v="1"/>
    <n v="3562"/>
    <b v="1"/>
    <s v="games/tabletop games"/>
    <n v="10.146425000000001"/>
    <x v="1628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x v="2"/>
    <s v="AUD"/>
    <n v="1477414800"/>
    <n v="1474380241"/>
    <b v="0"/>
    <n v="514"/>
    <b v="1"/>
    <s v="games/tabletop games"/>
    <n v="4.1217692027666546"/>
    <x v="1629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x v="38"/>
    <n v="6039"/>
    <x v="0"/>
    <x v="1"/>
    <s v="GBP"/>
    <n v="1461276000"/>
    <n v="1460055300"/>
    <b v="0"/>
    <n v="88"/>
    <b v="1"/>
    <s v="games/tabletop games"/>
    <n v="5.0324999999999998"/>
    <x v="1630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x v="0"/>
    <s v="USD"/>
    <n v="1458716340"/>
    <n v="1455721204"/>
    <b v="0"/>
    <n v="537"/>
    <b v="1"/>
    <s v="games/tabletop games"/>
    <n v="1.8461052631578947"/>
    <x v="1631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x v="1"/>
    <s v="GBP"/>
    <n v="1487102427"/>
    <n v="1486065627"/>
    <b v="0"/>
    <n v="25"/>
    <b v="1"/>
    <s v="games/tabletop games"/>
    <n v="1.1973333333333334"/>
    <x v="1632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x v="1"/>
    <s v="GBP"/>
    <n v="1481842800"/>
    <n v="1479414344"/>
    <b v="0"/>
    <n v="3238"/>
    <b v="1"/>
    <s v="games/tabletop games"/>
    <n v="10.812401666666668"/>
    <x v="1633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x v="0"/>
    <s v="USD"/>
    <n v="1479704340"/>
    <n v="1477043072"/>
    <b v="0"/>
    <n v="897"/>
    <b v="1"/>
    <s v="games/tabletop games"/>
    <n v="4.5237333333333334"/>
    <x v="1634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x v="3"/>
    <n v="53737"/>
    <x v="0"/>
    <x v="0"/>
    <s v="USD"/>
    <n v="1459012290"/>
    <n v="1456423890"/>
    <b v="0"/>
    <n v="878"/>
    <b v="1"/>
    <s v="games/tabletop games"/>
    <n v="5.3737000000000004"/>
    <x v="1635"/>
    <x v="6"/>
    <x v="32"/>
    <x v="2194"/>
    <d v="2016-03-26T17:11:30"/>
  </r>
  <r>
    <n v="2195"/>
    <s v="Purgatoria: City of Angels"/>
    <s v="A gritty, noir tabletop RPG with a fast-paced combo-based battle system."/>
    <x v="210"/>
    <n v="5535"/>
    <x v="0"/>
    <x v="0"/>
    <s v="USD"/>
    <n v="1439317900"/>
    <n v="1436725900"/>
    <b v="0"/>
    <n v="115"/>
    <b v="1"/>
    <s v="games/tabletop games"/>
    <n v="1.2032608695652174"/>
    <x v="1636"/>
    <x v="6"/>
    <x v="32"/>
    <x v="2195"/>
    <d v="2015-08-11T18:31:40"/>
  </r>
  <r>
    <n v="2196"/>
    <s v="LACORSA Grand Prix Game (relaunch)"/>
    <s v="Race your friends in style with this classic Grand Prix game."/>
    <x v="32"/>
    <n v="15937"/>
    <x v="0"/>
    <x v="0"/>
    <s v="USD"/>
    <n v="1480662000"/>
    <n v="1478000502"/>
    <b v="0"/>
    <n v="234"/>
    <b v="1"/>
    <s v="games/tabletop games"/>
    <n v="1.1383571428571428"/>
    <x v="1637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x v="11"/>
    <n v="285309.33"/>
    <x v="0"/>
    <x v="0"/>
    <s v="USD"/>
    <n v="1425132059"/>
    <n v="1422540059"/>
    <b v="0"/>
    <n v="4330"/>
    <b v="1"/>
    <s v="games/tabletop games"/>
    <n v="9.5103109999999997"/>
    <x v="1638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x v="79"/>
    <n v="53157"/>
    <x v="0"/>
    <x v="0"/>
    <s v="USD"/>
    <n v="1447507200"/>
    <n v="1444911600"/>
    <b v="0"/>
    <n v="651"/>
    <b v="1"/>
    <s v="games/tabletop games"/>
    <n v="1.3289249999999999"/>
    <x v="1639"/>
    <x v="6"/>
    <x v="32"/>
    <x v="2198"/>
    <d v="2015-11-14T13:20:00"/>
  </r>
  <r>
    <n v="2199"/>
    <s v="Decadolo. Flip it!"/>
    <s v="A new strategic board game designed to flip out your opponent."/>
    <x v="7"/>
    <n v="13228"/>
    <x v="0"/>
    <x v="17"/>
    <s v="EUR"/>
    <n v="1444903198"/>
    <n v="1442311198"/>
    <b v="1"/>
    <n v="251"/>
    <b v="1"/>
    <s v="games/tabletop games"/>
    <n v="1.4697777777777778"/>
    <x v="1640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x v="1"/>
    <s v="GBP"/>
    <n v="1436151600"/>
    <n v="1433775668"/>
    <b v="0"/>
    <n v="263"/>
    <b v="1"/>
    <s v="games/tabletop games"/>
    <n v="5.4215"/>
    <x v="1641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x v="1"/>
    <s v="GBP"/>
    <n v="1358367565"/>
    <n v="1357157965"/>
    <b v="0"/>
    <n v="28"/>
    <b v="1"/>
    <s v="music/electronic music"/>
    <n v="3.8271818181818182"/>
    <x v="1642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x v="23"/>
    <n v="28167.25"/>
    <x v="0"/>
    <x v="0"/>
    <s v="USD"/>
    <n v="1351801368"/>
    <n v="1349209368"/>
    <b v="0"/>
    <n v="721"/>
    <b v="1"/>
    <s v="music/electronic music"/>
    <n v="7.0418124999999998"/>
    <x v="1643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x v="5"/>
    <s v="CAD"/>
    <n v="1443127082"/>
    <n v="1440535082"/>
    <b v="0"/>
    <n v="50"/>
    <b v="1"/>
    <s v="music/electronic music"/>
    <n v="1.0954999999999999"/>
    <x v="1644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x v="0"/>
    <s v="USD"/>
    <n v="1362814119"/>
    <n v="1360222119"/>
    <b v="0"/>
    <n v="73"/>
    <b v="1"/>
    <s v="music/electronic music"/>
    <n v="1.3286666666666667"/>
    <x v="1645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x v="0"/>
    <s v="USD"/>
    <n v="1338579789"/>
    <n v="1335987789"/>
    <b v="0"/>
    <n v="27"/>
    <b v="1"/>
    <s v="music/electronic music"/>
    <n v="1.52"/>
    <x v="1312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x v="184"/>
    <n v="1130"/>
    <x v="0"/>
    <x v="0"/>
    <s v="USD"/>
    <n v="1334556624"/>
    <n v="1333001424"/>
    <b v="0"/>
    <n v="34"/>
    <b v="1"/>
    <s v="music/electronic music"/>
    <n v="1.0272727272727273"/>
    <x v="1646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x v="13"/>
    <n v="2000"/>
    <x v="0"/>
    <x v="0"/>
    <s v="USD"/>
    <n v="1384580373"/>
    <n v="1381984773"/>
    <b v="0"/>
    <n v="7"/>
    <b v="1"/>
    <s v="music/electronic music"/>
    <n v="1"/>
    <x v="1647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x v="0"/>
    <s v="USD"/>
    <n v="1333771200"/>
    <n v="1328649026"/>
    <b v="0"/>
    <n v="24"/>
    <b v="1"/>
    <s v="music/electronic music"/>
    <n v="1.016"/>
    <x v="1648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x v="2"/>
    <n v="754"/>
    <x v="0"/>
    <x v="1"/>
    <s v="GBP"/>
    <n v="1397516400"/>
    <n v="1396524644"/>
    <b v="0"/>
    <n v="15"/>
    <b v="1"/>
    <s v="music/electronic music"/>
    <n v="1.508"/>
    <x v="1649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x v="0"/>
    <s v="USD"/>
    <n v="1334424960"/>
    <n v="1329442510"/>
    <b v="0"/>
    <n v="72"/>
    <b v="1"/>
    <s v="music/electronic music"/>
    <n v="1.11425"/>
    <x v="1650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x v="0"/>
    <s v="USD"/>
    <n v="1397113140"/>
    <n v="1395168625"/>
    <b v="0"/>
    <n v="120"/>
    <b v="1"/>
    <s v="music/electronic music"/>
    <n v="1.956"/>
    <x v="610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x v="0"/>
    <s v="USD"/>
    <n v="1383526800"/>
    <n v="1380650177"/>
    <b v="0"/>
    <n v="123"/>
    <b v="1"/>
    <s v="music/electronic music"/>
    <n v="1.1438333333333333"/>
    <x v="1651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x v="0"/>
    <s v="USD"/>
    <n v="1431719379"/>
    <n v="1429127379"/>
    <b v="0"/>
    <n v="1"/>
    <b v="1"/>
    <s v="music/electronic music"/>
    <n v="2"/>
    <x v="119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x v="20"/>
    <n v="1755.01"/>
    <x v="0"/>
    <x v="0"/>
    <s v="USD"/>
    <n v="1391713248"/>
    <n v="1389121248"/>
    <b v="0"/>
    <n v="24"/>
    <b v="1"/>
    <s v="music/electronic music"/>
    <n v="2.9250166666666666"/>
    <x v="1652"/>
    <x v="4"/>
    <x v="15"/>
    <x v="2214"/>
    <d v="2014-02-06T19:00:48"/>
  </r>
  <r>
    <n v="2215"/>
    <s v="&quot;Something to See, Not to Say&quot; - Anemometer's First EP Album"/>
    <s v="Ambient Electro Grind-fest!"/>
    <x v="131"/>
    <n v="860"/>
    <x v="0"/>
    <x v="0"/>
    <s v="USD"/>
    <n v="1331621940"/>
    <n v="1329671572"/>
    <b v="0"/>
    <n v="33"/>
    <b v="1"/>
    <s v="music/electronic music"/>
    <n v="1.5636363636363637"/>
    <x v="1653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x v="0"/>
    <s v="USD"/>
    <n v="1437674545"/>
    <n v="1436464945"/>
    <b v="0"/>
    <n v="14"/>
    <b v="1"/>
    <s v="music/electronic music"/>
    <n v="1.0566666666666666"/>
    <x v="1654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x v="0"/>
    <s v="USD"/>
    <n v="1446451200"/>
    <n v="1445539113"/>
    <b v="0"/>
    <n v="9"/>
    <b v="1"/>
    <s v="music/electronic music"/>
    <n v="1.0119047619047619"/>
    <x v="1655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x v="0"/>
    <s v="USD"/>
    <n v="1346198400"/>
    <n v="1344281383"/>
    <b v="0"/>
    <n v="76"/>
    <b v="1"/>
    <s v="music/electronic music"/>
    <n v="1.2283299999999999"/>
    <x v="1656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x v="28"/>
    <n v="1015"/>
    <x v="0"/>
    <x v="0"/>
    <s v="USD"/>
    <n v="1440004512"/>
    <n v="1437412512"/>
    <b v="0"/>
    <n v="19"/>
    <b v="1"/>
    <s v="music/electronic music"/>
    <n v="1.0149999999999999"/>
    <x v="1657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x v="8"/>
    <n v="3540"/>
    <x v="0"/>
    <x v="0"/>
    <s v="USD"/>
    <n v="1374888436"/>
    <n v="1372296436"/>
    <b v="0"/>
    <n v="69"/>
    <b v="1"/>
    <s v="music/electronic music"/>
    <n v="1.0114285714285713"/>
    <x v="1658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x v="0"/>
    <s v="USD"/>
    <n v="1461369600"/>
    <n v="1458748809"/>
    <b v="0"/>
    <n v="218"/>
    <b v="1"/>
    <s v="games/tabletop games"/>
    <n v="1.0811999999999999"/>
    <x v="1659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x v="0"/>
    <s v="USD"/>
    <n v="1327776847"/>
    <n v="1325184847"/>
    <b v="0"/>
    <n v="30"/>
    <b v="1"/>
    <s v="games/tabletop games"/>
    <n v="1.6259999999999999"/>
    <x v="1660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x v="5"/>
    <s v="CAD"/>
    <n v="1435418568"/>
    <n v="1432826568"/>
    <b v="0"/>
    <n v="100"/>
    <b v="1"/>
    <s v="games/tabletop games"/>
    <n v="1.0580000000000001"/>
    <x v="1661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x v="0"/>
    <s v="USD"/>
    <n v="1477767600"/>
    <n v="1475337675"/>
    <b v="0"/>
    <n v="296"/>
    <b v="1"/>
    <s v="games/tabletop games"/>
    <n v="2.4315000000000002"/>
    <x v="1662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x v="1"/>
    <s v="GBP"/>
    <n v="1411326015"/>
    <n v="1408734015"/>
    <b v="0"/>
    <n v="1204"/>
    <b v="1"/>
    <s v="games/tabletop games"/>
    <n v="9.4483338095238096"/>
    <x v="1663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x v="0"/>
    <s v="USD"/>
    <n v="1455253140"/>
    <n v="1452625822"/>
    <b v="0"/>
    <n v="321"/>
    <b v="1"/>
    <s v="games/tabletop games"/>
    <n v="1.0846283333333333"/>
    <x v="1664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x v="1"/>
    <s v="GBP"/>
    <n v="1384374155"/>
    <n v="1381778555"/>
    <b v="0"/>
    <n v="301"/>
    <b v="1"/>
    <s v="games/tabletop games"/>
    <n v="1.5737692307692308"/>
    <x v="1665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x v="12"/>
    <s v="EUR"/>
    <n v="1439707236"/>
    <n v="1437115236"/>
    <b v="0"/>
    <n v="144"/>
    <b v="1"/>
    <s v="games/tabletop games"/>
    <n v="11.744899999999999"/>
    <x v="1666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x v="0"/>
    <s v="USD"/>
    <n v="1378180800"/>
    <n v="1375113391"/>
    <b v="0"/>
    <n v="539"/>
    <b v="1"/>
    <s v="games/tabletop games"/>
    <n v="1.7104755366949576"/>
    <x v="1667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x v="0"/>
    <s v="USD"/>
    <n v="1398460127"/>
    <n v="1395868127"/>
    <b v="0"/>
    <n v="498"/>
    <b v="1"/>
    <s v="games/tabletop games"/>
    <n v="1.2595294117647058"/>
    <x v="1668"/>
    <x v="6"/>
    <x v="32"/>
    <x v="2230"/>
    <d v="2014-04-25T21:08:47"/>
  </r>
  <r>
    <n v="2231"/>
    <s v="Kingdom"/>
    <s v="A game about communities by Ben Robbins, creator of Microscope. Do you change the Kingdom or does the Kingdom change you?"/>
    <x v="30"/>
    <n v="30303.24"/>
    <x v="0"/>
    <x v="0"/>
    <s v="USD"/>
    <n v="1372136400"/>
    <n v="1369864301"/>
    <b v="0"/>
    <n v="1113"/>
    <b v="1"/>
    <s v="games/tabletop games"/>
    <n v="12.121296000000001"/>
    <x v="1669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x v="10"/>
    <n v="24790"/>
    <x v="0"/>
    <x v="0"/>
    <s v="USD"/>
    <n v="1405738800"/>
    <n v="1402945408"/>
    <b v="0"/>
    <n v="988"/>
    <b v="1"/>
    <s v="games/tabletop games"/>
    <n v="4.9580000000000002"/>
    <x v="1670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x v="30"/>
    <n v="8301"/>
    <x v="0"/>
    <x v="1"/>
    <s v="GBP"/>
    <n v="1450051200"/>
    <n v="1448269539"/>
    <b v="0"/>
    <n v="391"/>
    <b v="1"/>
    <s v="games/tabletop games"/>
    <n v="3.3203999999999998"/>
    <x v="1671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x v="0"/>
    <s v="USD"/>
    <n v="1483645647"/>
    <n v="1481053647"/>
    <b v="0"/>
    <n v="28"/>
    <b v="1"/>
    <s v="games/tabletop games"/>
    <n v="11.65"/>
    <x v="1672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x v="93"/>
    <n v="19931"/>
    <x v="0"/>
    <x v="5"/>
    <s v="CAD"/>
    <n v="1427585511"/>
    <n v="1424997111"/>
    <b v="0"/>
    <n v="147"/>
    <b v="1"/>
    <s v="games/tabletop games"/>
    <n v="1.5331538461538461"/>
    <x v="1673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x v="70"/>
    <n v="15039"/>
    <x v="0"/>
    <x v="0"/>
    <s v="USD"/>
    <n v="1454338123"/>
    <n v="1451746123"/>
    <b v="0"/>
    <n v="680"/>
    <b v="1"/>
    <s v="games/tabletop games"/>
    <n v="5.3710714285714287"/>
    <x v="1674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x v="102"/>
    <n v="63527"/>
    <x v="0"/>
    <x v="0"/>
    <s v="USD"/>
    <n v="1415779140"/>
    <n v="1412294683"/>
    <b v="0"/>
    <n v="983"/>
    <b v="1"/>
    <s v="games/tabletop games"/>
    <n v="3.5292777777777777"/>
    <x v="1675"/>
    <x v="6"/>
    <x v="32"/>
    <x v="2237"/>
    <d v="2014-11-12T07:59:00"/>
  </r>
  <r>
    <n v="2238"/>
    <s v="28mm Fantasy Miniature range Feral Orcs!"/>
    <s v="28mm Fantasy Miniature Range in leadfree white metal: Orcs, wolves and more."/>
    <x v="23"/>
    <n v="5496"/>
    <x v="0"/>
    <x v="12"/>
    <s v="EUR"/>
    <n v="1489157716"/>
    <n v="1486565716"/>
    <b v="0"/>
    <n v="79"/>
    <b v="1"/>
    <s v="games/tabletop games"/>
    <n v="1.3740000000000001"/>
    <x v="1676"/>
    <x v="6"/>
    <x v="32"/>
    <x v="2238"/>
    <d v="2017-03-10T14:55:16"/>
  </r>
  <r>
    <n v="2239"/>
    <s v="Pro Tabletop Gaming Audio Collection"/>
    <s v="Next stretch goal unlocks at $33,000 and/or 500 backers unlocks 2 bonus stretch goals."/>
    <x v="31"/>
    <n v="32006.67"/>
    <x v="0"/>
    <x v="0"/>
    <s v="USD"/>
    <n v="1385870520"/>
    <n v="1382742014"/>
    <b v="0"/>
    <n v="426"/>
    <b v="1"/>
    <s v="games/tabletop games"/>
    <n v="1.2802667999999999"/>
    <x v="1677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x v="0"/>
    <s v="USD"/>
    <n v="1461354544"/>
    <n v="1458762544"/>
    <b v="0"/>
    <n v="96"/>
    <b v="1"/>
    <s v="games/tabletop games"/>
    <n v="2.7067999999999999"/>
    <x v="1678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x v="28"/>
    <n v="8064"/>
    <x v="0"/>
    <x v="1"/>
    <s v="GBP"/>
    <n v="1488484300"/>
    <n v="1485892300"/>
    <b v="0"/>
    <n v="163"/>
    <b v="1"/>
    <s v="games/tabletop games"/>
    <n v="8.0640000000000001"/>
    <x v="1679"/>
    <x v="6"/>
    <x v="32"/>
    <x v="2241"/>
    <d v="2017-03-02T19:51:40"/>
  </r>
  <r>
    <n v="2242"/>
    <s v="The Princess Bride Playing Cards from USPCC"/>
    <s v="Inconceivable! An amazing new illustrative deck based on The Princess Bride movie."/>
    <x v="3"/>
    <n v="136009.76"/>
    <x v="0"/>
    <x v="0"/>
    <s v="USD"/>
    <n v="1385521320"/>
    <n v="1382449733"/>
    <b v="0"/>
    <n v="2525"/>
    <b v="1"/>
    <s v="games/tabletop games"/>
    <n v="13.600976000000001"/>
    <x v="1680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x v="0"/>
    <s v="USD"/>
    <n v="1489374000"/>
    <n v="1488823290"/>
    <b v="0"/>
    <n v="2035"/>
    <b v="1"/>
    <s v="games/tabletop games"/>
    <n v="9302.5"/>
    <x v="1681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x v="10"/>
    <n v="18851"/>
    <x v="0"/>
    <x v="0"/>
    <s v="USD"/>
    <n v="1476649800"/>
    <n v="1475609946"/>
    <b v="0"/>
    <n v="290"/>
    <b v="1"/>
    <s v="games/tabletop games"/>
    <n v="3.7702"/>
    <x v="1682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x v="23"/>
    <n v="105881"/>
    <x v="0"/>
    <x v="0"/>
    <s v="USD"/>
    <n v="1393005600"/>
    <n v="1390323617"/>
    <b v="0"/>
    <n v="1980"/>
    <b v="1"/>
    <s v="games/tabletop games"/>
    <n v="26.47025"/>
    <x v="1683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x v="1"/>
    <s v="GBP"/>
    <n v="1441393210"/>
    <n v="1438801210"/>
    <b v="0"/>
    <n v="57"/>
    <b v="1"/>
    <s v="games/tabletop games"/>
    <n v="1.0012000000000001"/>
    <x v="1684"/>
    <x v="6"/>
    <x v="32"/>
    <x v="2246"/>
    <d v="2015-09-04T19:00:10"/>
  </r>
  <r>
    <n v="2247"/>
    <s v="Foragers"/>
    <s v="Take on the role of an ancient forager in this fun strategy game from the designer of Biblios."/>
    <x v="17"/>
    <n v="19324"/>
    <x v="0"/>
    <x v="0"/>
    <s v="USD"/>
    <n v="1438185565"/>
    <n v="1436975965"/>
    <b v="0"/>
    <n v="380"/>
    <b v="1"/>
    <s v="games/tabletop games"/>
    <n v="1.0445405405405406"/>
    <x v="1685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x v="1"/>
    <s v="GBP"/>
    <n v="1481749278"/>
    <n v="1479157278"/>
    <b v="0"/>
    <n v="128"/>
    <b v="1"/>
    <s v="games/tabletop games"/>
    <n v="1.0721428571428571"/>
    <x v="1686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x v="8"/>
    <n v="5907"/>
    <x v="0"/>
    <x v="0"/>
    <s v="USD"/>
    <n v="1364917965"/>
    <n v="1362329565"/>
    <b v="0"/>
    <n v="180"/>
    <b v="1"/>
    <s v="games/tabletop games"/>
    <n v="1.6877142857142857"/>
    <x v="1687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x v="31"/>
    <n v="243778"/>
    <x v="0"/>
    <x v="0"/>
    <s v="USD"/>
    <n v="1480727273"/>
    <n v="1478131673"/>
    <b v="0"/>
    <n v="571"/>
    <b v="1"/>
    <s v="games/tabletop games"/>
    <n v="9.7511200000000002"/>
    <x v="1688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x v="0"/>
    <n v="11428.19"/>
    <x v="0"/>
    <x v="0"/>
    <s v="USD"/>
    <n v="1408177077"/>
    <n v="1406362677"/>
    <b v="0"/>
    <n v="480"/>
    <b v="1"/>
    <s v="games/tabletop games"/>
    <n v="1.3444929411764706"/>
    <x v="1689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x v="3"/>
    <s v="EUR"/>
    <n v="1470469938"/>
    <n v="1469173938"/>
    <b v="0"/>
    <n v="249"/>
    <b v="1"/>
    <s v="games/tabletop games"/>
    <n v="2.722777777777778"/>
    <x v="1690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x v="0"/>
    <s v="USD"/>
    <n v="1447862947"/>
    <n v="1445267347"/>
    <b v="0"/>
    <n v="84"/>
    <b v="1"/>
    <s v="games/tabletop games"/>
    <n v="1.1268750000000001"/>
    <x v="1691"/>
    <x v="6"/>
    <x v="32"/>
    <x v="2253"/>
    <d v="2015-11-18T16:09:07"/>
  </r>
  <r>
    <n v="2254"/>
    <s v="Green Couch Games Limited: FrogFlip!"/>
    <s v="A dexterity microgame by father/daughter team, Jason and Claire Kotarski. Make 100 project."/>
    <x v="2"/>
    <n v="2299"/>
    <x v="0"/>
    <x v="0"/>
    <s v="USD"/>
    <n v="1485271968"/>
    <n v="1484667168"/>
    <b v="0"/>
    <n v="197"/>
    <b v="1"/>
    <s v="games/tabletop games"/>
    <n v="4.5979999999999999"/>
    <x v="1692"/>
    <x v="6"/>
    <x v="32"/>
    <x v="2254"/>
    <d v="2017-01-24T15:32:48"/>
  </r>
  <r>
    <n v="2255"/>
    <s v="Jumbo Jets - Jet Set Expansion Set #2"/>
    <s v="This is the second set of 5 expansions for our route-building game, Jet Set!"/>
    <x v="333"/>
    <n v="11323"/>
    <x v="0"/>
    <x v="0"/>
    <s v="USD"/>
    <n v="1462661451"/>
    <n v="1460069451"/>
    <b v="0"/>
    <n v="271"/>
    <b v="1"/>
    <s v="games/tabletop games"/>
    <n v="2.8665822784810127"/>
    <x v="1693"/>
    <x v="6"/>
    <x v="32"/>
    <x v="2255"/>
    <d v="2016-05-07T22:50:51"/>
  </r>
  <r>
    <n v="2256"/>
    <s v="Bitcoin Empire"/>
    <s v="Build your crypto-currency empire and sabotage your opponents. A deck building, card game. 2-4 players. 15 minutes."/>
    <x v="334"/>
    <n v="1069"/>
    <x v="0"/>
    <x v="1"/>
    <s v="GBP"/>
    <n v="1479811846"/>
    <n v="1478602246"/>
    <b v="0"/>
    <n v="50"/>
    <b v="1"/>
    <s v="games/tabletop games"/>
    <n v="2.2270833333333333"/>
    <x v="1694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x v="1"/>
    <s v="GBP"/>
    <n v="1466377200"/>
    <n v="1463351329"/>
    <b v="0"/>
    <n v="169"/>
    <b v="1"/>
    <s v="games/tabletop games"/>
    <n v="6.3613999999999997"/>
    <x v="1695"/>
    <x v="6"/>
    <x v="32"/>
    <x v="2257"/>
    <d v="2016-06-19T23:00:00"/>
  </r>
  <r>
    <n v="2258"/>
    <s v="A Sundered World"/>
    <s v="A Dungeon World campaign setting that takes place after the end of the worlds."/>
    <x v="41"/>
    <n v="3223"/>
    <x v="0"/>
    <x v="0"/>
    <s v="USD"/>
    <n v="1434045687"/>
    <n v="1431453687"/>
    <b v="0"/>
    <n v="205"/>
    <b v="1"/>
    <s v="games/tabletop games"/>
    <n v="1.4650000000000001"/>
    <x v="1696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x v="28"/>
    <n v="18671"/>
    <x v="0"/>
    <x v="1"/>
    <s v="GBP"/>
    <n v="1481224736"/>
    <n v="1480360736"/>
    <b v="0"/>
    <n v="206"/>
    <b v="1"/>
    <s v="games/tabletop games"/>
    <n v="18.670999999999999"/>
    <x v="1697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x v="30"/>
    <n v="8173"/>
    <x v="0"/>
    <x v="0"/>
    <s v="USD"/>
    <n v="1395876250"/>
    <n v="1393287850"/>
    <b v="0"/>
    <n v="84"/>
    <b v="1"/>
    <s v="games/tabletop games"/>
    <n v="3.2692000000000001"/>
    <x v="1698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x v="2"/>
    <s v="AUD"/>
    <n v="1487093020"/>
    <n v="1485278620"/>
    <b v="0"/>
    <n v="210"/>
    <b v="1"/>
    <s v="games/tabletop games"/>
    <n v="7.7949999999999999"/>
    <x v="1699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x v="126"/>
    <n v="5087"/>
    <x v="0"/>
    <x v="0"/>
    <s v="USD"/>
    <n v="1416268800"/>
    <n v="1413295358"/>
    <b v="0"/>
    <n v="181"/>
    <b v="1"/>
    <s v="games/tabletop games"/>
    <n v="1.5415151515151515"/>
    <x v="1700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x v="51"/>
    <n v="8666"/>
    <x v="0"/>
    <x v="11"/>
    <s v="SEK"/>
    <n v="1422734313"/>
    <n v="1420919913"/>
    <b v="0"/>
    <n v="60"/>
    <b v="1"/>
    <s v="games/tabletop games"/>
    <n v="1.1554666666666666"/>
    <x v="1701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x v="0"/>
    <s v="USD"/>
    <n v="1463972400"/>
    <n v="1462543114"/>
    <b v="0"/>
    <n v="445"/>
    <b v="1"/>
    <s v="games/tabletop games"/>
    <n v="1.8003333333333333"/>
    <x v="1702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x v="1"/>
    <s v="GBP"/>
    <n v="1479846507"/>
    <n v="1479241707"/>
    <b v="0"/>
    <n v="17"/>
    <b v="1"/>
    <s v="games/tabletop games"/>
    <n v="2.9849999999999999"/>
    <x v="1703"/>
    <x v="6"/>
    <x v="32"/>
    <x v="2265"/>
    <d v="2016-11-22T20:28:27"/>
  </r>
  <r>
    <n v="2266"/>
    <s v="GOAT LORDS."/>
    <s v="Want to be LORD OF THE GOATS? Start building your herd using thievery, magic, bombs and mostly goats."/>
    <x v="15"/>
    <n v="4804"/>
    <x v="0"/>
    <x v="0"/>
    <s v="USD"/>
    <n v="1461722400"/>
    <n v="1460235592"/>
    <b v="0"/>
    <n v="194"/>
    <b v="1"/>
    <s v="games/tabletop games"/>
    <n v="3.2026666666666666"/>
    <x v="1704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x v="0"/>
    <s v="USD"/>
    <n v="1419123600"/>
    <n v="1416945297"/>
    <b v="0"/>
    <n v="404"/>
    <b v="1"/>
    <s v="games/tabletop games"/>
    <n v="3.80525"/>
    <x v="1705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x v="89"/>
    <n v="28728"/>
    <x v="0"/>
    <x v="0"/>
    <s v="USD"/>
    <n v="1489283915"/>
    <n v="1486691915"/>
    <b v="0"/>
    <n v="194"/>
    <b v="1"/>
    <s v="games/tabletop games"/>
    <n v="1.026"/>
    <x v="1706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x v="0"/>
    <s v="USD"/>
    <n v="1488862800"/>
    <n v="1486745663"/>
    <b v="0"/>
    <n v="902"/>
    <b v="1"/>
    <s v="games/tabletop games"/>
    <n v="18.016400000000001"/>
    <x v="1707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x v="31"/>
    <n v="180062"/>
    <x v="0"/>
    <x v="0"/>
    <s v="USD"/>
    <n v="1484085540"/>
    <n v="1482353513"/>
    <b v="0"/>
    <n v="1670"/>
    <b v="1"/>
    <s v="games/tabletop games"/>
    <n v="7.2024800000000004"/>
    <x v="1708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x v="0"/>
    <s v="USD"/>
    <n v="1481328004"/>
    <n v="1478736004"/>
    <b v="0"/>
    <n v="1328"/>
    <b v="1"/>
    <s v="games/tabletop games"/>
    <n v="2.8309000000000002"/>
    <x v="1709"/>
    <x v="6"/>
    <x v="32"/>
    <x v="2271"/>
    <d v="2016-12-10T00:00:04"/>
  </r>
  <r>
    <n v="2272"/>
    <s v="Pick the Lock"/>
    <s v="Pick the Lock is a game of chance and strategy. Attempt to obtain priceless treasures and outwit the other players."/>
    <x v="28"/>
    <n v="13566"/>
    <x v="0"/>
    <x v="0"/>
    <s v="USD"/>
    <n v="1449506836"/>
    <n v="1446914836"/>
    <b v="0"/>
    <n v="944"/>
    <b v="1"/>
    <s v="games/tabletop games"/>
    <n v="13.566000000000001"/>
    <x v="1710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x v="5"/>
    <s v="CAD"/>
    <n v="1489320642"/>
    <n v="1487164242"/>
    <b v="0"/>
    <n v="147"/>
    <b v="1"/>
    <s v="games/tabletop games"/>
    <n v="2.2035999999999998"/>
    <x v="1711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x v="0"/>
    <s v="USD"/>
    <n v="1393156857"/>
    <n v="1390564857"/>
    <b v="0"/>
    <n v="99"/>
    <b v="1"/>
    <s v="games/tabletop games"/>
    <n v="1.196"/>
    <x v="1712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x v="81"/>
    <n v="2650.5"/>
    <x v="0"/>
    <x v="1"/>
    <s v="GBP"/>
    <n v="1419259679"/>
    <n v="1416667679"/>
    <b v="0"/>
    <n v="79"/>
    <b v="1"/>
    <s v="games/tabletop games"/>
    <n v="4.0776923076923079"/>
    <x v="1713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x v="0"/>
    <s v="USD"/>
    <n v="1388936289"/>
    <n v="1386344289"/>
    <b v="0"/>
    <n v="75"/>
    <b v="1"/>
    <s v="games/tabletop games"/>
    <n v="1.0581826105905425"/>
    <x v="1714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x v="0"/>
    <n v="11992"/>
    <x v="0"/>
    <x v="0"/>
    <s v="USD"/>
    <n v="1330359423"/>
    <n v="1327767423"/>
    <b v="0"/>
    <n v="207"/>
    <b v="1"/>
    <s v="games/tabletop games"/>
    <n v="1.4108235294117648"/>
    <x v="1715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x v="13"/>
    <n v="5414"/>
    <x v="0"/>
    <x v="13"/>
    <s v="EUR"/>
    <n v="1451861940"/>
    <n v="1448902867"/>
    <b v="0"/>
    <n v="102"/>
    <b v="1"/>
    <s v="games/tabletop games"/>
    <n v="2.7069999999999999"/>
    <x v="1716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x v="28"/>
    <n v="1538"/>
    <x v="0"/>
    <x v="0"/>
    <s v="USD"/>
    <n v="1423022400"/>
    <n v="1421436099"/>
    <b v="0"/>
    <n v="32"/>
    <b v="1"/>
    <s v="games/tabletop games"/>
    <n v="1.538"/>
    <x v="1717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x v="0"/>
    <s v="USD"/>
    <n v="1442501991"/>
    <n v="1439909991"/>
    <b v="0"/>
    <n v="480"/>
    <b v="1"/>
    <s v="games/tabletop games"/>
    <n v="4.0357653061224488"/>
    <x v="1718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x v="43"/>
    <n v="555"/>
    <x v="0"/>
    <x v="0"/>
    <s v="USD"/>
    <n v="1311576600"/>
    <n v="1306219897"/>
    <b v="0"/>
    <n v="11"/>
    <b v="1"/>
    <s v="music/rock"/>
    <n v="1.85"/>
    <x v="1719"/>
    <x v="4"/>
    <x v="11"/>
    <x v="2281"/>
    <d v="2011-07-25T06:50:00"/>
  </r>
  <r>
    <n v="2282"/>
    <s v="Sage King's Debut Album"/>
    <s v="Sage King is recording his debut album and wants YOU to be a part of the creation process"/>
    <x v="47"/>
    <n v="1390"/>
    <x v="0"/>
    <x v="0"/>
    <s v="USD"/>
    <n v="1452744686"/>
    <n v="1447560686"/>
    <b v="0"/>
    <n v="12"/>
    <b v="1"/>
    <s v="music/rock"/>
    <n v="1.8533333333333333"/>
    <x v="1720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x v="0"/>
    <s v="USD"/>
    <n v="1336528804"/>
    <n v="1331348404"/>
    <b v="0"/>
    <n v="48"/>
    <b v="1"/>
    <s v="music/rock"/>
    <n v="1.0085533333333332"/>
    <x v="1721"/>
    <x v="4"/>
    <x v="11"/>
    <x v="2283"/>
    <d v="2012-05-09T02:00:04"/>
  </r>
  <r>
    <n v="2284"/>
    <s v="Make a record, write a song, take the Vinyl Skyway. "/>
    <s v="The Vinyl Skyway reunite to make a third album. "/>
    <x v="12"/>
    <n v="6373.27"/>
    <x v="0"/>
    <x v="0"/>
    <s v="USD"/>
    <n v="1299902400"/>
    <n v="1297451245"/>
    <b v="0"/>
    <n v="59"/>
    <b v="1"/>
    <s v="music/rock"/>
    <n v="1.0622116666666668"/>
    <x v="1722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x v="0"/>
    <s v="USD"/>
    <n v="1340944043"/>
    <n v="1338352043"/>
    <b v="0"/>
    <n v="79"/>
    <b v="1"/>
    <s v="music/rock"/>
    <n v="1.2136666666666667"/>
    <x v="1723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x v="15"/>
    <n v="1501"/>
    <x v="0"/>
    <x v="0"/>
    <s v="USD"/>
    <n v="1378439940"/>
    <n v="1376003254"/>
    <b v="0"/>
    <n v="14"/>
    <b v="1"/>
    <s v="music/rock"/>
    <n v="1.0006666666666666"/>
    <x v="1724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x v="0"/>
    <s v="USD"/>
    <n v="1403539260"/>
    <n v="1401724860"/>
    <b v="0"/>
    <n v="106"/>
    <b v="1"/>
    <s v="music/rock"/>
    <n v="1.1997755555555556"/>
    <x v="1725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x v="0"/>
    <s v="USD"/>
    <n v="1340733600"/>
    <n v="1339098689"/>
    <b v="0"/>
    <n v="25"/>
    <b v="1"/>
    <s v="music/rock"/>
    <n v="1.0009999999999999"/>
    <x v="1726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x v="15"/>
    <n v="1611"/>
    <x v="0"/>
    <x v="0"/>
    <s v="USD"/>
    <n v="1386372120"/>
    <n v="1382659060"/>
    <b v="0"/>
    <n v="25"/>
    <b v="1"/>
    <s v="music/rock"/>
    <n v="1.0740000000000001"/>
    <x v="1727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x v="0"/>
    <s v="USD"/>
    <n v="1259686800"/>
    <n v="1252908330"/>
    <b v="0"/>
    <n v="29"/>
    <b v="1"/>
    <s v="music/rock"/>
    <n v="1.0406666666666666"/>
    <x v="1728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x v="0"/>
    <s v="USD"/>
    <n v="1335153600"/>
    <n v="1332199618"/>
    <b v="0"/>
    <n v="43"/>
    <b v="1"/>
    <s v="music/rock"/>
    <n v="1.728"/>
    <x v="1729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x v="0"/>
    <s v="USD"/>
    <n v="1334767476"/>
    <n v="1332175476"/>
    <b v="0"/>
    <n v="46"/>
    <b v="1"/>
    <s v="music/rock"/>
    <n v="1.072505"/>
    <x v="1730"/>
    <x v="4"/>
    <x v="11"/>
    <x v="2292"/>
    <d v="2012-04-18T16:44:36"/>
  </r>
  <r>
    <n v="2293"/>
    <s v="&quot;Hurt N' Wrong&quot; New Album Fundraiser!"/>
    <s v="Donate here to be a part of the upcoming album. Every little bit helps!"/>
    <x v="16"/>
    <n v="920"/>
    <x v="0"/>
    <x v="0"/>
    <s v="USD"/>
    <n v="1348545540"/>
    <n v="1346345999"/>
    <b v="0"/>
    <n v="27"/>
    <b v="1"/>
    <s v="music/rock"/>
    <n v="1.0823529411764705"/>
    <x v="1731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x v="0"/>
    <s v="USD"/>
    <n v="1358702480"/>
    <n v="1356110480"/>
    <b v="0"/>
    <n v="112"/>
    <b v="1"/>
    <s v="music/rock"/>
    <n v="1.4608079999999999"/>
    <x v="1732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x v="0"/>
    <s v="USD"/>
    <n v="1359240856"/>
    <n v="1356648856"/>
    <b v="0"/>
    <n v="34"/>
    <b v="1"/>
    <s v="music/rock"/>
    <n v="1.2524999999999999"/>
    <x v="1733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x v="39"/>
    <n v="10435"/>
    <x v="0"/>
    <x v="0"/>
    <s v="USD"/>
    <n v="1330018426"/>
    <n v="1326994426"/>
    <b v="0"/>
    <n v="145"/>
    <b v="1"/>
    <s v="music/rock"/>
    <n v="1.4907142857142857"/>
    <x v="1734"/>
    <x v="4"/>
    <x v="11"/>
    <x v="2296"/>
    <d v="2012-02-23T17:33:46"/>
  </r>
  <r>
    <n v="2297"/>
    <s v="Company Company: Debut EP"/>
    <s v="New Jersey Alternative Rock band COCO needs YOUR help self-releasing debut EP!"/>
    <x v="28"/>
    <n v="1006"/>
    <x v="0"/>
    <x v="0"/>
    <s v="USD"/>
    <n v="1331697540"/>
    <n v="1328749249"/>
    <b v="0"/>
    <n v="19"/>
    <b v="1"/>
    <s v="music/rock"/>
    <n v="1.006"/>
    <x v="1735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x v="11"/>
    <n v="31522"/>
    <x v="0"/>
    <x v="0"/>
    <s v="USD"/>
    <n v="1395861033"/>
    <n v="1393272633"/>
    <b v="0"/>
    <n v="288"/>
    <b v="1"/>
    <s v="music/rock"/>
    <n v="1.0507333333333333"/>
    <x v="1736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x v="43"/>
    <n v="1050.5"/>
    <x v="0"/>
    <x v="0"/>
    <s v="USD"/>
    <n v="1296953209"/>
    <n v="1295657209"/>
    <b v="0"/>
    <n v="14"/>
    <b v="1"/>
    <s v="music/rock"/>
    <n v="3.5016666666666665"/>
    <x v="1737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x v="134"/>
    <n v="810"/>
    <x v="0"/>
    <x v="0"/>
    <s v="USD"/>
    <n v="1340904416"/>
    <n v="1339694816"/>
    <b v="0"/>
    <n v="7"/>
    <b v="1"/>
    <s v="music/rock"/>
    <n v="1.0125"/>
    <x v="1738"/>
    <x v="4"/>
    <x v="11"/>
    <x v="2300"/>
    <d v="2012-06-28T17:26:56"/>
  </r>
  <r>
    <n v="2301"/>
    <s v="Time Crash"/>
    <s v="We are America's first trock band, and we're ready to bring you our first album!"/>
    <x v="10"/>
    <n v="6680.22"/>
    <x v="0"/>
    <x v="0"/>
    <s v="USD"/>
    <n v="1371785496"/>
    <n v="1369193496"/>
    <b v="1"/>
    <n v="211"/>
    <b v="1"/>
    <s v="music/indie rock"/>
    <n v="1.336044"/>
    <x v="1739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x v="0"/>
    <s v="USD"/>
    <n v="1388473200"/>
    <n v="1385585434"/>
    <b v="1"/>
    <n v="85"/>
    <b v="1"/>
    <s v="music/indie rock"/>
    <n v="1.7065217391304348"/>
    <x v="1740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x v="0"/>
    <s v="USD"/>
    <n v="1323747596"/>
    <n v="1320287996"/>
    <b v="1"/>
    <n v="103"/>
    <b v="1"/>
    <s v="music/indie rock"/>
    <n v="1.0935829457364341"/>
    <x v="1741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x v="0"/>
    <s v="USD"/>
    <n v="1293857940"/>
    <n v="1290281691"/>
    <b v="1"/>
    <n v="113"/>
    <b v="1"/>
    <s v="music/indie rock"/>
    <n v="1.0070033333333335"/>
    <x v="1742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x v="0"/>
    <s v="USD"/>
    <n v="1407520800"/>
    <n v="1405356072"/>
    <b v="1"/>
    <n v="167"/>
    <b v="1"/>
    <s v="music/indie rock"/>
    <n v="1.0122777777777778"/>
    <x v="1743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x v="8"/>
    <n v="3736.55"/>
    <x v="0"/>
    <x v="0"/>
    <s v="USD"/>
    <n v="1331352129"/>
    <n v="1328760129"/>
    <b v="1"/>
    <n v="73"/>
    <b v="1"/>
    <s v="music/indie rock"/>
    <n v="1.0675857142857144"/>
    <x v="1744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x v="0"/>
    <s v="USD"/>
    <n v="1336245328"/>
    <n v="1333653333"/>
    <b v="1"/>
    <n v="75"/>
    <b v="1"/>
    <s v="music/indie rock"/>
    <n v="1.0665777537961894"/>
    <x v="1745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x v="0"/>
    <s v="USD"/>
    <n v="1409274000"/>
    <n v="1406847996"/>
    <b v="1"/>
    <n v="614"/>
    <b v="1"/>
    <s v="music/indie rock"/>
    <n v="1.0130622"/>
    <x v="1746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x v="12"/>
    <n v="6400.47"/>
    <x v="0"/>
    <x v="0"/>
    <s v="USD"/>
    <n v="1362872537"/>
    <n v="1359848537"/>
    <b v="1"/>
    <n v="107"/>
    <b v="1"/>
    <s v="music/indie rock"/>
    <n v="1.0667450000000001"/>
    <x v="1747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x v="0"/>
    <s v="USD"/>
    <n v="1363889015"/>
    <n v="1361300615"/>
    <b v="1"/>
    <n v="1224"/>
    <b v="1"/>
    <s v="music/indie rock"/>
    <n v="4.288397837837838"/>
    <x v="1748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x v="7"/>
    <n v="9370"/>
    <x v="0"/>
    <x v="0"/>
    <s v="USD"/>
    <n v="1399421189"/>
    <n v="1396829189"/>
    <b v="1"/>
    <n v="104"/>
    <b v="1"/>
    <s v="music/indie rock"/>
    <n v="1.0411111111111111"/>
    <x v="1749"/>
    <x v="4"/>
    <x v="14"/>
    <x v="2311"/>
    <d v="2014-05-07T00:06:29"/>
  </r>
  <r>
    <n v="2312"/>
    <s v="DINOWALRUS: 3RD RECORD ON VINYL"/>
    <s v="Help Brooklyn psychedelic synth rockers DINOWALRUS release their 3rd Record, COMPLEXION, on vinyl!"/>
    <x v="9"/>
    <n v="3236"/>
    <x v="0"/>
    <x v="0"/>
    <s v="USD"/>
    <n v="1397862000"/>
    <n v="1395155478"/>
    <b v="1"/>
    <n v="79"/>
    <b v="1"/>
    <s v="music/indie rock"/>
    <n v="1.0786666666666667"/>
    <x v="1750"/>
    <x v="4"/>
    <x v="14"/>
    <x v="2312"/>
    <d v="2014-04-18T23:00:00"/>
  </r>
  <r>
    <n v="2313"/>
    <s v="A SUNNY DAY IN GLASGOW"/>
    <s v="A Sunny Day in Glasgow are recording a new album and we need your help!"/>
    <x v="10"/>
    <n v="8792.02"/>
    <x v="0"/>
    <x v="0"/>
    <s v="USD"/>
    <n v="1336086026"/>
    <n v="1333494026"/>
    <b v="1"/>
    <n v="157"/>
    <b v="1"/>
    <s v="music/indie rock"/>
    <n v="1.7584040000000001"/>
    <x v="1751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x v="0"/>
    <s v="USD"/>
    <n v="1339074857"/>
    <n v="1336482857"/>
    <b v="1"/>
    <n v="50"/>
    <b v="1"/>
    <s v="music/indie rock"/>
    <n v="1.5697000000000001"/>
    <x v="1752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x v="30"/>
    <n v="2565"/>
    <x v="0"/>
    <x v="0"/>
    <s v="USD"/>
    <n v="1336238743"/>
    <n v="1333646743"/>
    <b v="1"/>
    <n v="64"/>
    <b v="1"/>
    <s v="music/indie rock"/>
    <n v="1.026"/>
    <x v="1753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x v="0"/>
    <s v="USD"/>
    <n v="1260383040"/>
    <n v="1253726650"/>
    <b v="1"/>
    <n v="200"/>
    <b v="1"/>
    <s v="music/indie rock"/>
    <n v="1.0404266666666666"/>
    <x v="1754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x v="44"/>
    <n v="416"/>
    <x v="0"/>
    <x v="0"/>
    <s v="USD"/>
    <n v="1266210000"/>
    <n v="1263474049"/>
    <b v="1"/>
    <n v="22"/>
    <b v="1"/>
    <s v="music/indie rock"/>
    <n v="1.04"/>
    <x v="1755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x v="0"/>
    <s v="USD"/>
    <n v="1253937540"/>
    <n v="1251214014"/>
    <b v="1"/>
    <n v="163"/>
    <b v="1"/>
    <s v="music/indie rock"/>
    <n v="1.2105999999999999"/>
    <x v="1756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x v="0"/>
    <s v="USD"/>
    <n v="1387072685"/>
    <n v="1384480685"/>
    <b v="1"/>
    <n v="77"/>
    <b v="1"/>
    <s v="music/indie rock"/>
    <n v="1.077"/>
    <x v="1757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x v="0"/>
    <s v="USD"/>
    <n v="1396463800"/>
    <n v="1393443400"/>
    <b v="1"/>
    <n v="89"/>
    <b v="1"/>
    <s v="music/indie rock"/>
    <n v="1.0866"/>
    <x v="1758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x v="339"/>
    <n v="4130"/>
    <x v="3"/>
    <x v="15"/>
    <s v="EUR"/>
    <n v="1491282901"/>
    <n v="1488694501"/>
    <b v="0"/>
    <n v="64"/>
    <b v="0"/>
    <s v="food/small batch"/>
    <n v="0.39120962394619685"/>
    <x v="1759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x v="200"/>
    <n v="85"/>
    <x v="3"/>
    <x v="0"/>
    <s v="USD"/>
    <n v="1491769769"/>
    <n v="1489181369"/>
    <b v="0"/>
    <n v="4"/>
    <b v="0"/>
    <s v="food/small batch"/>
    <n v="3.1481481481481478E-2"/>
    <x v="1241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x v="49"/>
    <n v="120"/>
    <x v="3"/>
    <x v="0"/>
    <s v="USD"/>
    <n v="1490033247"/>
    <n v="1489428447"/>
    <b v="0"/>
    <n v="4"/>
    <b v="0"/>
    <s v="food/small batch"/>
    <n v="0.48"/>
    <x v="180"/>
    <x v="7"/>
    <x v="33"/>
    <x v="2323"/>
    <d v="2017-03-20T18:07:27"/>
  </r>
  <r>
    <n v="2324"/>
    <s v="Pies not Lies"/>
    <s v="A city centre shop selling great locally made food with room to chat and learn about eachother."/>
    <x v="51"/>
    <n v="1555"/>
    <x v="3"/>
    <x v="1"/>
    <s v="GBP"/>
    <n v="1490559285"/>
    <n v="1487970885"/>
    <b v="0"/>
    <n v="61"/>
    <b v="0"/>
    <s v="food/small batch"/>
    <n v="0.20733333333333334"/>
    <x v="1760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x v="28"/>
    <n v="80"/>
    <x v="3"/>
    <x v="0"/>
    <s v="USD"/>
    <n v="1490830331"/>
    <n v="1488241931"/>
    <b v="0"/>
    <n v="7"/>
    <b v="0"/>
    <s v="food/small batch"/>
    <n v="0.08"/>
    <x v="1761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x v="0"/>
    <s v="USD"/>
    <n v="1493571600"/>
    <n v="1489106948"/>
    <b v="0"/>
    <n v="1"/>
    <b v="0"/>
    <s v="food/small batch"/>
    <n v="7.1999999999999998E-3"/>
    <x v="1762"/>
    <x v="7"/>
    <x v="33"/>
    <x v="2326"/>
    <d v="2017-04-30T17:00:00"/>
  </r>
  <r>
    <n v="2327"/>
    <s v="Kraut Source - Fermentation Made Simple"/>
    <s v="Gourmet Fermentation in a Mason Jar. Create delicious, nutritious fermented foods at home."/>
    <x v="19"/>
    <n v="184133.01"/>
    <x v="0"/>
    <x v="0"/>
    <s v="USD"/>
    <n v="1409090440"/>
    <n v="1406066440"/>
    <b v="1"/>
    <n v="3355"/>
    <b v="1"/>
    <s v="food/small batch"/>
    <n v="5.2609431428571432"/>
    <x v="1763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x v="0"/>
    <s v="USD"/>
    <n v="1434307537"/>
    <n v="1431715537"/>
    <b v="1"/>
    <n v="537"/>
    <b v="1"/>
    <s v="food/small batch"/>
    <n v="2.5445000000000002"/>
    <x v="1764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x v="31"/>
    <n v="26480"/>
    <x v="0"/>
    <x v="0"/>
    <s v="USD"/>
    <n v="1405609146"/>
    <n v="1403017146"/>
    <b v="1"/>
    <n v="125"/>
    <b v="1"/>
    <s v="food/small batch"/>
    <n v="1.0591999999999999"/>
    <x v="1765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x v="0"/>
    <s v="USD"/>
    <n v="1451001600"/>
    <n v="1448400943"/>
    <b v="1"/>
    <n v="163"/>
    <b v="1"/>
    <s v="food/small batch"/>
    <n v="1.0242285714285715"/>
    <x v="1766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x v="6"/>
    <n v="11545.1"/>
    <x v="0"/>
    <x v="0"/>
    <s v="USD"/>
    <n v="1408320490"/>
    <n v="1405728490"/>
    <b v="1"/>
    <n v="283"/>
    <b v="1"/>
    <s v="food/small batch"/>
    <n v="1.4431375"/>
    <x v="1767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x v="0"/>
    <s v="USD"/>
    <n v="1423235071"/>
    <n v="1420643071"/>
    <b v="1"/>
    <n v="352"/>
    <b v="1"/>
    <s v="food/small batch"/>
    <n v="1.06308"/>
    <x v="1768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x v="20"/>
    <n v="1273"/>
    <x v="0"/>
    <x v="0"/>
    <s v="USD"/>
    <n v="1401385800"/>
    <n v="1399563390"/>
    <b v="1"/>
    <n v="94"/>
    <b v="1"/>
    <s v="food/small batch"/>
    <n v="2.1216666666666666"/>
    <x v="1769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x v="23"/>
    <n v="4078"/>
    <x v="0"/>
    <x v="0"/>
    <s v="USD"/>
    <n v="1415208840"/>
    <n v="1412611498"/>
    <b v="1"/>
    <n v="67"/>
    <b v="1"/>
    <s v="food/small batch"/>
    <n v="1.0195000000000001"/>
    <x v="1770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x v="0"/>
    <s v="USD"/>
    <n v="1402494243"/>
    <n v="1399902243"/>
    <b v="1"/>
    <n v="221"/>
    <b v="1"/>
    <s v="food/small batch"/>
    <n v="1.0227200000000001"/>
    <x v="1771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x v="22"/>
    <n v="104146.51"/>
    <x v="0"/>
    <x v="0"/>
    <s v="USD"/>
    <n v="1394316695"/>
    <n v="1390860695"/>
    <b v="1"/>
    <n v="2165"/>
    <b v="1"/>
    <s v="food/small batch"/>
    <n v="5.2073254999999996"/>
    <x v="1772"/>
    <x v="7"/>
    <x v="33"/>
    <x v="2336"/>
    <d v="2014-03-08T22:11:35"/>
  </r>
  <r>
    <n v="2337"/>
    <s v="The Hudson Standard Bitters and Shrubs"/>
    <s v="We make small batch, locally sourced bitters and shrubs for cocktails and cooking."/>
    <x v="14"/>
    <n v="13279"/>
    <x v="0"/>
    <x v="0"/>
    <s v="USD"/>
    <n v="1403796143"/>
    <n v="1401204143"/>
    <b v="1"/>
    <n v="179"/>
    <b v="1"/>
    <s v="food/small batch"/>
    <n v="1.1065833333333333"/>
    <x v="1773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x v="0"/>
    <s v="USD"/>
    <n v="1404077484"/>
    <n v="1401485484"/>
    <b v="1"/>
    <n v="123"/>
    <b v="1"/>
    <s v="food/small batch"/>
    <n v="1.0114333333333334"/>
    <x v="1774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x v="0"/>
    <s v="USD"/>
    <n v="1482134340"/>
    <n v="1479496309"/>
    <b v="1"/>
    <n v="1104"/>
    <b v="1"/>
    <s v="food/small batch"/>
    <n v="2.9420799999999998"/>
    <x v="1775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x v="79"/>
    <n v="42311"/>
    <x v="0"/>
    <x v="0"/>
    <s v="USD"/>
    <n v="1477841138"/>
    <n v="1475249138"/>
    <b v="1"/>
    <n v="403"/>
    <b v="1"/>
    <s v="food/small batch"/>
    <n v="1.0577749999999999"/>
    <x v="1776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x v="10"/>
    <n v="0"/>
    <x v="1"/>
    <x v="0"/>
    <s v="USD"/>
    <n v="1436729504"/>
    <n v="1434137504"/>
    <b v="0"/>
    <n v="0"/>
    <b v="0"/>
    <s v="technology/web"/>
    <n v="0"/>
    <x v="121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x v="0"/>
    <s v="USD"/>
    <n v="1412571600"/>
    <n v="1410799870"/>
    <b v="0"/>
    <n v="0"/>
    <b v="0"/>
    <s v="technology/web"/>
    <n v="0"/>
    <x v="121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x v="3"/>
    <n v="300"/>
    <x v="1"/>
    <x v="0"/>
    <s v="USD"/>
    <n v="1452282420"/>
    <n v="1447962505"/>
    <b v="0"/>
    <n v="1"/>
    <b v="0"/>
    <s v="technology/web"/>
    <n v="0.03"/>
    <x v="468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x v="5"/>
    <s v="CAD"/>
    <n v="1466789269"/>
    <n v="1464197269"/>
    <b v="0"/>
    <n v="1"/>
    <b v="0"/>
    <s v="technology/web"/>
    <n v="1E-3"/>
    <x v="120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x v="9"/>
    <n v="0"/>
    <x v="1"/>
    <x v="0"/>
    <s v="USD"/>
    <n v="1427845140"/>
    <n v="1424822556"/>
    <b v="0"/>
    <n v="0"/>
    <b v="0"/>
    <s v="technology/web"/>
    <n v="0"/>
    <x v="121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x v="127"/>
    <n v="39"/>
    <x v="1"/>
    <x v="0"/>
    <s v="USD"/>
    <n v="1476731431"/>
    <n v="1472843431"/>
    <b v="0"/>
    <n v="3"/>
    <b v="0"/>
    <s v="technology/web"/>
    <n v="6.4999999999999997E-4"/>
    <x v="31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x v="28"/>
    <n v="15"/>
    <x v="1"/>
    <x v="0"/>
    <s v="USD"/>
    <n v="1472135676"/>
    <n v="1469543676"/>
    <b v="0"/>
    <n v="1"/>
    <b v="0"/>
    <s v="technology/web"/>
    <n v="1.4999999999999999E-2"/>
    <x v="2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x v="0"/>
    <s v="USD"/>
    <n v="1456006938"/>
    <n v="1450822938"/>
    <b v="0"/>
    <n v="5"/>
    <b v="0"/>
    <s v="technology/web"/>
    <n v="3.8571428571428572E-3"/>
    <x v="1237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x v="11"/>
    <s v="SEK"/>
    <n v="1439318228"/>
    <n v="1436812628"/>
    <b v="0"/>
    <n v="0"/>
    <b v="0"/>
    <s v="technology/web"/>
    <n v="0"/>
    <x v="121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x v="63"/>
    <n v="0"/>
    <x v="1"/>
    <x v="17"/>
    <s v="EUR"/>
    <n v="1483474370"/>
    <n v="1480882370"/>
    <b v="0"/>
    <n v="0"/>
    <b v="0"/>
    <s v="technology/web"/>
    <n v="0"/>
    <x v="121"/>
    <x v="2"/>
    <x v="7"/>
    <x v="2350"/>
    <d v="2017-01-03T20:12:50"/>
  </r>
  <r>
    <n v="2351"/>
    <s v="NZ Auction site.  No listing or success fees. Only $2 p/m"/>
    <s v="Donate $30 or more and receive a free selfie stick."/>
    <x v="341"/>
    <n v="108"/>
    <x v="1"/>
    <x v="4"/>
    <s v="NZD"/>
    <n v="1430360739"/>
    <n v="1427768739"/>
    <b v="0"/>
    <n v="7"/>
    <b v="0"/>
    <s v="technology/web"/>
    <n v="5.7142857142857143E-3"/>
    <x v="1777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x v="0"/>
    <s v="USD"/>
    <n v="1433603552"/>
    <n v="1428419552"/>
    <b v="0"/>
    <n v="0"/>
    <b v="0"/>
    <s v="technology/web"/>
    <n v="0"/>
    <x v="121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x v="0"/>
    <s v="USD"/>
    <n v="1429632822"/>
    <n v="1428596022"/>
    <b v="0"/>
    <n v="0"/>
    <b v="0"/>
    <s v="technology/web"/>
    <n v="0"/>
    <x v="121"/>
    <x v="2"/>
    <x v="7"/>
    <x v="2353"/>
    <d v="2015-04-21T16:13:42"/>
  </r>
  <r>
    <n v="2354"/>
    <s v="Dissertation (Canceled)"/>
    <s v="Almost done with doctorate degree but need funding of $35,000 to complete research of project."/>
    <x v="19"/>
    <n v="25"/>
    <x v="1"/>
    <x v="0"/>
    <s v="USD"/>
    <n v="1420910460"/>
    <n v="1415726460"/>
    <b v="0"/>
    <n v="1"/>
    <b v="0"/>
    <s v="technology/web"/>
    <n v="7.1428571428571429E-4"/>
    <x v="384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x v="6"/>
    <n v="55"/>
    <x v="1"/>
    <x v="2"/>
    <s v="AUD"/>
    <n v="1430604136"/>
    <n v="1428012136"/>
    <b v="0"/>
    <n v="2"/>
    <b v="0"/>
    <s v="technology/web"/>
    <n v="6.875E-3"/>
    <x v="446"/>
    <x v="2"/>
    <x v="7"/>
    <x v="2355"/>
    <d v="2015-05-02T22:02:16"/>
  </r>
  <r>
    <n v="2356"/>
    <s v="HardstyleUnited.com (Canceled)"/>
    <s v="HardstyleUnited.com The Global Hardstyle community. Your Hardstyle community."/>
    <x v="3"/>
    <n v="0"/>
    <x v="1"/>
    <x v="9"/>
    <s v="EUR"/>
    <n v="1433530104"/>
    <n v="1430938104"/>
    <b v="0"/>
    <n v="0"/>
    <b v="0"/>
    <s v="technology/web"/>
    <n v="0"/>
    <x v="121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x v="100"/>
    <n v="0"/>
    <x v="1"/>
    <x v="1"/>
    <s v="GBP"/>
    <n v="1445093578"/>
    <n v="1442501578"/>
    <b v="0"/>
    <n v="0"/>
    <b v="0"/>
    <s v="technology/web"/>
    <n v="0"/>
    <x v="121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x v="15"/>
    <n v="0"/>
    <x v="1"/>
    <x v="1"/>
    <s v="GBP"/>
    <n v="1422664740"/>
    <n v="1417818036"/>
    <b v="0"/>
    <n v="0"/>
    <b v="0"/>
    <s v="technology/web"/>
    <n v="0"/>
    <x v="121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x v="0"/>
    <s v="USD"/>
    <n v="1438616124"/>
    <n v="1433432124"/>
    <b v="0"/>
    <n v="3"/>
    <b v="0"/>
    <s v="technology/web"/>
    <n v="0.14680000000000001"/>
    <x v="1778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x v="10"/>
    <n v="2"/>
    <x v="1"/>
    <x v="5"/>
    <s v="CAD"/>
    <n v="1454864280"/>
    <n v="1452272280"/>
    <b v="0"/>
    <n v="1"/>
    <b v="0"/>
    <s v="technology/web"/>
    <n v="4.0000000000000002E-4"/>
    <x v="453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x v="48"/>
    <n v="0"/>
    <x v="1"/>
    <x v="5"/>
    <s v="CAD"/>
    <n v="1462053600"/>
    <n v="1459975008"/>
    <b v="0"/>
    <n v="0"/>
    <b v="0"/>
    <s v="technology/web"/>
    <n v="0"/>
    <x v="121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x v="329"/>
    <n v="120"/>
    <x v="1"/>
    <x v="0"/>
    <s v="USD"/>
    <n v="1418315470"/>
    <n v="1415723470"/>
    <b v="0"/>
    <n v="2"/>
    <b v="0"/>
    <s v="technology/web"/>
    <n v="0.2857142857142857"/>
    <x v="88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x v="0"/>
    <s v="USD"/>
    <n v="1451348200"/>
    <n v="1447460200"/>
    <b v="0"/>
    <n v="0"/>
    <b v="0"/>
    <s v="technology/web"/>
    <n v="0"/>
    <x v="121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x v="342"/>
    <n v="0"/>
    <x v="1"/>
    <x v="0"/>
    <s v="USD"/>
    <n v="1445898356"/>
    <n v="1441146356"/>
    <b v="0"/>
    <n v="0"/>
    <b v="0"/>
    <s v="technology/web"/>
    <n v="0"/>
    <x v="121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x v="28"/>
    <n v="0"/>
    <x v="1"/>
    <x v="13"/>
    <s v="EUR"/>
    <n v="1453071600"/>
    <n v="1449596425"/>
    <b v="0"/>
    <n v="0"/>
    <b v="0"/>
    <s v="technology/web"/>
    <n v="0"/>
    <x v="121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x v="1"/>
    <s v="GBP"/>
    <n v="1445431533"/>
    <n v="1442839533"/>
    <b v="0"/>
    <n v="27"/>
    <b v="0"/>
    <s v="technology/web"/>
    <n v="0.1052"/>
    <x v="1779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x v="0"/>
    <s v="USD"/>
    <n v="1461622616"/>
    <n v="1456442216"/>
    <b v="0"/>
    <n v="14"/>
    <b v="0"/>
    <s v="technology/web"/>
    <n v="1.34E-2"/>
    <x v="1780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x v="0"/>
    <s v="USD"/>
    <n v="1429028365"/>
    <n v="1425143965"/>
    <b v="0"/>
    <n v="2"/>
    <b v="0"/>
    <s v="technology/web"/>
    <n v="2.5000000000000001E-3"/>
    <x v="73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x v="0"/>
    <s v="USD"/>
    <n v="1455132611"/>
    <n v="1452540611"/>
    <b v="0"/>
    <n v="0"/>
    <b v="0"/>
    <s v="technology/web"/>
    <n v="0"/>
    <x v="121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x v="0"/>
    <s v="USD"/>
    <n v="1418877141"/>
    <n v="1416285141"/>
    <b v="0"/>
    <n v="4"/>
    <b v="0"/>
    <s v="technology/web"/>
    <n v="3.2799999999999999E-3"/>
    <x v="442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x v="13"/>
    <n v="0"/>
    <x v="1"/>
    <x v="0"/>
    <s v="USD"/>
    <n v="1435257596"/>
    <n v="1432665596"/>
    <b v="0"/>
    <n v="0"/>
    <b v="0"/>
    <s v="technology/web"/>
    <n v="0"/>
    <x v="121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x v="2"/>
    <s v="AUD"/>
    <n v="1429839571"/>
    <n v="1427247571"/>
    <b v="0"/>
    <n v="6"/>
    <b v="0"/>
    <s v="technology/web"/>
    <n v="3.272727272727273E-2"/>
    <x v="180"/>
    <x v="2"/>
    <x v="7"/>
    <x v="2372"/>
    <d v="2015-04-24T01:39:31"/>
  </r>
  <r>
    <n v="2373"/>
    <s v="Cykelauktion.com (Canceled)"/>
    <s v="We want to create a safe marketplace for buying and selling bicycles."/>
    <x v="343"/>
    <n v="50"/>
    <x v="1"/>
    <x v="11"/>
    <s v="SEK"/>
    <n v="1440863624"/>
    <n v="1438271624"/>
    <b v="0"/>
    <n v="1"/>
    <b v="0"/>
    <s v="technology/web"/>
    <n v="5.8823529411764708E-5"/>
    <x v="73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x v="29"/>
    <n v="10"/>
    <x v="1"/>
    <x v="0"/>
    <s v="USD"/>
    <n v="1423772060"/>
    <n v="1421180060"/>
    <b v="0"/>
    <n v="1"/>
    <b v="0"/>
    <s v="technology/web"/>
    <n v="4.5454545454545455E-4"/>
    <x v="119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x v="0"/>
    <s v="USD"/>
    <n v="1473451437"/>
    <n v="1470859437"/>
    <b v="0"/>
    <n v="0"/>
    <b v="0"/>
    <s v="technology/web"/>
    <n v="0"/>
    <x v="121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x v="9"/>
    <n v="326.33"/>
    <x v="1"/>
    <x v="0"/>
    <s v="USD"/>
    <n v="1449785566"/>
    <n v="1447193566"/>
    <b v="0"/>
    <n v="4"/>
    <b v="0"/>
    <s v="technology/web"/>
    <n v="0.10877666666666666"/>
    <x v="1781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x v="5"/>
    <s v="CAD"/>
    <n v="1480110783"/>
    <n v="1477515183"/>
    <b v="0"/>
    <n v="0"/>
    <b v="0"/>
    <s v="technology/web"/>
    <n v="0"/>
    <x v="121"/>
    <x v="2"/>
    <x v="7"/>
    <x v="2377"/>
    <d v="2016-11-25T21:53:03"/>
  </r>
  <r>
    <n v="2378"/>
    <s v="KEEPUP INC (Canceled)"/>
    <s v="KEEPUP allows you to extend your social circle by introducing you to new people via your friends."/>
    <x v="74"/>
    <n v="0"/>
    <x v="1"/>
    <x v="0"/>
    <s v="USD"/>
    <n v="1440548330"/>
    <n v="1438042730"/>
    <b v="0"/>
    <n v="0"/>
    <b v="0"/>
    <s v="technology/web"/>
    <n v="0"/>
    <x v="121"/>
    <x v="2"/>
    <x v="7"/>
    <x v="2378"/>
    <d v="2015-08-26T00:18:50"/>
  </r>
  <r>
    <n v="2379"/>
    <s v="SelectCooks.com (Canceled)"/>
    <s v="Selectcooks.com is a community marketplace for people to list, find and hire chefs."/>
    <x v="11"/>
    <n v="0"/>
    <x v="1"/>
    <x v="0"/>
    <s v="USD"/>
    <n v="1444004616"/>
    <n v="1440116616"/>
    <b v="0"/>
    <n v="0"/>
    <b v="0"/>
    <s v="technology/web"/>
    <n v="0"/>
    <x v="121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x v="36"/>
    <n v="55"/>
    <x v="1"/>
    <x v="0"/>
    <s v="USD"/>
    <n v="1443726142"/>
    <n v="1441134142"/>
    <b v="0"/>
    <n v="3"/>
    <b v="0"/>
    <s v="technology/web"/>
    <n v="3.6666666666666666E-3"/>
    <x v="1782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x v="344"/>
    <n v="1571"/>
    <x v="1"/>
    <x v="0"/>
    <s v="USD"/>
    <n v="1428704848"/>
    <n v="1426112848"/>
    <b v="0"/>
    <n v="7"/>
    <b v="0"/>
    <s v="technology/web"/>
    <n v="1.8193398957730169E-2"/>
    <x v="1783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x v="9"/>
    <n v="75"/>
    <x v="1"/>
    <x v="0"/>
    <s v="USD"/>
    <n v="1438662603"/>
    <n v="1436502603"/>
    <b v="0"/>
    <n v="2"/>
    <b v="0"/>
    <s v="technology/web"/>
    <n v="2.5000000000000001E-2"/>
    <x v="839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x v="4"/>
    <s v="NZD"/>
    <n v="1424568107"/>
    <n v="1421976107"/>
    <b v="0"/>
    <n v="3"/>
    <b v="0"/>
    <s v="technology/web"/>
    <n v="4.3499999999999997E-2"/>
    <x v="1784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x v="0"/>
    <s v="USD"/>
    <n v="1415932643"/>
    <n v="1413337043"/>
    <b v="0"/>
    <n v="8"/>
    <b v="0"/>
    <s v="technology/web"/>
    <n v="8.0000000000000002E-3"/>
    <x v="120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x v="0"/>
    <s v="USD"/>
    <n v="1438793432"/>
    <n v="1436201432"/>
    <b v="0"/>
    <n v="7"/>
    <b v="0"/>
    <s v="technology/web"/>
    <n v="1.2123076923076924E-2"/>
    <x v="1785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x v="11"/>
    <n v="0"/>
    <x v="1"/>
    <x v="5"/>
    <s v="CAD"/>
    <n v="1420920424"/>
    <n v="1415736424"/>
    <b v="0"/>
    <n v="0"/>
    <b v="0"/>
    <s v="technology/web"/>
    <n v="0"/>
    <x v="121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x v="0"/>
    <s v="USD"/>
    <n v="1469199740"/>
    <n v="1465311740"/>
    <b v="0"/>
    <n v="3"/>
    <b v="0"/>
    <s v="technology/web"/>
    <n v="6.8399999999999997E-3"/>
    <x v="1786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x v="0"/>
    <s v="USD"/>
    <n v="1421350140"/>
    <n v="1418761759"/>
    <b v="0"/>
    <n v="8"/>
    <b v="0"/>
    <s v="technology/web"/>
    <n v="1.2513513513513513E-2"/>
    <x v="1787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x v="6"/>
    <s v="EUR"/>
    <n v="1437861540"/>
    <n v="1435160452"/>
    <b v="0"/>
    <n v="1"/>
    <b v="0"/>
    <s v="technology/web"/>
    <n v="1.8749999999999999E-3"/>
    <x v="180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x v="2"/>
    <s v="AUD"/>
    <n v="1420352264"/>
    <n v="1416896264"/>
    <b v="0"/>
    <n v="0"/>
    <b v="0"/>
    <s v="technology/web"/>
    <n v="0"/>
    <x v="121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x v="22"/>
    <n v="25"/>
    <x v="1"/>
    <x v="0"/>
    <s v="USD"/>
    <n v="1427825044"/>
    <n v="1425236644"/>
    <b v="0"/>
    <n v="1"/>
    <b v="0"/>
    <s v="technology/web"/>
    <n v="1.25E-3"/>
    <x v="384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x v="0"/>
    <s v="USD"/>
    <n v="1446087223"/>
    <n v="1443495223"/>
    <b v="0"/>
    <n v="0"/>
    <b v="0"/>
    <s v="technology/web"/>
    <n v="0"/>
    <x v="121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x v="57"/>
    <n v="50"/>
    <x v="1"/>
    <x v="0"/>
    <s v="USD"/>
    <n v="1439048017"/>
    <n v="1436456017"/>
    <b v="0"/>
    <n v="1"/>
    <b v="0"/>
    <s v="technology/web"/>
    <n v="5.0000000000000001E-4"/>
    <x v="73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x v="17"/>
    <s v="EUR"/>
    <n v="1424940093"/>
    <n v="1422348093"/>
    <b v="0"/>
    <n v="2"/>
    <b v="0"/>
    <s v="technology/web"/>
    <n v="5.9999999999999995E-4"/>
    <x v="1788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x v="287"/>
    <n v="0"/>
    <x v="1"/>
    <x v="0"/>
    <s v="USD"/>
    <n v="1484038620"/>
    <n v="1481597687"/>
    <b v="0"/>
    <n v="0"/>
    <b v="0"/>
    <s v="technology/web"/>
    <n v="0"/>
    <x v="121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x v="10"/>
    <n v="10"/>
    <x v="1"/>
    <x v="16"/>
    <s v="CHF"/>
    <n v="1444940558"/>
    <n v="1442348558"/>
    <b v="0"/>
    <n v="1"/>
    <b v="0"/>
    <s v="technology/web"/>
    <n v="2E-3"/>
    <x v="119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x v="0"/>
    <s v="USD"/>
    <n v="1420233256"/>
    <n v="1417641256"/>
    <b v="0"/>
    <n v="0"/>
    <b v="0"/>
    <s v="technology/web"/>
    <n v="0"/>
    <x v="121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x v="23"/>
    <n v="0"/>
    <x v="1"/>
    <x v="0"/>
    <s v="USD"/>
    <n v="1435874384"/>
    <n v="1433282384"/>
    <b v="0"/>
    <n v="0"/>
    <b v="0"/>
    <s v="technology/web"/>
    <n v="0"/>
    <x v="121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x v="11"/>
    <s v="SEK"/>
    <n v="1418934506"/>
    <n v="1415910506"/>
    <b v="0"/>
    <n v="0"/>
    <b v="0"/>
    <s v="technology/web"/>
    <n v="0"/>
    <x v="121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x v="2"/>
    <s v="AUD"/>
    <n v="1460615164"/>
    <n v="1458023164"/>
    <b v="0"/>
    <n v="0"/>
    <b v="0"/>
    <s v="technology/web"/>
    <n v="0"/>
    <x v="121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x v="0"/>
    <s v="USD"/>
    <n v="1457207096"/>
    <n v="1452023096"/>
    <b v="0"/>
    <n v="9"/>
    <b v="0"/>
    <s v="food/food trucks"/>
    <n v="7.1785714285714283E-3"/>
    <x v="1789"/>
    <x v="7"/>
    <x v="19"/>
    <x v="2401"/>
    <d v="2016-03-05T19:44:56"/>
  </r>
  <r>
    <n v="2402"/>
    <s v="Cupcake Truck Unite"/>
    <s v="Small town, delicious treats, and a mobile truck"/>
    <x v="14"/>
    <n v="52"/>
    <x v="2"/>
    <x v="0"/>
    <s v="USD"/>
    <n v="1431533931"/>
    <n v="1428941931"/>
    <b v="0"/>
    <n v="1"/>
    <b v="0"/>
    <s v="food/food trucks"/>
    <n v="4.3333333333333331E-3"/>
    <x v="368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x v="1"/>
    <s v="GBP"/>
    <n v="1459368658"/>
    <n v="1454188258"/>
    <b v="0"/>
    <n v="12"/>
    <b v="0"/>
    <s v="food/food trucks"/>
    <n v="0.16833333333333333"/>
    <x v="1790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x v="36"/>
    <n v="0"/>
    <x v="2"/>
    <x v="0"/>
    <s v="USD"/>
    <n v="1451782607"/>
    <n v="1449190607"/>
    <b v="0"/>
    <n v="0"/>
    <b v="0"/>
    <s v="food/food trucks"/>
    <n v="0"/>
    <x v="121"/>
    <x v="7"/>
    <x v="19"/>
    <x v="2404"/>
    <d v="2016-01-03T00:56:47"/>
  </r>
  <r>
    <n v="2405"/>
    <s v="JoyShtick Food Truck"/>
    <s v="We are the first gaming-themed food truck, bringing gourmet pub fare to the Jacksonville area."/>
    <x v="10"/>
    <n v="1126"/>
    <x v="2"/>
    <x v="0"/>
    <s v="USD"/>
    <n v="1472911375"/>
    <n v="1471096975"/>
    <b v="0"/>
    <n v="20"/>
    <b v="0"/>
    <s v="food/food trucks"/>
    <n v="0.22520000000000001"/>
    <x v="1791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x v="0"/>
    <s v="USD"/>
    <n v="1421635190"/>
    <n v="1418179190"/>
    <b v="0"/>
    <n v="16"/>
    <b v="0"/>
    <s v="food/food trucks"/>
    <n v="0.41384615384615386"/>
    <x v="1792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x v="0"/>
    <s v="USD"/>
    <n v="1428732000"/>
    <n v="1426772928"/>
    <b v="0"/>
    <n v="33"/>
    <b v="0"/>
    <s v="food/food trucks"/>
    <n v="0.25259090909090909"/>
    <x v="1793"/>
    <x v="7"/>
    <x v="19"/>
    <x v="2407"/>
    <d v="2015-04-11T06:00:00"/>
  </r>
  <r>
    <n v="2408"/>
    <s v="Sabroso On Wheels"/>
    <s v="A US Army Vet trying to get a Peruvian food truck going! Really good Peruvian food now mobile!"/>
    <x v="36"/>
    <n v="30"/>
    <x v="2"/>
    <x v="0"/>
    <s v="USD"/>
    <n v="1415247757"/>
    <n v="1412652157"/>
    <b v="0"/>
    <n v="2"/>
    <b v="0"/>
    <s v="food/food trucks"/>
    <n v="2E-3"/>
    <x v="2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x v="31"/>
    <n v="460"/>
    <x v="2"/>
    <x v="0"/>
    <s v="USD"/>
    <n v="1439931675"/>
    <n v="1437339675"/>
    <b v="0"/>
    <n v="6"/>
    <b v="0"/>
    <s v="food/food trucks"/>
    <n v="1.84E-2"/>
    <x v="474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x v="2"/>
    <s v="AUD"/>
    <n v="1441619275"/>
    <n v="1439027275"/>
    <b v="0"/>
    <n v="0"/>
    <b v="0"/>
    <s v="food/food trucks"/>
    <n v="0"/>
    <x v="121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x v="31"/>
    <n v="151"/>
    <x v="2"/>
    <x v="0"/>
    <s v="USD"/>
    <n v="1440524082"/>
    <n v="1437932082"/>
    <b v="0"/>
    <n v="3"/>
    <b v="0"/>
    <s v="food/food trucks"/>
    <n v="6.0400000000000002E-3"/>
    <x v="690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x v="6"/>
    <s v="EUR"/>
    <n v="1480185673"/>
    <n v="1476294073"/>
    <b v="0"/>
    <n v="0"/>
    <b v="0"/>
    <s v="food/food trucks"/>
    <n v="0"/>
    <x v="121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x v="9"/>
    <n v="25"/>
    <x v="2"/>
    <x v="0"/>
    <s v="USD"/>
    <n v="1401579000"/>
    <n v="1398911882"/>
    <b v="0"/>
    <n v="3"/>
    <b v="0"/>
    <s v="food/food trucks"/>
    <n v="8.3333333333333332E-3"/>
    <x v="1585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x v="0"/>
    <s v="USD"/>
    <n v="1440215940"/>
    <n v="1436805660"/>
    <b v="0"/>
    <n v="13"/>
    <b v="0"/>
    <s v="food/food trucks"/>
    <n v="3.0666666666666665E-2"/>
    <x v="1794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x v="127"/>
    <n v="335"/>
    <x v="2"/>
    <x v="0"/>
    <s v="USD"/>
    <n v="1468615346"/>
    <n v="1466023346"/>
    <b v="0"/>
    <n v="6"/>
    <b v="0"/>
    <s v="food/food trucks"/>
    <n v="5.5833333333333334E-3"/>
    <x v="1795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x v="0"/>
    <s v="USD"/>
    <n v="1426345200"/>
    <n v="1421343743"/>
    <b v="0"/>
    <n v="1"/>
    <b v="0"/>
    <s v="food/food trucks"/>
    <n v="2.5000000000000001E-4"/>
    <x v="144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x v="0"/>
    <s v="USD"/>
    <n v="1407705187"/>
    <n v="1405113187"/>
    <b v="0"/>
    <n v="0"/>
    <b v="0"/>
    <s v="food/food trucks"/>
    <n v="0"/>
    <x v="121"/>
    <x v="7"/>
    <x v="19"/>
    <x v="2417"/>
    <d v="2014-08-10T21:13:07"/>
  </r>
  <r>
    <n v="2418"/>
    <s v="Mexican food truck"/>
    <s v="I want to start my food truck business."/>
    <x v="31"/>
    <n v="5"/>
    <x v="2"/>
    <x v="0"/>
    <s v="USD"/>
    <n v="1427225644"/>
    <n v="1422045244"/>
    <b v="0"/>
    <n v="5"/>
    <b v="0"/>
    <s v="food/food trucks"/>
    <n v="2.0000000000000001E-4"/>
    <x v="120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x v="0"/>
    <s v="USD"/>
    <n v="1424281389"/>
    <n v="1419097389"/>
    <b v="0"/>
    <n v="0"/>
    <b v="0"/>
    <s v="food/food trucks"/>
    <n v="0"/>
    <x v="121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x v="0"/>
    <s v="USD"/>
    <n v="1415583695"/>
    <n v="1410396095"/>
    <b v="0"/>
    <n v="36"/>
    <b v="0"/>
    <s v="food/food trucks"/>
    <n v="0.14825133372851215"/>
    <x v="1796"/>
    <x v="7"/>
    <x v="19"/>
    <x v="2420"/>
    <d v="2014-11-10T01:41:35"/>
  </r>
  <r>
    <n v="2421"/>
    <s v="hot dog cart"/>
    <s v="help me start Merrill's first hot dog cart in this empty lot"/>
    <x v="12"/>
    <n v="1"/>
    <x v="2"/>
    <x v="0"/>
    <s v="USD"/>
    <n v="1424536196"/>
    <n v="1421944196"/>
    <b v="0"/>
    <n v="1"/>
    <b v="0"/>
    <s v="food/food trucks"/>
    <n v="1.6666666666666666E-4"/>
    <x v="120"/>
    <x v="7"/>
    <x v="19"/>
    <x v="2421"/>
    <d v="2015-02-21T16:29:56"/>
  </r>
  <r>
    <n v="2422"/>
    <s v="Help starting a family owned food truck"/>
    <s v="Family owned business serving BBQ and seafood to the public"/>
    <x v="2"/>
    <n v="1"/>
    <x v="2"/>
    <x v="0"/>
    <s v="USD"/>
    <n v="1426091036"/>
    <n v="1423502636"/>
    <b v="0"/>
    <n v="1"/>
    <b v="0"/>
    <s v="food/food trucks"/>
    <n v="2E-3"/>
    <x v="120"/>
    <x v="7"/>
    <x v="19"/>
    <x v="2422"/>
    <d v="2015-03-11T16:23:56"/>
  </r>
  <r>
    <n v="2423"/>
    <s v="FBTR BBQ"/>
    <s v="FBTR is a Texas-style, North Carolina based, homemade BBQ company looking to bring good meat to the masses."/>
    <x v="127"/>
    <n v="8"/>
    <x v="2"/>
    <x v="0"/>
    <s v="USD"/>
    <n v="1420044890"/>
    <n v="1417452890"/>
    <b v="0"/>
    <n v="1"/>
    <b v="0"/>
    <s v="food/food trucks"/>
    <n v="1.3333333333333334E-4"/>
    <x v="1797"/>
    <x v="7"/>
    <x v="19"/>
    <x v="2423"/>
    <d v="2014-12-31T16:54:50"/>
  </r>
  <r>
    <n v="2424"/>
    <s v="Lily and Memphs"/>
    <s v="Great and creative food from the heart in the form of a sweet food truck!"/>
    <x v="31"/>
    <n v="310"/>
    <x v="2"/>
    <x v="0"/>
    <s v="USD"/>
    <n v="1414445108"/>
    <n v="1411853108"/>
    <b v="0"/>
    <n v="9"/>
    <b v="0"/>
    <s v="food/food trucks"/>
    <n v="1.24E-2"/>
    <x v="1798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x v="0"/>
    <s v="USD"/>
    <n v="1464386640"/>
    <n v="1463090149"/>
    <b v="0"/>
    <n v="1"/>
    <b v="0"/>
    <s v="food/food trucks"/>
    <n v="2.8571428571428574E-4"/>
    <x v="120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x v="22"/>
    <n v="0"/>
    <x v="2"/>
    <x v="0"/>
    <s v="USD"/>
    <n v="1439006692"/>
    <n v="1433822692"/>
    <b v="0"/>
    <n v="0"/>
    <b v="0"/>
    <s v="food/food trucks"/>
    <n v="0"/>
    <x v="121"/>
    <x v="7"/>
    <x v="19"/>
    <x v="2426"/>
    <d v="2015-08-08T04:04:52"/>
  </r>
  <r>
    <n v="2427"/>
    <s v="Wraps in a snap. Fast lunch with a gourmet punch!"/>
    <s v="Fast and simple lunches for those on the go.  All (lunch) deals $10 or less."/>
    <x v="63"/>
    <n v="1"/>
    <x v="2"/>
    <x v="0"/>
    <s v="USD"/>
    <n v="1458715133"/>
    <n v="1455262733"/>
    <b v="0"/>
    <n v="1"/>
    <b v="0"/>
    <s v="food/food trucks"/>
    <n v="2.0000000000000002E-5"/>
    <x v="120"/>
    <x v="7"/>
    <x v="19"/>
    <x v="2427"/>
    <d v="2016-03-23T06:38:53"/>
  </r>
  <r>
    <n v="2428"/>
    <s v="Premium Burgers"/>
    <s v="From Moo 2 You! We want to offer premium burgers to a taco flooded environment."/>
    <x v="19"/>
    <n v="1"/>
    <x v="2"/>
    <x v="0"/>
    <s v="USD"/>
    <n v="1426182551"/>
    <n v="1423594151"/>
    <b v="0"/>
    <n v="1"/>
    <b v="0"/>
    <s v="food/food trucks"/>
    <n v="2.8571428571428571E-5"/>
    <x v="120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x v="10"/>
    <s v="NOK"/>
    <n v="1486313040"/>
    <n v="1483131966"/>
    <b v="0"/>
    <n v="4"/>
    <b v="0"/>
    <s v="food/food trucks"/>
    <n v="1.4321428571428572E-2"/>
    <x v="1799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x v="9"/>
    <n v="21"/>
    <x v="2"/>
    <x v="0"/>
    <s v="USD"/>
    <n v="1455246504"/>
    <n v="1452654504"/>
    <b v="0"/>
    <n v="2"/>
    <b v="0"/>
    <s v="food/food trucks"/>
    <n v="7.0000000000000001E-3"/>
    <x v="689"/>
    <x v="7"/>
    <x v="19"/>
    <x v="2430"/>
    <d v="2016-02-12T03:08:24"/>
  </r>
  <r>
    <n v="2431"/>
    <s v="Murphy's good eatin'"/>
    <s v="Go to Colorado and run a food truck with homemade food of all kinds."/>
    <x v="57"/>
    <n v="2"/>
    <x v="2"/>
    <x v="0"/>
    <s v="USD"/>
    <n v="1467080613"/>
    <n v="1461896613"/>
    <b v="0"/>
    <n v="2"/>
    <b v="0"/>
    <s v="food/food trucks"/>
    <n v="2.0000000000000002E-5"/>
    <x v="120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x v="32"/>
    <n v="2"/>
    <x v="2"/>
    <x v="0"/>
    <s v="USD"/>
    <n v="1425791697"/>
    <n v="1423199697"/>
    <b v="0"/>
    <n v="2"/>
    <b v="0"/>
    <s v="food/food trucks"/>
    <n v="1.4285714285714287E-4"/>
    <x v="120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x v="3"/>
    <n v="0"/>
    <x v="2"/>
    <x v="0"/>
    <s v="USD"/>
    <n v="1456608943"/>
    <n v="1454016943"/>
    <b v="0"/>
    <n v="0"/>
    <b v="0"/>
    <s v="food/food trucks"/>
    <n v="0"/>
    <x v="121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x v="0"/>
    <s v="USD"/>
    <n v="1438662474"/>
    <n v="1435206474"/>
    <b v="0"/>
    <n v="2"/>
    <b v="0"/>
    <s v="food/food trucks"/>
    <n v="1.2999999999999999E-3"/>
    <x v="31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x v="11"/>
    <s v="SEK"/>
    <n v="1444027186"/>
    <n v="1441435186"/>
    <b v="0"/>
    <n v="4"/>
    <b v="0"/>
    <s v="food/food trucks"/>
    <n v="4.8960000000000002E-3"/>
    <x v="1800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x v="5"/>
    <s v="CAD"/>
    <n v="1454078770"/>
    <n v="1448894770"/>
    <b v="0"/>
    <n v="2"/>
    <b v="0"/>
    <s v="food/food trucks"/>
    <n v="3.8461538461538462E-4"/>
    <x v="381"/>
    <x v="7"/>
    <x v="19"/>
    <x v="2436"/>
    <d v="2016-01-29T14:46:10"/>
  </r>
  <r>
    <n v="2437"/>
    <s v="Cuppa Gumbos"/>
    <s v="Homemade Gumbo, Stews and Curry to be served hot and fresh everyday at any festival or concert we can attend."/>
    <x v="6"/>
    <n v="0"/>
    <x v="2"/>
    <x v="0"/>
    <s v="USD"/>
    <n v="1426615200"/>
    <n v="1422400188"/>
    <b v="0"/>
    <n v="0"/>
    <b v="0"/>
    <s v="food/food trucks"/>
    <n v="0"/>
    <x v="121"/>
    <x v="7"/>
    <x v="19"/>
    <x v="2437"/>
    <d v="2015-03-17T18:00:00"/>
  </r>
  <r>
    <n v="2438"/>
    <s v="FOOD|Art"/>
    <s v="I'm starting a catering and food truck business of southern comfort food. My FOOD is my Art!  _x000a_Thanks for you help!"/>
    <x v="36"/>
    <n v="50"/>
    <x v="2"/>
    <x v="0"/>
    <s v="USD"/>
    <n v="1449529062"/>
    <n v="1444341462"/>
    <b v="0"/>
    <n v="1"/>
    <b v="0"/>
    <s v="food/food trucks"/>
    <n v="3.3333333333333335E-3"/>
    <x v="73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x v="3"/>
    <n v="0"/>
    <x v="2"/>
    <x v="0"/>
    <s v="USD"/>
    <n v="1445197129"/>
    <n v="1442605129"/>
    <b v="0"/>
    <n v="0"/>
    <b v="0"/>
    <s v="food/food trucks"/>
    <n v="0"/>
    <x v="121"/>
    <x v="7"/>
    <x v="19"/>
    <x v="2439"/>
    <d v="2015-10-18T19:38:49"/>
  </r>
  <r>
    <n v="2440"/>
    <s v="The first green Food Truck in Phnom Penh"/>
    <s v="Starting a entire clean energy food truck and set a new standard for Cambodia"/>
    <x v="10"/>
    <n v="10"/>
    <x v="2"/>
    <x v="18"/>
    <s v="EUR"/>
    <n v="1455399313"/>
    <n v="1452807313"/>
    <b v="0"/>
    <n v="2"/>
    <b v="0"/>
    <s v="food/food trucks"/>
    <n v="2E-3"/>
    <x v="144"/>
    <x v="7"/>
    <x v="19"/>
    <x v="2440"/>
    <d v="2016-02-13T21:35:13"/>
  </r>
  <r>
    <n v="2441"/>
    <s v="Bring Alchemy Pops to the People!"/>
    <s v="YOU can help Alchemy Pops POP up on a street near you!"/>
    <x v="51"/>
    <n v="8091"/>
    <x v="0"/>
    <x v="0"/>
    <s v="USD"/>
    <n v="1437627540"/>
    <n v="1435806054"/>
    <b v="0"/>
    <n v="109"/>
    <b v="1"/>
    <s v="food/small batch"/>
    <n v="1.0788"/>
    <x v="1801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x v="95"/>
    <n v="30226"/>
    <x v="0"/>
    <x v="0"/>
    <s v="USD"/>
    <n v="1426777228"/>
    <n v="1424188828"/>
    <b v="0"/>
    <n v="372"/>
    <b v="1"/>
    <s v="food/small batch"/>
    <n v="1.2594166666666666"/>
    <x v="1802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x v="0"/>
    <s v="USD"/>
    <n v="1408114822"/>
    <n v="1405522822"/>
    <b v="0"/>
    <n v="311"/>
    <b v="1"/>
    <s v="food/small batch"/>
    <n v="2.0251494999999999"/>
    <x v="1803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x v="0"/>
    <s v="USD"/>
    <n v="1464199591"/>
    <n v="1461607591"/>
    <b v="0"/>
    <n v="61"/>
    <b v="1"/>
    <s v="food/small batch"/>
    <n v="1.0860000000000001"/>
    <x v="1804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x v="0"/>
    <s v="USD"/>
    <n v="1443242021"/>
    <n v="1440650021"/>
    <b v="0"/>
    <n v="115"/>
    <b v="1"/>
    <s v="food/small batch"/>
    <n v="1.728"/>
    <x v="1805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x v="0"/>
    <s v="USD"/>
    <n v="1480174071"/>
    <n v="1477578471"/>
    <b v="0"/>
    <n v="111"/>
    <b v="1"/>
    <s v="food/small batch"/>
    <n v="1.6798"/>
    <x v="1806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x v="0"/>
    <s v="USD"/>
    <n v="1478923200"/>
    <n v="1476184593"/>
    <b v="0"/>
    <n v="337"/>
    <b v="1"/>
    <s v="food/small batch"/>
    <n v="4.2720000000000002"/>
    <x v="1807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x v="0"/>
    <s v="USD"/>
    <n v="1472621760"/>
    <n v="1472110513"/>
    <b v="0"/>
    <n v="9"/>
    <b v="1"/>
    <s v="food/small batch"/>
    <n v="1.075"/>
    <x v="1808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x v="0"/>
    <s v="USD"/>
    <n v="1417321515"/>
    <n v="1414725915"/>
    <b v="0"/>
    <n v="120"/>
    <b v="1"/>
    <s v="food/small batch"/>
    <n v="1.08"/>
    <x v="472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x v="0"/>
    <s v="USD"/>
    <n v="1414465860"/>
    <n v="1411177456"/>
    <b v="0"/>
    <n v="102"/>
    <b v="1"/>
    <s v="food/small batch"/>
    <n v="1.0153353333333335"/>
    <x v="1809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x v="3"/>
    <n v="11545"/>
    <x v="0"/>
    <x v="0"/>
    <s v="USD"/>
    <n v="1488750490"/>
    <n v="1487022490"/>
    <b v="0"/>
    <n v="186"/>
    <b v="1"/>
    <s v="food/small batch"/>
    <n v="1.1545000000000001"/>
    <x v="1810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x v="0"/>
    <s v="USD"/>
    <n v="1451430000"/>
    <n v="1448914500"/>
    <b v="0"/>
    <n v="15"/>
    <b v="1"/>
    <s v="food/small batch"/>
    <n v="1.335"/>
    <x v="1811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x v="0"/>
    <s v="USD"/>
    <n v="1486053409"/>
    <n v="1483461409"/>
    <b v="0"/>
    <n v="67"/>
    <b v="1"/>
    <s v="food/small batch"/>
    <n v="1.5469999999999999"/>
    <x v="1812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x v="0"/>
    <s v="USD"/>
    <n v="1489207808"/>
    <n v="1486183808"/>
    <b v="0"/>
    <n v="130"/>
    <b v="1"/>
    <s v="food/small batch"/>
    <n v="1.0084571428571429"/>
    <x v="1813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x v="43"/>
    <n v="546"/>
    <x v="0"/>
    <x v="0"/>
    <s v="USD"/>
    <n v="1461177950"/>
    <n v="1458758750"/>
    <b v="0"/>
    <n v="16"/>
    <b v="1"/>
    <s v="food/small batch"/>
    <n v="1.82"/>
    <x v="1814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x v="15"/>
    <n v="2713"/>
    <x v="0"/>
    <x v="0"/>
    <s v="USD"/>
    <n v="1488063839"/>
    <n v="1485471839"/>
    <b v="0"/>
    <n v="67"/>
    <b v="1"/>
    <s v="food/small batch"/>
    <n v="1.8086666666666666"/>
    <x v="1815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x v="165"/>
    <n v="23530"/>
    <x v="0"/>
    <x v="0"/>
    <s v="USD"/>
    <n v="1458826056"/>
    <n v="1456237656"/>
    <b v="0"/>
    <n v="124"/>
    <b v="1"/>
    <s v="food/small batch"/>
    <n v="1.0230434782608695"/>
    <x v="1816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x v="10"/>
    <n v="5509"/>
    <x v="0"/>
    <x v="0"/>
    <s v="USD"/>
    <n v="1465498800"/>
    <n v="1462481718"/>
    <b v="0"/>
    <n v="80"/>
    <b v="1"/>
    <s v="food/small batch"/>
    <n v="1.1017999999999999"/>
    <x v="1817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x v="0"/>
    <s v="USD"/>
    <n v="1458742685"/>
    <n v="1454858285"/>
    <b v="0"/>
    <n v="282"/>
    <b v="1"/>
    <s v="food/small batch"/>
    <n v="1.0225"/>
    <x v="1818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x v="0"/>
    <s v="USD"/>
    <n v="1483417020"/>
    <n v="1480480167"/>
    <b v="0"/>
    <n v="68"/>
    <b v="1"/>
    <s v="food/small batch"/>
    <n v="1.0078823529411765"/>
    <x v="1819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x v="51"/>
    <n v="7785"/>
    <x v="0"/>
    <x v="0"/>
    <s v="USD"/>
    <n v="1317438000"/>
    <n v="1314577097"/>
    <b v="0"/>
    <n v="86"/>
    <b v="1"/>
    <s v="music/indie rock"/>
    <n v="1.038"/>
    <x v="1820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x v="0"/>
    <s v="USD"/>
    <n v="1342672096"/>
    <n v="1340944096"/>
    <b v="0"/>
    <n v="115"/>
    <b v="1"/>
    <s v="music/indie rock"/>
    <n v="1.1070833333333334"/>
    <x v="1821"/>
    <x v="4"/>
    <x v="14"/>
    <x v="2462"/>
    <d v="2012-07-19T04:28:16"/>
  </r>
  <r>
    <n v="2463"/>
    <s v="Emma Ate the Lion &quot;Songs Two Count Too&quot;"/>
    <s v="Emma Ate The Lion's debut full length album"/>
    <x v="13"/>
    <n v="2325"/>
    <x v="0"/>
    <x v="0"/>
    <s v="USD"/>
    <n v="1366138800"/>
    <n v="1362710425"/>
    <b v="0"/>
    <n v="75"/>
    <b v="1"/>
    <s v="music/indie rock"/>
    <n v="1.1625000000000001"/>
    <x v="1144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x v="13"/>
    <n v="2222"/>
    <x v="0"/>
    <x v="5"/>
    <s v="CAD"/>
    <n v="1443641340"/>
    <n v="1441143397"/>
    <b v="0"/>
    <n v="43"/>
    <b v="1"/>
    <s v="music/indie rock"/>
    <n v="1.111"/>
    <x v="1822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x v="176"/>
    <n v="1261"/>
    <x v="0"/>
    <x v="0"/>
    <s v="USD"/>
    <n v="1348420548"/>
    <n v="1345828548"/>
    <b v="0"/>
    <n v="48"/>
    <b v="1"/>
    <s v="music/indie rock"/>
    <n v="1.8014285714285714"/>
    <x v="1823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x v="0"/>
    <s v="USD"/>
    <n v="1368066453"/>
    <n v="1365474453"/>
    <b v="0"/>
    <n v="52"/>
    <b v="1"/>
    <s v="music/indie rock"/>
    <n v="1"/>
    <x v="1824"/>
    <x v="4"/>
    <x v="14"/>
    <x v="2466"/>
    <d v="2013-05-09T02:27:33"/>
  </r>
  <r>
    <n v="2467"/>
    <s v="Nature Boy Explorer EP"/>
    <s v="We've finished our first EP and we're taking it on the road in three weeks! Help us fund manufacturing?"/>
    <x v="28"/>
    <n v="1185"/>
    <x v="0"/>
    <x v="0"/>
    <s v="USD"/>
    <n v="1336669200"/>
    <n v="1335473931"/>
    <b v="0"/>
    <n v="43"/>
    <b v="1"/>
    <s v="music/indie rock"/>
    <n v="1.1850000000000001"/>
    <x v="1825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x v="13"/>
    <n v="2144.34"/>
    <x v="0"/>
    <x v="0"/>
    <s v="USD"/>
    <n v="1351400400"/>
    <n v="1348285321"/>
    <b v="0"/>
    <n v="58"/>
    <b v="1"/>
    <s v="music/indie rock"/>
    <n v="1.0721700000000001"/>
    <x v="1826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x v="0"/>
    <s v="USD"/>
    <n v="1297160329"/>
    <n v="1295000329"/>
    <b v="0"/>
    <n v="47"/>
    <b v="1"/>
    <s v="music/indie rock"/>
    <n v="1.1366666666666667"/>
    <x v="1827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x v="0"/>
    <s v="USD"/>
    <n v="1337824055"/>
    <n v="1335232055"/>
    <b v="0"/>
    <n v="36"/>
    <b v="1"/>
    <s v="music/indie rock"/>
    <n v="1.0316400000000001"/>
    <x v="1828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x v="0"/>
    <s v="USD"/>
    <n v="1327535392"/>
    <n v="1324079392"/>
    <b v="0"/>
    <n v="17"/>
    <b v="1"/>
    <s v="music/indie rock"/>
    <n v="1.28"/>
    <x v="1829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x v="0"/>
    <s v="USD"/>
    <n v="1283562180"/>
    <n v="1277433980"/>
    <b v="0"/>
    <n v="104"/>
    <b v="1"/>
    <s v="music/indie rock"/>
    <n v="1.3576026666666667"/>
    <x v="1830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x v="0"/>
    <s v="USD"/>
    <n v="1352573869"/>
    <n v="1349978269"/>
    <b v="0"/>
    <n v="47"/>
    <b v="1"/>
    <s v="music/indie rock"/>
    <n v="1"/>
    <x v="1831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x v="0"/>
    <s v="USD"/>
    <n v="1286756176"/>
    <n v="1282868176"/>
    <b v="0"/>
    <n v="38"/>
    <b v="1"/>
    <s v="music/indie rock"/>
    <n v="1.0000360000000001"/>
    <x v="1832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x v="30"/>
    <n v="2618"/>
    <x v="0"/>
    <x v="0"/>
    <s v="USD"/>
    <n v="1278799200"/>
    <n v="1273647255"/>
    <b v="0"/>
    <n v="81"/>
    <b v="1"/>
    <s v="music/indie rock"/>
    <n v="1.0471999999999999"/>
    <x v="1833"/>
    <x v="4"/>
    <x v="14"/>
    <x v="2475"/>
    <d v="2010-07-10T22:00:00"/>
  </r>
  <r>
    <n v="2476"/>
    <s v="Arts &amp; Crafts"/>
    <s v="Eleven songs, the accumulation of several memorable occurrences in a sleepy town; stories of fiction &amp; fact."/>
    <x v="50"/>
    <n v="3360.72"/>
    <x v="0"/>
    <x v="0"/>
    <s v="USD"/>
    <n v="1415004770"/>
    <n v="1412149970"/>
    <b v="0"/>
    <n v="55"/>
    <b v="1"/>
    <s v="music/indie rock"/>
    <n v="1.050225"/>
    <x v="1834"/>
    <x v="4"/>
    <x v="14"/>
    <x v="2476"/>
    <d v="2014-11-03T08:52:50"/>
  </r>
  <r>
    <n v="2477"/>
    <s v="Debut Album"/>
    <s v="Releasing my first album in August, and I need your help in order to get it done!"/>
    <x v="47"/>
    <n v="1285"/>
    <x v="0"/>
    <x v="0"/>
    <s v="USD"/>
    <n v="1344789345"/>
    <n v="1340901345"/>
    <b v="0"/>
    <n v="41"/>
    <b v="1"/>
    <s v="music/indie rock"/>
    <n v="1.7133333333333334"/>
    <x v="1835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x v="0"/>
    <s v="USD"/>
    <n v="1358117313"/>
    <n v="1355525313"/>
    <b v="0"/>
    <n v="79"/>
    <b v="1"/>
    <s v="music/indie rock"/>
    <n v="1.2749999999999999"/>
    <x v="1836"/>
    <x v="4"/>
    <x v="14"/>
    <x v="2478"/>
    <d v="2013-01-13T22:48:33"/>
  </r>
  <r>
    <n v="2479"/>
    <s v="FUEL FAKE NATIVES"/>
    <s v="Fake Natives is headed on tour this summer. Help them fill their tank with fossil fuels."/>
    <x v="43"/>
    <n v="400.33"/>
    <x v="0"/>
    <x v="0"/>
    <s v="USD"/>
    <n v="1343440800"/>
    <n v="1342545994"/>
    <b v="0"/>
    <n v="16"/>
    <b v="1"/>
    <s v="music/indie rock"/>
    <n v="1.3344333333333334"/>
    <x v="1837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x v="13"/>
    <n v="2000"/>
    <x v="0"/>
    <x v="0"/>
    <s v="USD"/>
    <n v="1444516084"/>
    <n v="1439332084"/>
    <b v="0"/>
    <n v="8"/>
    <b v="1"/>
    <s v="music/indie rock"/>
    <n v="1"/>
    <x v="409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x v="0"/>
    <s v="USD"/>
    <n v="1335799808"/>
    <n v="1333207808"/>
    <b v="0"/>
    <n v="95"/>
    <b v="1"/>
    <s v="music/indie rock"/>
    <n v="1.1291099999999998"/>
    <x v="1838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x v="28"/>
    <n v="1001"/>
    <x v="0"/>
    <x v="0"/>
    <s v="USD"/>
    <n v="1312224383"/>
    <n v="1308336383"/>
    <b v="0"/>
    <n v="25"/>
    <b v="1"/>
    <s v="music/indie rock"/>
    <n v="1.0009999999999999"/>
    <x v="1726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x v="184"/>
    <n v="1251"/>
    <x v="0"/>
    <x v="0"/>
    <s v="USD"/>
    <n v="1335891603"/>
    <n v="1330711203"/>
    <b v="0"/>
    <n v="19"/>
    <b v="1"/>
    <s v="music/indie rock"/>
    <n v="1.1372727272727272"/>
    <x v="1839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x v="0"/>
    <s v="USD"/>
    <n v="1316124003"/>
    <n v="1313532003"/>
    <b v="0"/>
    <n v="90"/>
    <b v="1"/>
    <s v="music/indie rock"/>
    <n v="1.1931742857142855"/>
    <x v="1840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x v="0"/>
    <s v="USD"/>
    <n v="1318463879"/>
    <n v="1315439879"/>
    <b v="0"/>
    <n v="41"/>
    <b v="1"/>
    <s v="music/indie rock"/>
    <n v="1.0325"/>
    <x v="1841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x v="0"/>
    <s v="USD"/>
    <n v="1335113976"/>
    <n v="1332521976"/>
    <b v="0"/>
    <n v="30"/>
    <b v="1"/>
    <s v="music/indie rock"/>
    <n v="2.6566666666666667"/>
    <x v="1842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x v="15"/>
    <n v="1500.76"/>
    <x v="0"/>
    <x v="0"/>
    <s v="USD"/>
    <n v="1338083997"/>
    <n v="1335491997"/>
    <b v="0"/>
    <n v="38"/>
    <b v="1"/>
    <s v="music/indie rock"/>
    <n v="1.0005066666666667"/>
    <x v="1843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x v="0"/>
    <s v="USD"/>
    <n v="1321459908"/>
    <n v="1318864308"/>
    <b v="0"/>
    <n v="65"/>
    <b v="1"/>
    <s v="music/indie rock"/>
    <n v="1.0669999999999999"/>
    <x v="1844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x v="0"/>
    <s v="USD"/>
    <n v="1368117239"/>
    <n v="1365525239"/>
    <b v="0"/>
    <n v="75"/>
    <b v="1"/>
    <s v="music/indie rock"/>
    <n v="1.3367142857142857"/>
    <x v="1845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x v="2"/>
    <n v="607"/>
    <x v="0"/>
    <x v="0"/>
    <s v="USD"/>
    <n v="1340429276"/>
    <n v="1335245276"/>
    <b v="0"/>
    <n v="16"/>
    <b v="1"/>
    <s v="music/indie rock"/>
    <n v="1.214"/>
    <x v="1846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x v="0"/>
    <s v="USD"/>
    <n v="1295142660"/>
    <n v="1293739714"/>
    <b v="0"/>
    <n v="10"/>
    <b v="1"/>
    <s v="music/indie rock"/>
    <n v="1.032"/>
    <x v="1847"/>
    <x v="4"/>
    <x v="14"/>
    <x v="2491"/>
    <d v="2011-01-16T01:51:00"/>
  </r>
  <r>
    <n v="2492"/>
    <s v="SUPER NICE EP 2012"/>
    <s v="We're a band from Hawaii trying to produce our first EP and we need help!"/>
    <x v="20"/>
    <n v="750"/>
    <x v="0"/>
    <x v="0"/>
    <s v="USD"/>
    <n v="1339840740"/>
    <n v="1335397188"/>
    <b v="0"/>
    <n v="27"/>
    <b v="1"/>
    <s v="music/indie rock"/>
    <n v="1.25"/>
    <x v="1848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x v="22"/>
    <n v="25740"/>
    <x v="0"/>
    <x v="0"/>
    <s v="USD"/>
    <n v="1367208140"/>
    <n v="1363320140"/>
    <b v="0"/>
    <n v="259"/>
    <b v="1"/>
    <s v="music/indie rock"/>
    <n v="1.2869999999999999"/>
    <x v="1849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x v="0"/>
    <s v="USD"/>
    <n v="1337786944"/>
    <n v="1335194944"/>
    <b v="0"/>
    <n v="39"/>
    <b v="1"/>
    <s v="music/indie rock"/>
    <n v="1.0100533333333332"/>
    <x v="1850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x v="0"/>
    <s v="USD"/>
    <n v="1339022575"/>
    <n v="1336430575"/>
    <b v="0"/>
    <n v="42"/>
    <b v="1"/>
    <s v="music/indie rock"/>
    <n v="1.2753666666666665"/>
    <x v="1851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x v="12"/>
    <n v="6000"/>
    <x v="0"/>
    <x v="0"/>
    <s v="USD"/>
    <n v="1364597692"/>
    <n v="1361577292"/>
    <b v="0"/>
    <n v="10"/>
    <b v="1"/>
    <s v="music/indie rock"/>
    <n v="1"/>
    <x v="1852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x v="0"/>
    <s v="USD"/>
    <n v="1312578338"/>
    <n v="1309986338"/>
    <b v="0"/>
    <n v="56"/>
    <b v="1"/>
    <s v="music/indie rock"/>
    <n v="1.127715"/>
    <x v="1853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x v="28"/>
    <n v="1056"/>
    <x v="0"/>
    <x v="0"/>
    <s v="USD"/>
    <n v="1422400387"/>
    <n v="1421190787"/>
    <b v="0"/>
    <n v="20"/>
    <b v="1"/>
    <s v="music/indie rock"/>
    <n v="1.056"/>
    <x v="1854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x v="0"/>
    <s v="USD"/>
    <n v="1356976800"/>
    <n v="1352820837"/>
    <b v="0"/>
    <n v="170"/>
    <b v="1"/>
    <s v="music/indie rock"/>
    <n v="2.0262500000000001"/>
    <x v="1855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x v="20"/>
    <n v="680"/>
    <x v="0"/>
    <x v="0"/>
    <s v="USD"/>
    <n v="1340476375"/>
    <n v="1337884375"/>
    <b v="0"/>
    <n v="29"/>
    <b v="1"/>
    <s v="music/indie rock"/>
    <n v="1.1333333333333333"/>
    <x v="1856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x v="5"/>
    <s v="CAD"/>
    <n v="1443379104"/>
    <n v="1440787104"/>
    <b v="0"/>
    <n v="7"/>
    <b v="0"/>
    <s v="food/restaurants"/>
    <n v="2.5545454545454545E-2"/>
    <x v="1857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x v="74"/>
    <n v="86"/>
    <x v="2"/>
    <x v="0"/>
    <s v="USD"/>
    <n v="1411328918"/>
    <n v="1407440918"/>
    <b v="0"/>
    <n v="5"/>
    <b v="0"/>
    <s v="food/restaurants"/>
    <n v="7.8181818181818181E-4"/>
    <x v="1858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x v="3"/>
    <n v="0"/>
    <x v="2"/>
    <x v="0"/>
    <s v="USD"/>
    <n v="1465333560"/>
    <n v="1462743308"/>
    <b v="0"/>
    <n v="0"/>
    <b v="0"/>
    <s v="food/restaurants"/>
    <n v="0"/>
    <x v="121"/>
    <x v="7"/>
    <x v="34"/>
    <x v="2503"/>
    <d v="2016-06-07T21:06:00"/>
  </r>
  <r>
    <n v="2504"/>
    <s v="Halal Restaurant and Internet Cafe"/>
    <s v="Halal Restaurant and Internet Cafe 20 percent of profits will go to building masjids."/>
    <x v="19"/>
    <n v="0"/>
    <x v="2"/>
    <x v="0"/>
    <s v="USD"/>
    <n v="1416014534"/>
    <n v="1413418934"/>
    <b v="0"/>
    <n v="0"/>
    <b v="0"/>
    <s v="food/restaurants"/>
    <n v="0"/>
    <x v="121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x v="39"/>
    <n v="0"/>
    <x v="2"/>
    <x v="0"/>
    <s v="USD"/>
    <n v="1426292416"/>
    <n v="1423704016"/>
    <b v="0"/>
    <n v="0"/>
    <b v="0"/>
    <s v="food/restaurants"/>
    <n v="0"/>
    <x v="121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x v="10"/>
    <n v="30"/>
    <x v="2"/>
    <x v="1"/>
    <s v="GBP"/>
    <n v="1443906000"/>
    <n v="1441955269"/>
    <b v="0"/>
    <n v="2"/>
    <b v="0"/>
    <s v="food/restaurants"/>
    <n v="6.0000000000000001E-3"/>
    <x v="2"/>
    <x v="7"/>
    <x v="34"/>
    <x v="2506"/>
    <d v="2015-10-03T21:00:00"/>
  </r>
  <r>
    <n v="2507"/>
    <s v="Help Cafe Talavera get a New Kitchen!"/>
    <s v="Unique dishes for a unique city!."/>
    <x v="350"/>
    <n v="0"/>
    <x v="2"/>
    <x v="0"/>
    <s v="USD"/>
    <n v="1431308704"/>
    <n v="1428716704"/>
    <b v="0"/>
    <n v="0"/>
    <b v="0"/>
    <s v="food/restaurants"/>
    <n v="0"/>
    <x v="121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x v="22"/>
    <n v="0"/>
    <x v="2"/>
    <x v="0"/>
    <s v="USD"/>
    <n v="1408056634"/>
    <n v="1405464634"/>
    <b v="0"/>
    <n v="0"/>
    <b v="0"/>
    <s v="food/restaurants"/>
    <n v="0"/>
    <x v="121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x v="1"/>
    <s v="GBP"/>
    <n v="1429554349"/>
    <n v="1424719549"/>
    <b v="0"/>
    <n v="28"/>
    <b v="0"/>
    <s v="food/restaurants"/>
    <n v="1.0526315789473684E-2"/>
    <x v="680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x v="0"/>
    <s v="USD"/>
    <n v="1431647772"/>
    <n v="1426463772"/>
    <b v="0"/>
    <n v="2"/>
    <b v="0"/>
    <s v="food/restaurants"/>
    <n v="1.5E-3"/>
    <x v="839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x v="57"/>
    <n v="0"/>
    <x v="2"/>
    <x v="1"/>
    <s v="GBP"/>
    <n v="1454323413"/>
    <n v="1451731413"/>
    <b v="0"/>
    <n v="0"/>
    <b v="0"/>
    <s v="food/restaurants"/>
    <n v="0"/>
    <x v="121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x v="146"/>
    <n v="0"/>
    <x v="2"/>
    <x v="0"/>
    <s v="USD"/>
    <n v="1418504561"/>
    <n v="1417208561"/>
    <b v="0"/>
    <n v="0"/>
    <b v="0"/>
    <s v="food/restaurants"/>
    <n v="0"/>
    <x v="121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x v="237"/>
    <n v="0"/>
    <x v="2"/>
    <x v="12"/>
    <s v="EUR"/>
    <n v="1488067789"/>
    <n v="1482883789"/>
    <b v="0"/>
    <n v="0"/>
    <b v="0"/>
    <s v="food/restaurants"/>
    <n v="0"/>
    <x v="121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x v="14"/>
    <n v="210"/>
    <x v="2"/>
    <x v="0"/>
    <s v="USD"/>
    <n v="1408526477"/>
    <n v="1407057677"/>
    <b v="0"/>
    <n v="4"/>
    <b v="0"/>
    <s v="food/restaurants"/>
    <n v="1.7500000000000002E-2"/>
    <x v="1859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x v="0"/>
    <s v="USD"/>
    <n v="1424635753"/>
    <n v="1422043753"/>
    <b v="0"/>
    <n v="12"/>
    <b v="0"/>
    <s v="food/restaurants"/>
    <n v="0.186"/>
    <x v="1860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x v="29"/>
    <n v="0"/>
    <x v="2"/>
    <x v="0"/>
    <s v="USD"/>
    <n v="1417279252"/>
    <n v="1414683652"/>
    <b v="0"/>
    <n v="0"/>
    <b v="0"/>
    <s v="food/restaurants"/>
    <n v="0"/>
    <x v="121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x v="102"/>
    <n v="1767"/>
    <x v="2"/>
    <x v="5"/>
    <s v="CAD"/>
    <n v="1426788930"/>
    <n v="1424200530"/>
    <b v="0"/>
    <n v="33"/>
    <b v="0"/>
    <s v="food/restaurants"/>
    <n v="9.8166666666666666E-2"/>
    <x v="1861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x v="10"/>
    <n v="0"/>
    <x v="2"/>
    <x v="0"/>
    <s v="USD"/>
    <n v="1415899228"/>
    <n v="1413303628"/>
    <b v="0"/>
    <n v="0"/>
    <b v="0"/>
    <s v="food/restaurants"/>
    <n v="0"/>
    <x v="121"/>
    <x v="7"/>
    <x v="34"/>
    <x v="2518"/>
    <d v="2014-11-13T17:20:28"/>
  </r>
  <r>
    <n v="2519"/>
    <s v="Kelli's Kitchen"/>
    <s v="Better than your mom's, better than Cracker Barrel, only at Kelli's Kitchen (all from scratch)."/>
    <x v="60"/>
    <n v="65"/>
    <x v="2"/>
    <x v="0"/>
    <s v="USD"/>
    <n v="1405741404"/>
    <n v="1403149404"/>
    <b v="0"/>
    <n v="4"/>
    <b v="0"/>
    <s v="food/restaurants"/>
    <n v="4.3333333333333331E-4"/>
    <x v="1862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x v="0"/>
    <s v="USD"/>
    <n v="1476559260"/>
    <n v="1472567085"/>
    <b v="0"/>
    <n v="0"/>
    <b v="0"/>
    <s v="food/restaurants"/>
    <n v="0"/>
    <x v="121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x v="0"/>
    <s v="USD"/>
    <n v="1444778021"/>
    <n v="1442963621"/>
    <b v="0"/>
    <n v="132"/>
    <b v="1"/>
    <s v="music/classical music"/>
    <n v="1.0948792000000001"/>
    <x v="1863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x v="0"/>
    <s v="USD"/>
    <n v="1461336720"/>
    <n v="1459431960"/>
    <b v="0"/>
    <n v="27"/>
    <b v="1"/>
    <s v="music/classical music"/>
    <n v="1"/>
    <x v="1864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x v="42"/>
    <n v="1408"/>
    <x v="0"/>
    <x v="0"/>
    <s v="USD"/>
    <n v="1416270292"/>
    <n v="1413674692"/>
    <b v="0"/>
    <n v="26"/>
    <b v="1"/>
    <s v="music/classical music"/>
    <n v="1.5644444444444445"/>
    <x v="1865"/>
    <x v="4"/>
    <x v="35"/>
    <x v="2523"/>
    <d v="2014-11-18T00:24:52"/>
  </r>
  <r>
    <n v="2524"/>
    <s v="Les Bostonades' First CD"/>
    <s v="We're bringing some of our favorite music from the past 10 years to disc for the first time ever."/>
    <x v="51"/>
    <n v="7620"/>
    <x v="0"/>
    <x v="0"/>
    <s v="USD"/>
    <n v="1419136200"/>
    <n v="1416338557"/>
    <b v="0"/>
    <n v="43"/>
    <b v="1"/>
    <s v="music/classical music"/>
    <n v="1.016"/>
    <x v="1866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x v="6"/>
    <n v="8026"/>
    <x v="0"/>
    <x v="0"/>
    <s v="USD"/>
    <n v="1340914571"/>
    <n v="1338322571"/>
    <b v="0"/>
    <n v="80"/>
    <b v="1"/>
    <s v="music/classical music"/>
    <n v="1.00325"/>
    <x v="1867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x v="0"/>
    <s v="USD"/>
    <n v="1418014740"/>
    <n v="1415585474"/>
    <b v="0"/>
    <n v="33"/>
    <b v="1"/>
    <s v="music/classical music"/>
    <n v="1.1294999999999999"/>
    <x v="1868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x v="23"/>
    <n v="4085"/>
    <x v="0"/>
    <x v="0"/>
    <s v="USD"/>
    <n v="1382068740"/>
    <n v="1380477691"/>
    <b v="0"/>
    <n v="71"/>
    <b v="1"/>
    <s v="music/classical music"/>
    <n v="1.02125"/>
    <x v="1869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x v="23"/>
    <n v="4289.99"/>
    <x v="0"/>
    <x v="1"/>
    <s v="GBP"/>
    <n v="1440068400"/>
    <n v="1438459303"/>
    <b v="0"/>
    <n v="81"/>
    <b v="1"/>
    <s v="music/classical music"/>
    <n v="1.0724974999999999"/>
    <x v="1870"/>
    <x v="4"/>
    <x v="35"/>
    <x v="2528"/>
    <d v="2015-08-20T11:00:00"/>
  </r>
  <r>
    <n v="2529"/>
    <s v="UrbanArias is DC's Contemporary Opera Company"/>
    <s v="Opera. Short. New."/>
    <x v="12"/>
    <n v="6257"/>
    <x v="0"/>
    <x v="0"/>
    <s v="USD"/>
    <n v="1332636975"/>
    <n v="1328752575"/>
    <b v="0"/>
    <n v="76"/>
    <b v="1"/>
    <s v="music/classical music"/>
    <n v="1.0428333333333333"/>
    <x v="1871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x v="0"/>
    <s v="USD"/>
    <n v="1429505400"/>
    <n v="1426711505"/>
    <b v="0"/>
    <n v="48"/>
    <b v="1"/>
    <s v="music/classical music"/>
    <n v="1"/>
    <x v="1872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x v="37"/>
    <n v="4518"/>
    <x v="0"/>
    <x v="0"/>
    <s v="USD"/>
    <n v="1439611140"/>
    <n v="1437668354"/>
    <b v="0"/>
    <n v="61"/>
    <b v="1"/>
    <s v="music/classical music"/>
    <n v="1.004"/>
    <x v="1873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x v="0"/>
    <s v="USD"/>
    <n v="1345148566"/>
    <n v="1342556566"/>
    <b v="0"/>
    <n v="60"/>
    <b v="1"/>
    <s v="music/classical music"/>
    <n v="1.26125"/>
    <x v="1874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x v="0"/>
    <s v="USD"/>
    <n v="1362160868"/>
    <n v="1359568911"/>
    <b v="0"/>
    <n v="136"/>
    <b v="1"/>
    <s v="music/classical music"/>
    <n v="1.1066666666666667"/>
    <x v="1875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x v="0"/>
    <s v="USD"/>
    <n v="1262325600"/>
    <n v="1257871712"/>
    <b v="0"/>
    <n v="14"/>
    <b v="1"/>
    <s v="music/classical music"/>
    <n v="1.05"/>
    <x v="1876"/>
    <x v="4"/>
    <x v="35"/>
    <x v="2534"/>
    <d v="2010-01-01T06:00:00"/>
  </r>
  <r>
    <n v="2535"/>
    <s v="Mark Hayes Requiem Recording"/>
    <s v="Mark Hayes: Requiem Recording"/>
    <x v="22"/>
    <n v="20755"/>
    <x v="0"/>
    <x v="0"/>
    <s v="USD"/>
    <n v="1417463945"/>
    <n v="1414781945"/>
    <b v="0"/>
    <n v="78"/>
    <b v="1"/>
    <s v="music/classical music"/>
    <n v="1.03775"/>
    <x v="1877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x v="0"/>
    <s v="USD"/>
    <n v="1375151566"/>
    <n v="1373337166"/>
    <b v="0"/>
    <n v="4"/>
    <b v="1"/>
    <s v="music/classical music"/>
    <n v="1.1599999999999999"/>
    <x v="1878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x v="0"/>
    <s v="USD"/>
    <n v="1312212855"/>
    <n v="1307028855"/>
    <b v="0"/>
    <n v="11"/>
    <b v="1"/>
    <s v="music/classical music"/>
    <n v="1.1000000000000001"/>
    <x v="101"/>
    <x v="4"/>
    <x v="35"/>
    <x v="2537"/>
    <d v="2011-08-01T15:34:15"/>
  </r>
  <r>
    <n v="2538"/>
    <s v="Me, Myself and Albinoni"/>
    <s v="I will record 2 of Tomaso Albinoni's concertos for 2 oboes playing both parts myself."/>
    <x v="102"/>
    <n v="20343.169999999998"/>
    <x v="0"/>
    <x v="0"/>
    <s v="USD"/>
    <n v="1361681940"/>
    <n v="1359029661"/>
    <b v="0"/>
    <n v="185"/>
    <b v="1"/>
    <s v="music/classical music"/>
    <n v="1.130176111111111"/>
    <x v="1879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x v="3"/>
    <n v="10025"/>
    <x v="0"/>
    <x v="0"/>
    <s v="USD"/>
    <n v="1422913152"/>
    <n v="1417729152"/>
    <b v="0"/>
    <n v="59"/>
    <b v="1"/>
    <s v="music/classical music"/>
    <n v="1.0024999999999999"/>
    <x v="1880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x v="0"/>
    <s v="USD"/>
    <n v="1319904721"/>
    <n v="1314720721"/>
    <b v="0"/>
    <n v="27"/>
    <b v="1"/>
    <s v="music/classical music"/>
    <n v="1.034"/>
    <x v="1881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x v="1"/>
    <s v="GBP"/>
    <n v="1380192418"/>
    <n v="1375008418"/>
    <b v="0"/>
    <n v="63"/>
    <b v="1"/>
    <s v="music/classical music"/>
    <n v="1.0702857142857143"/>
    <x v="1882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x v="176"/>
    <n v="725"/>
    <x v="0"/>
    <x v="0"/>
    <s v="USD"/>
    <n v="1380599940"/>
    <n v="1377252857"/>
    <b v="0"/>
    <n v="13"/>
    <b v="1"/>
    <s v="music/classical music"/>
    <n v="1.0357142857142858"/>
    <x v="1883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x v="0"/>
    <s v="USD"/>
    <n v="1293937200"/>
    <n v="1291257298"/>
    <b v="0"/>
    <n v="13"/>
    <b v="1"/>
    <s v="music/classical music"/>
    <n v="1.5640000000000001"/>
    <x v="1884"/>
    <x v="4"/>
    <x v="35"/>
    <x v="2543"/>
    <d v="2011-01-02T03:00:00"/>
  </r>
  <r>
    <n v="2544"/>
    <s v="Singing City Children's Choir"/>
    <s v="Bringing choral music and performance opportunities to under-served youth in West Philadelphia"/>
    <x v="10"/>
    <n v="5041"/>
    <x v="0"/>
    <x v="0"/>
    <s v="USD"/>
    <n v="1341750569"/>
    <n v="1339158569"/>
    <b v="0"/>
    <n v="57"/>
    <b v="1"/>
    <s v="music/classical music"/>
    <n v="1.0082"/>
    <x v="1885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x v="0"/>
    <s v="USD"/>
    <n v="1424997000"/>
    <n v="1421983138"/>
    <b v="0"/>
    <n v="61"/>
    <b v="1"/>
    <s v="music/classical music"/>
    <n v="1.9530000000000001"/>
    <x v="1886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x v="8"/>
    <n v="3910"/>
    <x v="0"/>
    <x v="0"/>
    <s v="USD"/>
    <n v="1380949200"/>
    <n v="1378586179"/>
    <b v="0"/>
    <n v="65"/>
    <b v="1"/>
    <s v="music/classical music"/>
    <n v="1.1171428571428572"/>
    <x v="1887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x v="0"/>
    <s v="USD"/>
    <n v="1333560803"/>
    <n v="1330972403"/>
    <b v="0"/>
    <n v="134"/>
    <b v="1"/>
    <s v="music/classical music"/>
    <n v="1.1985454545454546"/>
    <x v="1888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x v="6"/>
    <s v="EUR"/>
    <n v="1475209620"/>
    <n v="1473087637"/>
    <b v="0"/>
    <n v="37"/>
    <b v="1"/>
    <s v="music/classical music"/>
    <n v="1.0185"/>
    <x v="1889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x v="351"/>
    <n v="1614"/>
    <x v="0"/>
    <x v="1"/>
    <s v="GBP"/>
    <n v="1370019600"/>
    <n v="1366999870"/>
    <b v="0"/>
    <n v="37"/>
    <b v="1"/>
    <s v="music/classical music"/>
    <n v="1.0280254777070064"/>
    <x v="1890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x v="0"/>
    <s v="USD"/>
    <n v="1444276740"/>
    <n v="1439392406"/>
    <b v="0"/>
    <n v="150"/>
    <b v="1"/>
    <s v="music/classical music"/>
    <n v="1.0084615384615385"/>
    <x v="1891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x v="0"/>
    <s v="USD"/>
    <n v="1332362880"/>
    <n v="1329890585"/>
    <b v="0"/>
    <n v="56"/>
    <b v="1"/>
    <s v="music/classical music"/>
    <n v="1.0273469387755103"/>
    <x v="1892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x v="9"/>
    <n v="3195"/>
    <x v="0"/>
    <x v="0"/>
    <s v="USD"/>
    <n v="1488741981"/>
    <n v="1486149981"/>
    <b v="0"/>
    <n v="18"/>
    <b v="1"/>
    <s v="music/classical music"/>
    <n v="1.0649999999999999"/>
    <x v="1893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x v="0"/>
    <s v="USD"/>
    <n v="1348202807"/>
    <n v="1343018807"/>
    <b v="0"/>
    <n v="60"/>
    <b v="1"/>
    <s v="music/classical music"/>
    <n v="1.5553333333333332"/>
    <x v="1894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x v="0"/>
    <s v="USD"/>
    <n v="1433131140"/>
    <n v="1430445163"/>
    <b v="0"/>
    <n v="67"/>
    <b v="1"/>
    <s v="music/classical music"/>
    <n v="1.228"/>
    <x v="1895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x v="0"/>
    <s v="USD"/>
    <n v="1338219793"/>
    <n v="1335541393"/>
    <b v="0"/>
    <n v="35"/>
    <b v="1"/>
    <s v="music/classical music"/>
    <n v="1.0734999999999999"/>
    <x v="1896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x v="0"/>
    <s v="USD"/>
    <n v="1356392857"/>
    <n v="1352504857"/>
    <b v="0"/>
    <n v="34"/>
    <b v="1"/>
    <s v="music/classical music"/>
    <n v="1.0550335570469798"/>
    <x v="1897"/>
    <x v="4"/>
    <x v="35"/>
    <x v="2556"/>
    <d v="2012-12-24T23:47:37"/>
  </r>
  <r>
    <n v="2557"/>
    <s v="European Tour"/>
    <s v="Raising money for our concert tour of Switzerland and Germany in June/July 2014"/>
    <x v="42"/>
    <n v="1066"/>
    <x v="0"/>
    <x v="1"/>
    <s v="GBP"/>
    <n v="1400176386"/>
    <n v="1397584386"/>
    <b v="0"/>
    <n v="36"/>
    <b v="1"/>
    <s v="music/classical music"/>
    <n v="1.1844444444444444"/>
    <x v="1898"/>
    <x v="4"/>
    <x v="35"/>
    <x v="2557"/>
    <d v="2014-05-15T17:53:06"/>
  </r>
  <r>
    <n v="2558"/>
    <s v="Hopkins Sinfonia 2015 Season"/>
    <s v="The Hopkins Sinfonia is looking for your support to run our 2015 Season made up of five concerts."/>
    <x v="21"/>
    <n v="1361"/>
    <x v="0"/>
    <x v="2"/>
    <s v="AUD"/>
    <n v="1430488740"/>
    <n v="1427747906"/>
    <b v="0"/>
    <n v="18"/>
    <b v="1"/>
    <s v="music/classical music"/>
    <n v="1.0888"/>
    <x v="1899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x v="134"/>
    <n v="890"/>
    <x v="0"/>
    <x v="0"/>
    <s v="USD"/>
    <n v="1321385820"/>
    <n v="1318539484"/>
    <b v="0"/>
    <n v="25"/>
    <b v="1"/>
    <s v="music/classical music"/>
    <n v="1.1125"/>
    <x v="1900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x v="9"/>
    <n v="3003"/>
    <x v="0"/>
    <x v="1"/>
    <s v="GBP"/>
    <n v="1425682174"/>
    <n v="1423090174"/>
    <b v="0"/>
    <n v="21"/>
    <b v="1"/>
    <s v="music/classical music"/>
    <n v="1.0009999999999999"/>
    <x v="1901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x v="57"/>
    <n v="0"/>
    <x v="1"/>
    <x v="5"/>
    <s v="CAD"/>
    <n v="1444740089"/>
    <n v="1442148089"/>
    <b v="0"/>
    <n v="0"/>
    <b v="0"/>
    <s v="food/food trucks"/>
    <n v="0"/>
    <x v="121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x v="12"/>
    <s v="EUR"/>
    <n v="1476189339"/>
    <n v="1471005339"/>
    <b v="0"/>
    <n v="3"/>
    <b v="0"/>
    <s v="food/food trucks"/>
    <n v="7.4999999999999997E-3"/>
    <x v="384"/>
    <x v="7"/>
    <x v="19"/>
    <x v="2562"/>
    <d v="2016-10-11T12:35:39"/>
  </r>
  <r>
    <n v="2563"/>
    <s v="Phoenix Pearl Boba Tea Truck (Canceled)"/>
    <s v="Michigan based bubble tea and specialty ice cream food truck"/>
    <x v="22"/>
    <n v="0"/>
    <x v="1"/>
    <x v="0"/>
    <s v="USD"/>
    <n v="1438226451"/>
    <n v="1433042451"/>
    <b v="0"/>
    <n v="0"/>
    <b v="0"/>
    <s v="food/food trucks"/>
    <n v="0"/>
    <x v="121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x v="5"/>
    <s v="CAD"/>
    <n v="1406854699"/>
    <n v="1404262699"/>
    <b v="0"/>
    <n v="0"/>
    <b v="0"/>
    <s v="food/food trucks"/>
    <n v="0"/>
    <x v="121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x v="3"/>
    <n v="100"/>
    <x v="1"/>
    <x v="0"/>
    <s v="USD"/>
    <n v="1462827000"/>
    <n v="1457710589"/>
    <b v="0"/>
    <n v="1"/>
    <b v="0"/>
    <s v="food/food trucks"/>
    <n v="0.01"/>
    <x v="101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x v="19"/>
    <n v="0"/>
    <x v="1"/>
    <x v="0"/>
    <s v="USD"/>
    <n v="1408663948"/>
    <n v="1406071948"/>
    <b v="0"/>
    <n v="0"/>
    <b v="0"/>
    <s v="food/food trucks"/>
    <n v="0"/>
    <x v="121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x v="0"/>
    <s v="USD"/>
    <n v="1429823138"/>
    <n v="1427231138"/>
    <b v="0"/>
    <n v="2"/>
    <b v="0"/>
    <s v="food/food trucks"/>
    <n v="2.6666666666666666E-3"/>
    <x v="88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x v="1"/>
    <s v="GBP"/>
    <n v="1472745594"/>
    <n v="1470153594"/>
    <b v="0"/>
    <n v="1"/>
    <b v="0"/>
    <s v="food/food trucks"/>
    <n v="5.0000000000000001E-3"/>
    <x v="73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x v="115"/>
    <n v="145"/>
    <x v="1"/>
    <x v="0"/>
    <s v="USD"/>
    <n v="1442457112"/>
    <n v="1439865112"/>
    <b v="0"/>
    <n v="2"/>
    <b v="0"/>
    <s v="food/food trucks"/>
    <n v="2.2307692307692306E-2"/>
    <x v="1902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x v="0"/>
    <s v="USD"/>
    <n v="1486590035"/>
    <n v="1483998035"/>
    <b v="0"/>
    <n v="2"/>
    <b v="0"/>
    <s v="food/food trucks"/>
    <n v="8.4285714285714294E-3"/>
    <x v="1903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x v="57"/>
    <n v="250"/>
    <x v="1"/>
    <x v="2"/>
    <s v="AUD"/>
    <n v="1463645521"/>
    <n v="1458461521"/>
    <b v="0"/>
    <n v="4"/>
    <b v="0"/>
    <s v="food/food trucks"/>
    <n v="2.5000000000000001E-3"/>
    <x v="372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x v="11"/>
    <n v="0"/>
    <x v="1"/>
    <x v="0"/>
    <s v="USD"/>
    <n v="1428893517"/>
    <n v="1426301517"/>
    <b v="0"/>
    <n v="0"/>
    <b v="0"/>
    <s v="food/food trucks"/>
    <n v="0"/>
    <x v="121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x v="0"/>
    <s v="USD"/>
    <n v="1408803149"/>
    <n v="1404915149"/>
    <b v="0"/>
    <n v="0"/>
    <b v="0"/>
    <s v="food/food trucks"/>
    <n v="0"/>
    <x v="121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x v="0"/>
    <s v="USD"/>
    <n v="1463600945"/>
    <n v="1461786545"/>
    <b v="0"/>
    <n v="0"/>
    <b v="0"/>
    <s v="food/food trucks"/>
    <n v="0"/>
    <x v="121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x v="94"/>
    <n v="0"/>
    <x v="1"/>
    <x v="0"/>
    <s v="USD"/>
    <n v="1421030194"/>
    <n v="1418438194"/>
    <b v="0"/>
    <n v="0"/>
    <b v="0"/>
    <s v="food/food trucks"/>
    <n v="0"/>
    <x v="121"/>
    <x v="7"/>
    <x v="19"/>
    <x v="2575"/>
    <d v="2015-01-12T02:36:34"/>
  </r>
  <r>
    <n v="2576"/>
    <s v="2 Go Fast Food (Canceled)"/>
    <s v="A New Twist with an American and Philippine fast food Mobile Trailer."/>
    <x v="3"/>
    <n v="0"/>
    <x v="1"/>
    <x v="0"/>
    <s v="USD"/>
    <n v="1428707647"/>
    <n v="1424823247"/>
    <b v="0"/>
    <n v="0"/>
    <b v="0"/>
    <s v="food/food trucks"/>
    <n v="0"/>
    <x v="121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x v="36"/>
    <n v="0"/>
    <x v="1"/>
    <x v="0"/>
    <s v="USD"/>
    <n v="1407181297"/>
    <n v="1405021297"/>
    <b v="0"/>
    <n v="0"/>
    <b v="0"/>
    <s v="food/food trucks"/>
    <n v="0"/>
    <x v="121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x v="0"/>
    <s v="USD"/>
    <n v="1444410000"/>
    <n v="1440203579"/>
    <b v="0"/>
    <n v="0"/>
    <b v="0"/>
    <s v="food/food trucks"/>
    <n v="0"/>
    <x v="121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x v="0"/>
    <s v="USD"/>
    <n v="1410810903"/>
    <n v="1405626903"/>
    <b v="0"/>
    <n v="12"/>
    <b v="0"/>
    <s v="food/food trucks"/>
    <n v="1.3849999999999999E-3"/>
    <x v="1904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x v="0"/>
    <n v="51"/>
    <x v="1"/>
    <x v="0"/>
    <s v="USD"/>
    <n v="1431745200"/>
    <n v="1429170603"/>
    <b v="0"/>
    <n v="2"/>
    <b v="0"/>
    <s v="food/food trucks"/>
    <n v="6.0000000000000001E-3"/>
    <x v="157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x v="10"/>
    <n v="530"/>
    <x v="2"/>
    <x v="0"/>
    <s v="USD"/>
    <n v="1447689898"/>
    <n v="1445094298"/>
    <b v="0"/>
    <n v="11"/>
    <b v="0"/>
    <s v="food/food trucks"/>
    <n v="0.106"/>
    <x v="1905"/>
    <x v="7"/>
    <x v="19"/>
    <x v="2581"/>
    <d v="2015-11-16T16:04:58"/>
  </r>
  <r>
    <n v="2582"/>
    <s v="Drunken Wings"/>
    <s v="The place where chicken meets liquor for the first time!"/>
    <x v="161"/>
    <n v="1"/>
    <x v="2"/>
    <x v="0"/>
    <s v="USD"/>
    <n v="1477784634"/>
    <n v="1475192634"/>
    <b v="0"/>
    <n v="1"/>
    <b v="0"/>
    <s v="food/food trucks"/>
    <n v="1.1111111111111112E-5"/>
    <x v="120"/>
    <x v="7"/>
    <x v="19"/>
    <x v="2582"/>
    <d v="2016-10-29T23:43:54"/>
  </r>
  <r>
    <n v="2583"/>
    <s v="Crazy Daisy Food Truck"/>
    <s v="Crazy Daisy will become the newest member of the food truck distributors in Kansas City, Missouri."/>
    <x v="28"/>
    <n v="5"/>
    <x v="2"/>
    <x v="0"/>
    <s v="USD"/>
    <n v="1426526880"/>
    <n v="1421346480"/>
    <b v="0"/>
    <n v="5"/>
    <b v="0"/>
    <s v="food/food trucks"/>
    <n v="5.0000000000000001E-3"/>
    <x v="120"/>
    <x v="7"/>
    <x v="19"/>
    <x v="2583"/>
    <d v="2015-03-16T17:28:00"/>
  </r>
  <r>
    <n v="2584"/>
    <s v="Culinary Arts Food Truck Style"/>
    <s v="Bringing quality food to the masses using local premium ingredients, but at a food truck price!"/>
    <x v="3"/>
    <n v="0"/>
    <x v="2"/>
    <x v="0"/>
    <s v="USD"/>
    <n v="1434341369"/>
    <n v="1431749369"/>
    <b v="0"/>
    <n v="0"/>
    <b v="0"/>
    <s v="food/food trucks"/>
    <n v="0"/>
    <x v="121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x v="0"/>
    <s v="USD"/>
    <n v="1404601632"/>
    <n v="1402009632"/>
    <b v="0"/>
    <n v="1"/>
    <b v="0"/>
    <s v="food/food trucks"/>
    <n v="1.6666666666666668E-3"/>
    <x v="73"/>
    <x v="7"/>
    <x v="19"/>
    <x v="2585"/>
    <d v="2014-07-05T23:07:12"/>
  </r>
  <r>
    <n v="2586"/>
    <s v="Inspire Healthy Eating"/>
    <s v="I would like to bring fresh salad and food to the streets of London at a reasonable price."/>
    <x v="9"/>
    <n v="5"/>
    <x v="2"/>
    <x v="1"/>
    <s v="GBP"/>
    <n v="1451030136"/>
    <n v="1448438136"/>
    <b v="0"/>
    <n v="1"/>
    <b v="0"/>
    <s v="food/food trucks"/>
    <n v="1.6666666666666668E-3"/>
    <x v="144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x v="0"/>
    <s v="USD"/>
    <n v="1451491953"/>
    <n v="1448899953"/>
    <b v="0"/>
    <n v="6"/>
    <b v="0"/>
    <s v="food/food trucks"/>
    <n v="2.4340000000000001E-2"/>
    <x v="1906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x v="0"/>
    <s v="USD"/>
    <n v="1427807640"/>
    <n v="1423325626"/>
    <b v="0"/>
    <n v="8"/>
    <b v="0"/>
    <s v="food/food trucks"/>
    <n v="3.8833333333333331E-2"/>
    <x v="1907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x v="8"/>
    <s v="DKK"/>
    <n v="1458733927"/>
    <n v="1456145527"/>
    <b v="0"/>
    <n v="1"/>
    <b v="0"/>
    <s v="food/food trucks"/>
    <n v="1E-4"/>
    <x v="144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x v="2"/>
    <s v="AUD"/>
    <n v="1453817297"/>
    <n v="1453212497"/>
    <b v="0"/>
    <n v="0"/>
    <b v="0"/>
    <s v="food/food trucks"/>
    <n v="0"/>
    <x v="121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x v="15"/>
    <n v="26"/>
    <x v="2"/>
    <x v="0"/>
    <s v="USD"/>
    <n v="1457901924"/>
    <n v="1452721524"/>
    <b v="0"/>
    <n v="2"/>
    <b v="0"/>
    <s v="food/food trucks"/>
    <n v="1.7333333333333333E-2"/>
    <x v="31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x v="11"/>
    <n v="50"/>
    <x v="2"/>
    <x v="0"/>
    <s v="USD"/>
    <n v="1412536421"/>
    <n v="1409944421"/>
    <b v="0"/>
    <n v="1"/>
    <b v="0"/>
    <s v="food/food trucks"/>
    <n v="1.6666666666666668E-3"/>
    <x v="73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x v="3"/>
    <n v="0"/>
    <x v="2"/>
    <x v="0"/>
    <s v="USD"/>
    <n v="1429993026"/>
    <n v="1427401026"/>
    <b v="0"/>
    <n v="0"/>
    <b v="0"/>
    <s v="food/food trucks"/>
    <n v="0"/>
    <x v="121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x v="0"/>
    <s v="USD"/>
    <n v="1407453228"/>
    <n v="1404861228"/>
    <b v="0"/>
    <n v="1"/>
    <b v="0"/>
    <s v="food/food trucks"/>
    <n v="1.2500000000000001E-5"/>
    <x v="120"/>
    <x v="7"/>
    <x v="19"/>
    <x v="2594"/>
    <d v="2014-08-07T23:13:48"/>
  </r>
  <r>
    <n v="2595"/>
    <s v="Food Truck for Little Fox Bakery"/>
    <s v="Looking to put the best baked goods in Bowling Green on wheels"/>
    <x v="36"/>
    <n v="1825"/>
    <x v="2"/>
    <x v="0"/>
    <s v="USD"/>
    <n v="1487915500"/>
    <n v="1485323500"/>
    <b v="0"/>
    <n v="19"/>
    <b v="0"/>
    <s v="food/food trucks"/>
    <n v="0.12166666666666667"/>
    <x v="1908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x v="19"/>
    <n v="8256"/>
    <x v="2"/>
    <x v="5"/>
    <s v="CAD"/>
    <n v="1407427009"/>
    <n v="1404835009"/>
    <b v="0"/>
    <n v="27"/>
    <b v="0"/>
    <s v="food/food trucks"/>
    <n v="0.23588571428571428"/>
    <x v="1909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x v="1"/>
    <s v="GBP"/>
    <n v="1466323917"/>
    <n v="1463731917"/>
    <b v="0"/>
    <n v="7"/>
    <b v="0"/>
    <s v="food/food trucks"/>
    <n v="5.6666666666666664E-2"/>
    <x v="1910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x v="9"/>
    <n v="1170"/>
    <x v="2"/>
    <x v="0"/>
    <s v="USD"/>
    <n v="1443039001"/>
    <n v="1440447001"/>
    <b v="0"/>
    <n v="14"/>
    <b v="0"/>
    <s v="food/food trucks"/>
    <n v="0.39"/>
    <x v="1911"/>
    <x v="7"/>
    <x v="19"/>
    <x v="2598"/>
    <d v="2015-09-23T20:10:01"/>
  </r>
  <r>
    <n v="2599"/>
    <s v="Empty Ramekins Catering Group"/>
    <s v="The Empty Ramekins Catering Group is looking for your help to start up in Miami Florida!!!!"/>
    <x v="354"/>
    <n v="90"/>
    <x v="2"/>
    <x v="0"/>
    <s v="USD"/>
    <n v="1407089147"/>
    <n v="1403201147"/>
    <b v="0"/>
    <n v="5"/>
    <b v="0"/>
    <s v="food/food trucks"/>
    <n v="9.9546510341776348E-3"/>
    <x v="666"/>
    <x v="7"/>
    <x v="19"/>
    <x v="2599"/>
    <d v="2014-08-03T18:05:47"/>
  </r>
  <r>
    <n v="2600"/>
    <s v="Help Buttz Return From the Ashes"/>
    <s v="On Sunday November 8, 2015 our food truck burned to the ground. Please help us get rebuilt."/>
    <x v="63"/>
    <n v="3466"/>
    <x v="2"/>
    <x v="0"/>
    <s v="USD"/>
    <n v="1458938200"/>
    <n v="1453757800"/>
    <b v="0"/>
    <n v="30"/>
    <b v="0"/>
    <s v="food/food trucks"/>
    <n v="6.9320000000000007E-2"/>
    <x v="1912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x v="2"/>
    <n v="3307"/>
    <x v="0"/>
    <x v="0"/>
    <s v="USD"/>
    <n v="1347508740"/>
    <n v="1346276349"/>
    <b v="1"/>
    <n v="151"/>
    <b v="1"/>
    <s v="technology/space exploration"/>
    <n v="6.6139999999999999"/>
    <x v="1913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x v="14"/>
    <n v="39131"/>
    <x v="0"/>
    <x v="0"/>
    <s v="USD"/>
    <n v="1415827200"/>
    <n v="1412358968"/>
    <b v="1"/>
    <n v="489"/>
    <b v="1"/>
    <s v="technology/space exploration"/>
    <n v="3.2609166666666667"/>
    <x v="1914"/>
    <x v="2"/>
    <x v="36"/>
    <x v="2602"/>
    <d v="2014-11-12T21:20:00"/>
  </r>
  <r>
    <n v="2603"/>
    <s v="Manned Mock Mars Mission"/>
    <s v="I will be building a mock space station and simulate living on Mars for two weeks."/>
    <x v="257"/>
    <n v="1776"/>
    <x v="0"/>
    <x v="0"/>
    <s v="USD"/>
    <n v="1387835654"/>
    <n v="1386626054"/>
    <b v="1"/>
    <n v="50"/>
    <b v="1"/>
    <s v="technology/space exploration"/>
    <n v="1.0148571428571429"/>
    <x v="1915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x v="22"/>
    <n v="20843.599999999999"/>
    <x v="0"/>
    <x v="0"/>
    <s v="USD"/>
    <n v="1335662023"/>
    <n v="1333070023"/>
    <b v="1"/>
    <n v="321"/>
    <b v="1"/>
    <s v="technology/space exploration"/>
    <n v="1.0421799999999999"/>
    <x v="1916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x v="0"/>
    <s v="USD"/>
    <n v="1466168390"/>
    <n v="1463576390"/>
    <b v="1"/>
    <n v="1762"/>
    <b v="1"/>
    <s v="technology/space exploration"/>
    <n v="1.0742157000000001"/>
    <x v="1917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x v="34"/>
    <n v="12106"/>
    <x v="0"/>
    <x v="0"/>
    <s v="USD"/>
    <n v="1398791182"/>
    <n v="1396026382"/>
    <b v="1"/>
    <n v="385"/>
    <b v="1"/>
    <s v="technology/space exploration"/>
    <n v="1.1005454545454545"/>
    <x v="1918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x v="0"/>
    <s v="USD"/>
    <n v="1439344800"/>
    <n v="1435611572"/>
    <b v="1"/>
    <n v="398"/>
    <b v="1"/>
    <s v="technology/space exploration"/>
    <n v="4.077"/>
    <x v="1919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x v="6"/>
    <n v="17914"/>
    <x v="0"/>
    <x v="0"/>
    <s v="USD"/>
    <n v="1489536000"/>
    <n v="1485976468"/>
    <b v="1"/>
    <n v="304"/>
    <b v="1"/>
    <s v="technology/space exploration"/>
    <n v="2.2392500000000002"/>
    <x v="1920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x v="0"/>
    <s v="USD"/>
    <n v="1342330951"/>
    <n v="1339738951"/>
    <b v="1"/>
    <n v="676"/>
    <b v="1"/>
    <s v="technology/space exploration"/>
    <n v="3.038011142857143"/>
    <x v="1921"/>
    <x v="2"/>
    <x v="36"/>
    <x v="2609"/>
    <d v="2012-07-15T05:42:31"/>
  </r>
  <r>
    <n v="2610"/>
    <s v="Restore the Pluto Discovery Telescope"/>
    <s v="Preserve the telescope that Clyde Tombaugh used to discover Pluto for generations to come!"/>
    <x v="355"/>
    <n v="32172.66"/>
    <x v="0"/>
    <x v="0"/>
    <s v="USD"/>
    <n v="1471849140"/>
    <n v="1468444125"/>
    <b v="1"/>
    <n v="577"/>
    <b v="1"/>
    <s v="technology/space exploration"/>
    <n v="1.4132510432681749"/>
    <x v="1922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x v="12"/>
    <s v="EUR"/>
    <n v="1483397940"/>
    <n v="1480493014"/>
    <b v="1"/>
    <n v="3663"/>
    <b v="1"/>
    <s v="technology/space exploration"/>
    <n v="27.906363636363636"/>
    <x v="1923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x v="0"/>
    <s v="USD"/>
    <n v="1420773970"/>
    <n v="1418095570"/>
    <b v="1"/>
    <n v="294"/>
    <b v="1"/>
    <s v="technology/space exploration"/>
    <n v="1.7176130000000001"/>
    <x v="1924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x v="51"/>
    <n v="7576"/>
    <x v="0"/>
    <x v="0"/>
    <s v="USD"/>
    <n v="1348256294"/>
    <n v="1345664294"/>
    <b v="1"/>
    <n v="28"/>
    <b v="1"/>
    <s v="technology/space exploration"/>
    <n v="1.0101333333333333"/>
    <x v="1925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x v="0"/>
    <s v="USD"/>
    <n v="1398834000"/>
    <n v="1396371612"/>
    <b v="1"/>
    <n v="100"/>
    <b v="1"/>
    <s v="technology/space exploration"/>
    <n v="1.02"/>
    <x v="1926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x v="1"/>
    <s v="GBP"/>
    <n v="1462017600"/>
    <n v="1458820564"/>
    <b v="0"/>
    <n v="72"/>
    <b v="1"/>
    <s v="technology/space exploration"/>
    <n v="1.6976511744127936"/>
    <x v="1927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x v="31"/>
    <n v="28633.5"/>
    <x v="0"/>
    <x v="0"/>
    <s v="USD"/>
    <n v="1440546729"/>
    <n v="1437954729"/>
    <b v="1"/>
    <n v="238"/>
    <b v="1"/>
    <s v="technology/space exploration"/>
    <n v="1.14534"/>
    <x v="1928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x v="0"/>
    <s v="USD"/>
    <n v="1413838751"/>
    <n v="1411246751"/>
    <b v="1"/>
    <n v="159"/>
    <b v="1"/>
    <s v="technology/space exploration"/>
    <n v="8.7759999999999998"/>
    <x v="1929"/>
    <x v="2"/>
    <x v="36"/>
    <x v="2617"/>
    <d v="2014-10-20T20:59:11"/>
  </r>
  <r>
    <n v="2618"/>
    <s v="SPACE ART FEATURING ASTRONAUTS #WeBelieveInAstronauts"/>
    <s v="LTD ED COLLECTIBLE SPACE ART FEAT. ASTRONAUTS"/>
    <x v="36"/>
    <n v="15808"/>
    <x v="0"/>
    <x v="0"/>
    <s v="USD"/>
    <n v="1449000061"/>
    <n v="1443812461"/>
    <b v="1"/>
    <n v="77"/>
    <b v="1"/>
    <s v="technology/space exploration"/>
    <n v="1.0538666666666667"/>
    <x v="1930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x v="0"/>
    <s v="USD"/>
    <n v="1445598000"/>
    <n v="1443302004"/>
    <b v="1"/>
    <n v="53"/>
    <b v="1"/>
    <s v="technology/space exploration"/>
    <n v="1.8839999999999999"/>
    <x v="1931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x v="2"/>
    <s v="AUD"/>
    <n v="1444525200"/>
    <n v="1441339242"/>
    <b v="1"/>
    <n v="1251"/>
    <b v="1"/>
    <s v="technology/space exploration"/>
    <n v="1.436523076923077"/>
    <x v="1932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x v="0"/>
    <s v="USD"/>
    <n v="1432230988"/>
    <n v="1429638988"/>
    <b v="1"/>
    <n v="465"/>
    <b v="1"/>
    <s v="technology/space exploration"/>
    <n v="1.4588000000000001"/>
    <x v="1933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x v="13"/>
    <s v="EUR"/>
    <n v="1483120216"/>
    <n v="1479232216"/>
    <b v="0"/>
    <n v="74"/>
    <b v="1"/>
    <s v="technology/space exploration"/>
    <n v="1.3118399999999999"/>
    <x v="1934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x v="13"/>
    <n v="2280"/>
    <x v="0"/>
    <x v="0"/>
    <s v="USD"/>
    <n v="1480658966"/>
    <n v="1479449366"/>
    <b v="0"/>
    <n v="62"/>
    <b v="1"/>
    <s v="technology/space exploration"/>
    <n v="1.1399999999999999"/>
    <x v="1935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x v="0"/>
    <s v="USD"/>
    <n v="1347530822"/>
    <n v="1345716422"/>
    <b v="0"/>
    <n v="3468"/>
    <b v="1"/>
    <s v="technology/space exploration"/>
    <n v="13.794206249999998"/>
    <x v="1936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x v="12"/>
    <s v="EUR"/>
    <n v="1478723208"/>
    <n v="1476559608"/>
    <b v="0"/>
    <n v="52"/>
    <b v="1"/>
    <s v="technology/space exploration"/>
    <n v="9.56"/>
    <x v="1937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x v="30"/>
    <n v="2800"/>
    <x v="0"/>
    <x v="0"/>
    <s v="USD"/>
    <n v="1433343869"/>
    <n v="1430751869"/>
    <b v="0"/>
    <n v="50"/>
    <b v="1"/>
    <s v="technology/space exploration"/>
    <n v="1.1200000000000001"/>
    <x v="150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x v="0"/>
    <s v="USD"/>
    <n v="1448571261"/>
    <n v="1445975661"/>
    <b v="0"/>
    <n v="45"/>
    <b v="1"/>
    <s v="technology/space exploration"/>
    <n v="6.4666666666666668"/>
    <x v="1938"/>
    <x v="2"/>
    <x v="36"/>
    <x v="2627"/>
    <d v="2015-11-26T20:54:21"/>
  </r>
  <r>
    <n v="2628"/>
    <s v="Pie In Space!"/>
    <s v="A high school freshman is sending pie into space and you can be a part of it.  GO SCIENCE!!!"/>
    <x v="357"/>
    <n v="926"/>
    <x v="0"/>
    <x v="0"/>
    <s v="USD"/>
    <n v="1417389067"/>
    <n v="1415661067"/>
    <b v="0"/>
    <n v="21"/>
    <b v="1"/>
    <s v="technology/space exploration"/>
    <n v="1.1036948748510131"/>
    <x v="1939"/>
    <x v="2"/>
    <x v="36"/>
    <x v="2628"/>
    <d v="2014-11-30T23:11:07"/>
  </r>
  <r>
    <n v="2629"/>
    <s v="Project Dragonfly - Sail to the Stars"/>
    <s v="The first international contest to let students shape the future of interstellar travel."/>
    <x v="10"/>
    <n v="6387"/>
    <x v="0"/>
    <x v="1"/>
    <s v="GBP"/>
    <n v="1431608122"/>
    <n v="1429016122"/>
    <b v="0"/>
    <n v="100"/>
    <b v="1"/>
    <s v="technology/space exploration"/>
    <n v="1.2774000000000001"/>
    <x v="1940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x v="2"/>
    <s v="AUD"/>
    <n v="1467280800"/>
    <n v="1464921112"/>
    <b v="0"/>
    <n v="81"/>
    <b v="1"/>
    <s v="technology/space exploration"/>
    <n v="1.579"/>
    <x v="1941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x v="22"/>
    <n v="22933.05"/>
    <x v="0"/>
    <x v="0"/>
    <s v="USD"/>
    <n v="1440907427"/>
    <n v="1438488227"/>
    <b v="0"/>
    <n v="286"/>
    <b v="1"/>
    <s v="technology/space exploration"/>
    <n v="1.1466525000000001"/>
    <x v="1942"/>
    <x v="2"/>
    <x v="36"/>
    <x v="2631"/>
    <d v="2015-08-30T04:03:47"/>
  </r>
  <r>
    <n v="2632"/>
    <s v="University Rocket Science"/>
    <s v="Students from 3 universities are designing a dual stage rocket to test experimental rocket technology."/>
    <x v="358"/>
    <n v="1466"/>
    <x v="0"/>
    <x v="0"/>
    <s v="USD"/>
    <n v="1464485339"/>
    <n v="1462325339"/>
    <b v="0"/>
    <n v="42"/>
    <b v="1"/>
    <s v="technology/space exploration"/>
    <n v="1.3700934579439252"/>
    <x v="1943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x v="10"/>
    <n v="17731"/>
    <x v="0"/>
    <x v="0"/>
    <s v="USD"/>
    <n v="1393542000"/>
    <n v="1390938332"/>
    <b v="0"/>
    <n v="199"/>
    <b v="1"/>
    <s v="technology/space exploration"/>
    <n v="3.5461999999999998"/>
    <x v="1944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x v="359"/>
    <n v="986"/>
    <x v="0"/>
    <x v="0"/>
    <s v="USD"/>
    <n v="1475163921"/>
    <n v="1472571921"/>
    <b v="0"/>
    <n v="25"/>
    <b v="1"/>
    <s v="technology/space exploration"/>
    <n v="1.0602150537634409"/>
    <x v="1945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x v="5"/>
    <s v="CAD"/>
    <n v="1425937761"/>
    <n v="1422917361"/>
    <b v="0"/>
    <n v="84"/>
    <b v="1"/>
    <s v="technology/space exploration"/>
    <n v="1"/>
    <x v="1946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x v="0"/>
    <s v="USD"/>
    <n v="1476579600"/>
    <n v="1474641914"/>
    <b v="0"/>
    <n v="50"/>
    <b v="1"/>
    <s v="technology/space exploration"/>
    <n v="1.873"/>
    <x v="1947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x v="2"/>
    <n v="831"/>
    <x v="0"/>
    <x v="0"/>
    <s v="USD"/>
    <n v="1476277875"/>
    <n v="1474895475"/>
    <b v="0"/>
    <n v="26"/>
    <b v="1"/>
    <s v="technology/space exploration"/>
    <n v="1.6619999999999999"/>
    <x v="1948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x v="360"/>
    <n v="353"/>
    <x v="0"/>
    <x v="0"/>
    <s v="USD"/>
    <n v="1421358895"/>
    <n v="1418766895"/>
    <b v="0"/>
    <n v="14"/>
    <b v="1"/>
    <s v="technology/space exploration"/>
    <n v="1.0172910662824208"/>
    <x v="1949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x v="43"/>
    <n v="492"/>
    <x v="0"/>
    <x v="1"/>
    <s v="GBP"/>
    <n v="1424378748"/>
    <n v="1421786748"/>
    <b v="0"/>
    <n v="49"/>
    <b v="1"/>
    <s v="technology/space exploration"/>
    <n v="1.64"/>
    <x v="1950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x v="9"/>
    <n v="3170"/>
    <x v="0"/>
    <x v="0"/>
    <s v="USD"/>
    <n v="1433735474"/>
    <n v="1428551474"/>
    <b v="0"/>
    <n v="69"/>
    <b v="1"/>
    <s v="technology/space exploration"/>
    <n v="1.0566666666666666"/>
    <x v="1951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x v="15"/>
    <n v="15"/>
    <x v="2"/>
    <x v="0"/>
    <s v="USD"/>
    <n v="1410811740"/>
    <n v="1409341863"/>
    <b v="0"/>
    <n v="1"/>
    <b v="0"/>
    <s v="technology/space exploration"/>
    <n v="0.01"/>
    <x v="2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x v="12"/>
    <s v="EUR"/>
    <n v="1468565820"/>
    <n v="1465970108"/>
    <b v="0"/>
    <n v="0"/>
    <b v="0"/>
    <s v="technology/space exploration"/>
    <n v="0"/>
    <x v="121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x v="0"/>
    <s v="USD"/>
    <n v="1482307140"/>
    <n v="1479218315"/>
    <b v="1"/>
    <n v="1501"/>
    <b v="0"/>
    <s v="technology/space exploration"/>
    <n v="0.33559730999999998"/>
    <x v="1952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x v="0"/>
    <s v="USD"/>
    <n v="1489172435"/>
    <n v="1486580435"/>
    <b v="1"/>
    <n v="52"/>
    <b v="0"/>
    <s v="technology/space exploration"/>
    <n v="2.053E-2"/>
    <x v="1953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x v="2"/>
    <s v="AUD"/>
    <n v="1415481203"/>
    <n v="1412885603"/>
    <b v="1"/>
    <n v="23"/>
    <b v="0"/>
    <s v="technology/space exploration"/>
    <n v="0.105"/>
    <x v="1954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x v="0"/>
    <s v="USD"/>
    <n v="1441783869"/>
    <n v="1439191869"/>
    <b v="1"/>
    <n v="535"/>
    <b v="0"/>
    <s v="technology/space exploration"/>
    <n v="8.4172839999999999E-2"/>
    <x v="1955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x v="5"/>
    <s v="CAD"/>
    <n v="1439533019"/>
    <n v="1436941019"/>
    <b v="0"/>
    <n v="3"/>
    <b v="0"/>
    <s v="technology/space exploration"/>
    <n v="1.44E-2"/>
    <x v="1053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x v="0"/>
    <s v="USD"/>
    <n v="1457543360"/>
    <n v="1454951360"/>
    <b v="0"/>
    <n v="6"/>
    <b v="0"/>
    <s v="technology/space exploration"/>
    <n v="8.8333333333333337E-3"/>
    <x v="1956"/>
    <x v="2"/>
    <x v="36"/>
    <x v="2648"/>
    <d v="2016-03-09T17:09:20"/>
  </r>
  <r>
    <n v="2649"/>
    <s v="The Mission - Please Check Back Soon (Canceled)"/>
    <s v="They have launched a Kickstarter."/>
    <x v="152"/>
    <n v="124"/>
    <x v="1"/>
    <x v="0"/>
    <s v="USD"/>
    <n v="1454370941"/>
    <n v="1449186941"/>
    <b v="0"/>
    <n v="3"/>
    <b v="0"/>
    <s v="technology/space exploration"/>
    <n v="9.9200000000000004E-4"/>
    <x v="1957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x v="0"/>
    <s v="USD"/>
    <n v="1482332343"/>
    <n v="1479740343"/>
    <b v="0"/>
    <n v="5"/>
    <b v="0"/>
    <s v="technology/space exploration"/>
    <n v="5.966666666666667E-3"/>
    <x v="1958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x v="0"/>
    <s v="USD"/>
    <n v="1450380009"/>
    <n v="1447960809"/>
    <b v="0"/>
    <n v="17"/>
    <b v="0"/>
    <s v="technology/space exploration"/>
    <n v="1.8689285714285714E-2"/>
    <x v="1959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x v="2"/>
    <s v="AUD"/>
    <n v="1418183325"/>
    <n v="1415591325"/>
    <b v="0"/>
    <n v="11"/>
    <b v="0"/>
    <s v="technology/space exploration"/>
    <n v="8.8500000000000002E-3"/>
    <x v="1960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x v="362"/>
    <n v="5876"/>
    <x v="1"/>
    <x v="0"/>
    <s v="USD"/>
    <n v="1402632000"/>
    <n v="1399909127"/>
    <b v="0"/>
    <n v="70"/>
    <b v="0"/>
    <s v="technology/space exploration"/>
    <n v="0.1152156862745098"/>
    <x v="1961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x v="0"/>
    <s v="USD"/>
    <n v="1429622726"/>
    <n v="1424442326"/>
    <b v="0"/>
    <n v="6"/>
    <b v="0"/>
    <s v="technology/space exploration"/>
    <n v="5.1000000000000004E-4"/>
    <x v="439"/>
    <x v="2"/>
    <x v="36"/>
    <x v="2654"/>
    <d v="2015-04-21T13:25:26"/>
  </r>
  <r>
    <n v="2655"/>
    <s v="Balloons (Canceled)"/>
    <s v="Thank you for your support!"/>
    <x v="36"/>
    <n v="3155"/>
    <x v="1"/>
    <x v="0"/>
    <s v="USD"/>
    <n v="1455048000"/>
    <n v="1452631647"/>
    <b v="0"/>
    <n v="43"/>
    <b v="0"/>
    <s v="technology/space exploration"/>
    <n v="0.21033333333333334"/>
    <x v="1962"/>
    <x v="2"/>
    <x v="36"/>
    <x v="2655"/>
    <d v="2016-02-09T20:00:00"/>
  </r>
  <r>
    <n v="2656"/>
    <s v="MoonWatcher: A 24/7 Live Video of the Moon for Everyone (Canceled)"/>
    <s v="MoonWatcher will be bringing the Moon closer to all of us."/>
    <x v="60"/>
    <n v="17155"/>
    <x v="1"/>
    <x v="0"/>
    <s v="USD"/>
    <n v="1489345200"/>
    <n v="1485966688"/>
    <b v="0"/>
    <n v="152"/>
    <b v="0"/>
    <s v="technology/space exploration"/>
    <n v="0.11436666666666667"/>
    <x v="1963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x v="0"/>
    <s v="USD"/>
    <n v="1470187800"/>
    <n v="1467325053"/>
    <b v="0"/>
    <n v="59"/>
    <b v="0"/>
    <s v="technology/space exploration"/>
    <n v="0.18737933333333334"/>
    <x v="1964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x v="0"/>
    <s v="USD"/>
    <n v="1469913194"/>
    <n v="1467321194"/>
    <b v="0"/>
    <n v="4"/>
    <b v="0"/>
    <s v="technology/space exploration"/>
    <n v="9.2857142857142856E-4"/>
    <x v="1965"/>
    <x v="2"/>
    <x v="36"/>
    <x v="2658"/>
    <d v="2016-07-30T21:13:14"/>
  </r>
  <r>
    <n v="2659"/>
    <s v="test (Canceled)"/>
    <s v="test"/>
    <x v="197"/>
    <n v="1333"/>
    <x v="1"/>
    <x v="0"/>
    <s v="USD"/>
    <n v="1429321210"/>
    <n v="1426729210"/>
    <b v="0"/>
    <n v="10"/>
    <b v="0"/>
    <s v="technology/space exploration"/>
    <n v="2.720408163265306E-2"/>
    <x v="1966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x v="0"/>
    <s v="USD"/>
    <n v="1448388418"/>
    <n v="1443200818"/>
    <b v="0"/>
    <n v="5"/>
    <b v="0"/>
    <s v="technology/space exploration"/>
    <n v="9.5E-4"/>
    <x v="1967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x v="0"/>
    <s v="USD"/>
    <n v="1382742010"/>
    <n v="1380150010"/>
    <b v="0"/>
    <n v="60"/>
    <b v="1"/>
    <s v="technology/makerspaces"/>
    <n v="1.0289999999999999"/>
    <x v="1968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x v="0"/>
    <s v="USD"/>
    <n v="1440179713"/>
    <n v="1437587713"/>
    <b v="0"/>
    <n v="80"/>
    <b v="1"/>
    <s v="technology/makerspaces"/>
    <n v="1.0680000000000001"/>
    <x v="1969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x v="22"/>
    <n v="20919.25"/>
    <x v="0"/>
    <x v="5"/>
    <s v="CAD"/>
    <n v="1441378800"/>
    <n v="1438873007"/>
    <b v="0"/>
    <n v="56"/>
    <b v="1"/>
    <s v="technology/makerspaces"/>
    <n v="1.0459624999999999"/>
    <x v="1970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x v="0"/>
    <s v="USD"/>
    <n v="1449644340"/>
    <n v="1446683797"/>
    <b v="0"/>
    <n v="104"/>
    <b v="1"/>
    <s v="technology/makerspaces"/>
    <n v="1.0342857142857143"/>
    <x v="1971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x v="0"/>
    <s v="USD"/>
    <n v="1430774974"/>
    <n v="1426886974"/>
    <b v="0"/>
    <n v="46"/>
    <b v="1"/>
    <s v="technology/makerspaces"/>
    <n v="1.2314285714285715"/>
    <x v="1972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x v="0"/>
    <s v="USD"/>
    <n v="1443214800"/>
    <n v="1440008439"/>
    <b v="0"/>
    <n v="206"/>
    <b v="1"/>
    <s v="technology/makerspaces"/>
    <n v="1.592951"/>
    <x v="1973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x v="0"/>
    <s v="USD"/>
    <n v="1455142416"/>
    <n v="1452550416"/>
    <b v="0"/>
    <n v="18"/>
    <b v="1"/>
    <s v="technology/makerspaces"/>
    <n v="1.1066666666666667"/>
    <x v="1974"/>
    <x v="2"/>
    <x v="37"/>
    <x v="2667"/>
    <d v="2016-02-10T22:13:36"/>
  </r>
  <r>
    <n v="2668"/>
    <s v="UOttawa Makermobile"/>
    <s v="Creativity on the go! |_x000a_CrÃ©ativitÃ© en mouvement !"/>
    <x v="28"/>
    <n v="1707"/>
    <x v="0"/>
    <x v="5"/>
    <s v="CAD"/>
    <n v="1447079520"/>
    <n v="1443449265"/>
    <b v="0"/>
    <n v="28"/>
    <b v="1"/>
    <s v="technology/makerspaces"/>
    <n v="1.7070000000000001"/>
    <x v="1975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x v="0"/>
    <s v="USD"/>
    <n v="1452387096"/>
    <n v="1447203096"/>
    <b v="0"/>
    <n v="11"/>
    <b v="1"/>
    <s v="technology/makerspaces"/>
    <n v="1.25125"/>
    <x v="1976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x v="2"/>
    <s v="AUD"/>
    <n v="1406593780"/>
    <n v="1404174580"/>
    <b v="1"/>
    <n v="60"/>
    <b v="0"/>
    <s v="technology/makerspaces"/>
    <n v="6.4158609339642042E-2"/>
    <x v="1977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x v="0"/>
    <s v="USD"/>
    <n v="1419017880"/>
    <n v="1416419916"/>
    <b v="1"/>
    <n v="84"/>
    <b v="0"/>
    <s v="technology/makerspaces"/>
    <n v="0.11344"/>
    <x v="1978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x v="0"/>
    <s v="USD"/>
    <n v="1451282400"/>
    <n v="1449436390"/>
    <b v="1"/>
    <n v="47"/>
    <b v="0"/>
    <s v="technology/makerspaces"/>
    <n v="0.33189999999999997"/>
    <x v="1979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x v="0"/>
    <s v="USD"/>
    <n v="1414622700"/>
    <n v="1412081999"/>
    <b v="1"/>
    <n v="66"/>
    <b v="0"/>
    <s v="technology/makerspaces"/>
    <n v="0.27579999999999999"/>
    <x v="1980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x v="0"/>
    <s v="USD"/>
    <n v="1467694740"/>
    <n v="1465398670"/>
    <b v="1"/>
    <n v="171"/>
    <b v="0"/>
    <s v="technology/makerspaces"/>
    <n v="0.62839999999999996"/>
    <x v="1981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x v="0"/>
    <s v="USD"/>
    <n v="1415655289"/>
    <n v="1413059689"/>
    <b v="1"/>
    <n v="29"/>
    <b v="0"/>
    <s v="technology/makerspaces"/>
    <n v="7.5880000000000003E-2"/>
    <x v="1982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x v="190"/>
    <n v="1058"/>
    <x v="2"/>
    <x v="5"/>
    <s v="CAD"/>
    <n v="1463929174"/>
    <n v="1461337174"/>
    <b v="0"/>
    <n v="9"/>
    <b v="0"/>
    <s v="technology/makerspaces"/>
    <n v="0.50380952380952382"/>
    <x v="1983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x v="330"/>
    <n v="3415"/>
    <x v="2"/>
    <x v="0"/>
    <s v="USD"/>
    <n v="1404348143"/>
    <n v="1401756143"/>
    <b v="0"/>
    <n v="27"/>
    <b v="0"/>
    <s v="technology/makerspaces"/>
    <n v="0.17512820512820512"/>
    <x v="1984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x v="3"/>
    <s v="EUR"/>
    <n v="1443121765"/>
    <n v="1440529765"/>
    <b v="0"/>
    <n v="2"/>
    <b v="0"/>
    <s v="technology/makerspaces"/>
    <n v="1.3750000000000001E-4"/>
    <x v="1985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x v="79"/>
    <n v="132"/>
    <x v="2"/>
    <x v="0"/>
    <s v="USD"/>
    <n v="1425081694"/>
    <n v="1422489694"/>
    <b v="0"/>
    <n v="3"/>
    <b v="0"/>
    <s v="technology/makerspaces"/>
    <n v="3.3E-3"/>
    <x v="895"/>
    <x v="2"/>
    <x v="37"/>
    <x v="2679"/>
    <d v="2015-02-28T00:01:34"/>
  </r>
  <r>
    <n v="2680"/>
    <s v="iHeart Pillow"/>
    <s v="iHeartPillow, Connecting loved ones"/>
    <x v="261"/>
    <n v="276"/>
    <x v="2"/>
    <x v="3"/>
    <s v="EUR"/>
    <n v="1459915491"/>
    <n v="1457327091"/>
    <b v="0"/>
    <n v="4"/>
    <b v="0"/>
    <s v="technology/makerspaces"/>
    <n v="8.6250000000000007E-3"/>
    <x v="160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x v="6"/>
    <n v="55"/>
    <x v="2"/>
    <x v="0"/>
    <s v="USD"/>
    <n v="1405027750"/>
    <n v="1402867750"/>
    <b v="0"/>
    <n v="2"/>
    <b v="0"/>
    <s v="food/food trucks"/>
    <n v="6.875E-3"/>
    <x v="446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x v="12"/>
    <n v="1698"/>
    <x v="2"/>
    <x v="0"/>
    <s v="USD"/>
    <n v="1416635940"/>
    <n v="1413838540"/>
    <b v="0"/>
    <n v="20"/>
    <b v="0"/>
    <s v="food/food trucks"/>
    <n v="0.28299999999999997"/>
    <x v="1986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x v="36"/>
    <n v="36"/>
    <x v="2"/>
    <x v="0"/>
    <s v="USD"/>
    <n v="1425233240"/>
    <n v="1422641240"/>
    <b v="0"/>
    <n v="3"/>
    <b v="0"/>
    <s v="food/food trucks"/>
    <n v="2.3999999999999998E-3"/>
    <x v="1053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x v="54"/>
    <n v="800"/>
    <x v="2"/>
    <x v="0"/>
    <s v="USD"/>
    <n v="1407621425"/>
    <n v="1404165425"/>
    <b v="0"/>
    <n v="4"/>
    <b v="0"/>
    <s v="food/food trucks"/>
    <n v="1.1428571428571429E-2"/>
    <x v="444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x v="63"/>
    <n v="10"/>
    <x v="2"/>
    <x v="0"/>
    <s v="USD"/>
    <n v="1430149330"/>
    <n v="1424968930"/>
    <b v="0"/>
    <n v="1"/>
    <b v="0"/>
    <s v="food/food trucks"/>
    <n v="2.0000000000000001E-4"/>
    <x v="119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x v="0"/>
    <s v="USD"/>
    <n v="1412119423"/>
    <n v="1410391423"/>
    <b v="0"/>
    <n v="0"/>
    <b v="0"/>
    <s v="food/food trucks"/>
    <n v="0"/>
    <x v="121"/>
    <x v="7"/>
    <x v="19"/>
    <x v="2686"/>
    <d v="2014-09-30T23:23:43"/>
  </r>
  <r>
    <n v="2687"/>
    <s v="Munch Wagon"/>
    <s v="Your American Pizzas, Wings, Stuffed Gouda Burger, Sweet &amp; Russet Potato Fries served on a food Truck!!"/>
    <x v="36"/>
    <n v="0"/>
    <x v="2"/>
    <x v="0"/>
    <s v="USD"/>
    <n v="1435591318"/>
    <n v="1432999318"/>
    <b v="0"/>
    <n v="0"/>
    <b v="0"/>
    <s v="food/food trucks"/>
    <n v="0"/>
    <x v="121"/>
    <x v="7"/>
    <x v="19"/>
    <x v="2687"/>
    <d v="2015-06-29T15:21:58"/>
  </r>
  <r>
    <n v="2688"/>
    <s v="Mac N Cheez Food Truck"/>
    <s v="The amazing gourmet Mac N Cheez Food Truck Campaigne!"/>
    <x v="63"/>
    <n v="74"/>
    <x v="2"/>
    <x v="0"/>
    <s v="USD"/>
    <n v="1424746800"/>
    <n v="1422067870"/>
    <b v="0"/>
    <n v="14"/>
    <b v="0"/>
    <s v="food/food trucks"/>
    <n v="1.48E-3"/>
    <x v="1987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x v="0"/>
    <s v="USD"/>
    <n v="1469919890"/>
    <n v="1467327890"/>
    <b v="0"/>
    <n v="1"/>
    <b v="0"/>
    <s v="food/food trucks"/>
    <n v="2.8571428571428571E-5"/>
    <x v="120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x v="0"/>
    <s v="USD"/>
    <n v="1433298676"/>
    <n v="1429410676"/>
    <b v="0"/>
    <n v="118"/>
    <b v="0"/>
    <s v="food/food trucks"/>
    <n v="0.107325"/>
    <x v="1988"/>
    <x v="7"/>
    <x v="19"/>
    <x v="2690"/>
    <d v="2015-06-03T02:31:16"/>
  </r>
  <r>
    <n v="2691"/>
    <s v="Cook"/>
    <s v="A Great New local Food Truck serving up ethnic fusion inspired eats in Ottawa."/>
    <x v="99"/>
    <n v="35"/>
    <x v="2"/>
    <x v="5"/>
    <s v="CAD"/>
    <n v="1431278557"/>
    <n v="1427390557"/>
    <b v="0"/>
    <n v="2"/>
    <b v="0"/>
    <s v="food/food trucks"/>
    <n v="5.3846153846153844E-4"/>
    <x v="844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x v="0"/>
    <s v="USD"/>
    <n v="1427266860"/>
    <n v="1424678460"/>
    <b v="0"/>
    <n v="1"/>
    <b v="0"/>
    <s v="food/food trucks"/>
    <n v="7.1428571428571426E-3"/>
    <x v="384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x v="10"/>
    <n v="40"/>
    <x v="2"/>
    <x v="0"/>
    <s v="USD"/>
    <n v="1407899966"/>
    <n v="1405307966"/>
    <b v="0"/>
    <n v="3"/>
    <b v="0"/>
    <s v="food/food trucks"/>
    <n v="8.0000000000000002E-3"/>
    <x v="140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x v="0"/>
    <s v="USD"/>
    <n v="1411701739"/>
    <n v="1409109739"/>
    <b v="0"/>
    <n v="1"/>
    <b v="0"/>
    <s v="food/food trucks"/>
    <n v="3.3333333333333335E-5"/>
    <x v="120"/>
    <x v="7"/>
    <x v="19"/>
    <x v="2694"/>
    <d v="2014-09-26T03:22:19"/>
  </r>
  <r>
    <n v="2695"/>
    <s v="Fat daddy mac food truck"/>
    <s v="I am creating food magic on the go! Amazing food isn't just for sitdown restaraunts anymore!"/>
    <x v="36"/>
    <n v="71"/>
    <x v="2"/>
    <x v="0"/>
    <s v="USD"/>
    <n v="1428981718"/>
    <n v="1423801318"/>
    <b v="0"/>
    <n v="3"/>
    <b v="0"/>
    <s v="food/food trucks"/>
    <n v="4.7333333333333333E-3"/>
    <x v="1989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x v="127"/>
    <n v="3390"/>
    <x v="2"/>
    <x v="0"/>
    <s v="USD"/>
    <n v="1419538560"/>
    <n v="1416600960"/>
    <b v="0"/>
    <n v="38"/>
    <b v="0"/>
    <s v="food/food trucks"/>
    <n v="5.6500000000000002E-2"/>
    <x v="1990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x v="165"/>
    <n v="6061"/>
    <x v="2"/>
    <x v="0"/>
    <s v="USD"/>
    <n v="1438552800"/>
    <n v="1435876423"/>
    <b v="0"/>
    <n v="52"/>
    <b v="0"/>
    <s v="food/food trucks"/>
    <n v="0.26352173913043481"/>
    <x v="1991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x v="0"/>
    <s v="USD"/>
    <n v="1403904808"/>
    <n v="1401312808"/>
    <b v="0"/>
    <n v="2"/>
    <b v="0"/>
    <s v="food/food trucks"/>
    <n v="3.2512500000000002E-3"/>
    <x v="1992"/>
    <x v="7"/>
    <x v="19"/>
    <x v="2698"/>
    <d v="2014-06-27T21:33:28"/>
  </r>
  <r>
    <n v="2699"/>
    <s v="my bakery truck"/>
    <s v="Hi, I want make my first bakery. Food truck was great, but I not have a car licence. So, help me to be my dream!"/>
    <x v="365"/>
    <n v="0"/>
    <x v="2"/>
    <x v="5"/>
    <s v="CAD"/>
    <n v="1407533463"/>
    <n v="1404941463"/>
    <b v="0"/>
    <n v="0"/>
    <b v="0"/>
    <s v="food/food trucks"/>
    <n v="0"/>
    <x v="121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x v="204"/>
    <n v="70"/>
    <x v="2"/>
    <x v="0"/>
    <s v="USD"/>
    <n v="1411073972"/>
    <n v="1408481972"/>
    <b v="0"/>
    <n v="4"/>
    <b v="0"/>
    <s v="food/food trucks"/>
    <n v="7.0007000700070005E-3"/>
    <x v="844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x v="17"/>
    <s v="EUR"/>
    <n v="1491586534"/>
    <n v="1488911734"/>
    <b v="0"/>
    <n v="46"/>
    <b v="0"/>
    <s v="theater/spaces"/>
    <n v="0.46176470588235297"/>
    <x v="1993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x v="0"/>
    <s v="USD"/>
    <n v="1491416077"/>
    <n v="1488827677"/>
    <b v="1"/>
    <n v="26"/>
    <b v="0"/>
    <s v="theater/spaces"/>
    <n v="0.34410000000000002"/>
    <x v="1994"/>
    <x v="1"/>
    <x v="38"/>
    <x v="2702"/>
    <d v="2017-04-05T18:14:37"/>
  </r>
  <r>
    <n v="2703"/>
    <s v="Bisagra Teatro: Foro Multidisciplinario"/>
    <s v="Â¡Tu nuevo espacio cultural multidisciplinario en el centro de Pachuca, Hidalgo"/>
    <x v="79"/>
    <n v="41500"/>
    <x v="3"/>
    <x v="14"/>
    <s v="MXN"/>
    <n v="1490196830"/>
    <n v="1485016430"/>
    <b v="0"/>
    <n v="45"/>
    <b v="0"/>
    <s v="theater/spaces"/>
    <n v="1.0375000000000001"/>
    <x v="1995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x v="266"/>
    <n v="1145"/>
    <x v="3"/>
    <x v="0"/>
    <s v="USD"/>
    <n v="1491421314"/>
    <n v="1487709714"/>
    <b v="0"/>
    <n v="7"/>
    <b v="0"/>
    <s v="theater/spaces"/>
    <n v="6.0263157894736845E-2"/>
    <x v="1996"/>
    <x v="1"/>
    <x v="38"/>
    <x v="2704"/>
    <d v="2017-04-05T19:41:54"/>
  </r>
  <r>
    <n v="2705"/>
    <s v="Fischer Theatre Marquee"/>
    <s v="Help light the lights at the historic Fischer Theatre in Danville, IL."/>
    <x v="281"/>
    <n v="1739"/>
    <x v="3"/>
    <x v="0"/>
    <s v="USD"/>
    <n v="1490389158"/>
    <n v="1486504758"/>
    <b v="0"/>
    <n v="8"/>
    <b v="0"/>
    <s v="theater/spaces"/>
    <n v="0.10539393939393939"/>
    <x v="1997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x v="19"/>
    <n v="39304"/>
    <x v="0"/>
    <x v="0"/>
    <s v="USD"/>
    <n v="1413442740"/>
    <n v="1410937483"/>
    <b v="1"/>
    <n v="263"/>
    <b v="1"/>
    <s v="theater/spaces"/>
    <n v="1.1229714285714285"/>
    <x v="1998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x v="0"/>
    <s v="USD"/>
    <n v="1369637940"/>
    <n v="1367088443"/>
    <b v="1"/>
    <n v="394"/>
    <b v="1"/>
    <s v="theater/spaces"/>
    <n v="3.50844625"/>
    <x v="1999"/>
    <x v="1"/>
    <x v="38"/>
    <x v="2707"/>
    <d v="2013-05-27T06:59:00"/>
  </r>
  <r>
    <n v="2708"/>
    <s v="Angel Comedy Club"/>
    <s v="Angel Comedy Club: A permanent home for Londonâ€™s loveliest comedy night - a community comedy club"/>
    <x v="22"/>
    <n v="46643.07"/>
    <x v="0"/>
    <x v="1"/>
    <s v="GBP"/>
    <n v="1469119526"/>
    <n v="1463935526"/>
    <b v="1"/>
    <n v="1049"/>
    <b v="1"/>
    <s v="theater/spaces"/>
    <n v="2.3321535"/>
    <x v="2000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x v="0"/>
    <s v="USD"/>
    <n v="1475553540"/>
    <n v="1472528141"/>
    <b v="1"/>
    <n v="308"/>
    <b v="1"/>
    <s v="theater/spaces"/>
    <n v="1.01606"/>
    <x v="2001"/>
    <x v="1"/>
    <x v="38"/>
    <x v="2709"/>
    <d v="2016-10-04T03:59:00"/>
  </r>
  <r>
    <n v="2710"/>
    <s v="House of Yes"/>
    <s v="Building Brooklyn's own creative venue for circus, theater and events of all types."/>
    <x v="127"/>
    <n v="92340.21"/>
    <x v="0"/>
    <x v="0"/>
    <s v="USD"/>
    <n v="1407549600"/>
    <n v="1404797428"/>
    <b v="1"/>
    <n v="1088"/>
    <b v="1"/>
    <s v="theater/spaces"/>
    <n v="1.5390035000000002"/>
    <x v="2002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x v="366"/>
    <n v="3938"/>
    <x v="0"/>
    <x v="1"/>
    <s v="GBP"/>
    <n v="1403301660"/>
    <n v="1400694790"/>
    <b v="1"/>
    <n v="73"/>
    <b v="1"/>
    <s v="theater/spaces"/>
    <n v="1.007161125319693"/>
    <x v="2003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x v="0"/>
    <s v="USD"/>
    <n v="1373738400"/>
    <n v="1370568560"/>
    <b v="1"/>
    <n v="143"/>
    <b v="1"/>
    <s v="theater/spaces"/>
    <n v="1.3138181818181818"/>
    <x v="2004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x v="0"/>
    <s v="USD"/>
    <n v="1450971684"/>
    <n v="1447515684"/>
    <b v="1"/>
    <n v="1420"/>
    <b v="1"/>
    <s v="theater/spaces"/>
    <n v="1.0224133333333334"/>
    <x v="2005"/>
    <x v="1"/>
    <x v="38"/>
    <x v="2713"/>
    <d v="2015-12-24T15:41:24"/>
  </r>
  <r>
    <n v="2714"/>
    <s v="The Crane Theater"/>
    <s v="The Crane will be the new home for independent theater in Northeast Minneapolis"/>
    <x v="31"/>
    <n v="29089"/>
    <x v="0"/>
    <x v="0"/>
    <s v="USD"/>
    <n v="1476486000"/>
    <n v="1474040596"/>
    <b v="1"/>
    <n v="305"/>
    <b v="1"/>
    <s v="theater/spaces"/>
    <n v="1.1635599999999999"/>
    <x v="2006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x v="0"/>
    <s v="USD"/>
    <n v="1456047228"/>
    <n v="1453109628"/>
    <b v="1"/>
    <n v="551"/>
    <b v="1"/>
    <s v="theater/spaces"/>
    <n v="2.6462241666666664"/>
    <x v="2007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x v="12"/>
    <s v="EUR"/>
    <n v="1444291193"/>
    <n v="1441699193"/>
    <b v="1"/>
    <n v="187"/>
    <b v="1"/>
    <s v="theater/spaces"/>
    <n v="1.1998010000000001"/>
    <x v="2008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x v="31"/>
    <n v="30026"/>
    <x v="0"/>
    <x v="0"/>
    <s v="USD"/>
    <n v="1417906649"/>
    <n v="1414015049"/>
    <b v="1"/>
    <n v="325"/>
    <b v="1"/>
    <s v="theater/spaces"/>
    <n v="1.2010400000000001"/>
    <x v="2009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x v="102"/>
    <n v="18645"/>
    <x v="0"/>
    <x v="0"/>
    <s v="USD"/>
    <n v="1462316400"/>
    <n v="1459865945"/>
    <b v="1"/>
    <n v="148"/>
    <b v="1"/>
    <s v="theater/spaces"/>
    <n v="1.0358333333333334"/>
    <x v="2010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x v="0"/>
    <s v="USD"/>
    <n v="1460936694"/>
    <n v="1455756294"/>
    <b v="0"/>
    <n v="69"/>
    <b v="1"/>
    <s v="theater/spaces"/>
    <n v="1.0883333333333334"/>
    <x v="2011"/>
    <x v="1"/>
    <x v="38"/>
    <x v="2719"/>
    <d v="2016-04-17T23:44:54"/>
  </r>
  <r>
    <n v="2720"/>
    <s v="The Comedy Project"/>
    <s v="An improv, sketch and experimental comedy and cocktail venue in downtown Grand Rapids, Michigan"/>
    <x v="31"/>
    <n v="29531"/>
    <x v="0"/>
    <x v="0"/>
    <s v="USD"/>
    <n v="1478866253"/>
    <n v="1476270653"/>
    <b v="0"/>
    <n v="173"/>
    <b v="1"/>
    <s v="theater/spaces"/>
    <n v="1.1812400000000001"/>
    <x v="2012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x v="1"/>
    <s v="GBP"/>
    <n v="1378494000"/>
    <n v="1375880598"/>
    <b v="0"/>
    <n v="269"/>
    <b v="1"/>
    <s v="technology/hardware"/>
    <n v="14.62"/>
    <x v="2013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x v="0"/>
    <s v="USD"/>
    <n v="1485722053"/>
    <n v="1480538053"/>
    <b v="0"/>
    <n v="185"/>
    <b v="1"/>
    <s v="technology/hardware"/>
    <n v="2.5253999999999999"/>
    <x v="2014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x v="0"/>
    <s v="USD"/>
    <n v="1420060088"/>
    <n v="1414872488"/>
    <b v="0"/>
    <n v="176"/>
    <b v="1"/>
    <s v="technology/hardware"/>
    <n v="1.4005000000000001"/>
    <x v="2015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x v="1"/>
    <s v="GBP"/>
    <n v="1439625059"/>
    <n v="1436860259"/>
    <b v="0"/>
    <n v="1019"/>
    <b v="1"/>
    <s v="technology/hardware"/>
    <n v="2.9687520259319289"/>
    <x v="2016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x v="79"/>
    <n v="57817"/>
    <x v="0"/>
    <x v="5"/>
    <s v="CAD"/>
    <n v="1488390735"/>
    <n v="1484070735"/>
    <b v="0"/>
    <n v="113"/>
    <b v="1"/>
    <s v="technology/hardware"/>
    <n v="1.445425"/>
    <x v="2017"/>
    <x v="2"/>
    <x v="30"/>
    <x v="2725"/>
    <d v="2017-03-01T17:52:15"/>
  </r>
  <r>
    <n v="2726"/>
    <s v="Krimston TWO - Dual SIM case for iPhone"/>
    <s v="Krimston TWO: iPhone Dual SIM Case"/>
    <x v="57"/>
    <n v="105745"/>
    <x v="0"/>
    <x v="0"/>
    <s v="USD"/>
    <n v="1461333311"/>
    <n v="1458741311"/>
    <b v="0"/>
    <n v="404"/>
    <b v="1"/>
    <s v="technology/hardware"/>
    <n v="1.05745"/>
    <x v="2018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x v="0"/>
    <s v="USD"/>
    <n v="1438964063"/>
    <n v="1436804063"/>
    <b v="0"/>
    <n v="707"/>
    <b v="1"/>
    <s v="technology/hardware"/>
    <n v="4.9321000000000002"/>
    <x v="2019"/>
    <x v="2"/>
    <x v="30"/>
    <x v="2727"/>
    <d v="2015-08-07T16:14:23"/>
  </r>
  <r>
    <n v="2728"/>
    <s v="Multi-Function SSD Shield for the Raspberry Pi 2"/>
    <s v="SSD, WiFi, RTC w/Battery and high power USB all in one shield."/>
    <x v="36"/>
    <n v="30274"/>
    <x v="0"/>
    <x v="0"/>
    <s v="USD"/>
    <n v="1451485434"/>
    <n v="1448461434"/>
    <b v="0"/>
    <n v="392"/>
    <b v="1"/>
    <s v="technology/hardware"/>
    <n v="2.0182666666666669"/>
    <x v="2020"/>
    <x v="2"/>
    <x v="30"/>
    <x v="2728"/>
    <d v="2015-12-30T14:23:54"/>
  </r>
  <r>
    <n v="2729"/>
    <s v="McChi Luggage: It's a Luggage, USB Charger and a Table Top"/>
    <s v="A luggage that is more than a luggage! It is what you want it to be."/>
    <x v="51"/>
    <n v="7833"/>
    <x v="0"/>
    <x v="0"/>
    <s v="USD"/>
    <n v="1430459197"/>
    <n v="1427867197"/>
    <b v="0"/>
    <n v="23"/>
    <b v="1"/>
    <s v="technology/hardware"/>
    <n v="1.0444"/>
    <x v="2021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x v="100"/>
    <n v="45979.01"/>
    <x v="0"/>
    <x v="0"/>
    <s v="USD"/>
    <n v="1366635575"/>
    <n v="1363611575"/>
    <b v="0"/>
    <n v="682"/>
    <b v="1"/>
    <s v="technology/hardware"/>
    <n v="1.7029262962962963"/>
    <x v="2022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x v="0"/>
    <s v="USD"/>
    <n v="1413604800"/>
    <n v="1408624622"/>
    <b v="0"/>
    <n v="37"/>
    <b v="1"/>
    <s v="technology/hardware"/>
    <n v="1.0430333333333333"/>
    <x v="2023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x v="0"/>
    <s v="USD"/>
    <n v="1369699200"/>
    <n v="1366917828"/>
    <b v="0"/>
    <n v="146"/>
    <b v="1"/>
    <s v="technology/hardware"/>
    <n v="1.1825000000000001"/>
    <x v="2024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x v="0"/>
    <s v="USD"/>
    <n v="1428643974"/>
    <n v="1423463574"/>
    <b v="0"/>
    <n v="119"/>
    <b v="1"/>
    <s v="technology/hardware"/>
    <n v="1.07538"/>
    <x v="2025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x v="0"/>
    <s v="USD"/>
    <n v="1476395940"/>
    <n v="1473782592"/>
    <b v="0"/>
    <n v="163"/>
    <b v="1"/>
    <s v="technology/hardware"/>
    <n v="22603"/>
    <x v="2026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x v="1"/>
    <s v="GBP"/>
    <n v="1363204800"/>
    <n v="1360551250"/>
    <b v="0"/>
    <n v="339"/>
    <b v="1"/>
    <s v="technology/hardware"/>
    <n v="9.7813466666666677"/>
    <x v="2027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x v="5"/>
    <s v="CAD"/>
    <n v="1398268773"/>
    <n v="1395676773"/>
    <b v="0"/>
    <n v="58"/>
    <b v="1"/>
    <s v="technology/hardware"/>
    <n v="1.2290000000000001"/>
    <x v="2028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x v="0"/>
    <s v="USD"/>
    <n v="1389812400"/>
    <n v="1386108087"/>
    <b v="0"/>
    <n v="456"/>
    <b v="1"/>
    <s v="technology/hardware"/>
    <n v="2.4606080000000001"/>
    <x v="2029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x v="0"/>
    <s v="USD"/>
    <n v="1478402804"/>
    <n v="1473218804"/>
    <b v="0"/>
    <n v="15"/>
    <b v="1"/>
    <s v="technology/hardware"/>
    <n v="1.4794"/>
    <x v="2030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x v="1"/>
    <s v="GBP"/>
    <n v="1399324717"/>
    <n v="1395436717"/>
    <b v="0"/>
    <n v="191"/>
    <b v="1"/>
    <s v="technology/hardware"/>
    <n v="3.8409090909090908"/>
    <x v="2031"/>
    <x v="2"/>
    <x v="30"/>
    <x v="2739"/>
    <d v="2014-05-05T21:18:37"/>
  </r>
  <r>
    <n v="2740"/>
    <s v="Vertical Garden Prototype"/>
    <s v="I am interested in testing the plant yields of this vertical garden as well as some other applications"/>
    <x v="43"/>
    <n v="310"/>
    <x v="0"/>
    <x v="0"/>
    <s v="USD"/>
    <n v="1426117552"/>
    <n v="1423529152"/>
    <b v="0"/>
    <n v="17"/>
    <b v="1"/>
    <s v="technology/hardware"/>
    <n v="1.0333333333333334"/>
    <x v="2032"/>
    <x v="2"/>
    <x v="30"/>
    <x v="2740"/>
    <d v="2015-03-11T23:45:52"/>
  </r>
  <r>
    <n v="2741"/>
    <s v="Mrs. Brown and Her Lost Puppy."/>
    <s v="Help me publish my 1st children's book as an aspiring author!"/>
    <x v="6"/>
    <n v="35"/>
    <x v="2"/>
    <x v="0"/>
    <s v="USD"/>
    <n v="1413770820"/>
    <n v="1412005602"/>
    <b v="0"/>
    <n v="4"/>
    <b v="0"/>
    <s v="publishing/children's books"/>
    <n v="4.3750000000000004E-3"/>
    <x v="440"/>
    <x v="3"/>
    <x v="39"/>
    <x v="2741"/>
    <d v="2014-10-20T02:07:00"/>
  </r>
  <r>
    <n v="2742"/>
    <s v="What a Zoo!"/>
    <s v="The pachyderms at the Denver Zoo are moving. Follow along on the convoluted journey to their new home."/>
    <x v="30"/>
    <n v="731"/>
    <x v="2"/>
    <x v="0"/>
    <s v="USD"/>
    <n v="1337102187"/>
    <n v="1335892587"/>
    <b v="0"/>
    <n v="18"/>
    <b v="0"/>
    <s v="publishing/children's books"/>
    <n v="0.29239999999999999"/>
    <x v="2033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x v="368"/>
    <n v="0"/>
    <x v="2"/>
    <x v="0"/>
    <s v="USD"/>
    <n v="1476863607"/>
    <n v="1474271607"/>
    <b v="0"/>
    <n v="0"/>
    <b v="0"/>
    <s v="publishing/children's books"/>
    <n v="0"/>
    <x v="121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x v="0"/>
    <s v="USD"/>
    <n v="1330478998"/>
    <n v="1327886998"/>
    <b v="0"/>
    <n v="22"/>
    <b v="0"/>
    <s v="publishing/children's books"/>
    <n v="5.2187499999999998E-2"/>
    <x v="2034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x v="0"/>
    <s v="USD"/>
    <n v="1342309368"/>
    <n v="1337125368"/>
    <b v="0"/>
    <n v="49"/>
    <b v="0"/>
    <s v="publishing/children's books"/>
    <n v="0.21887499999999999"/>
    <x v="2035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x v="9"/>
    <n v="801"/>
    <x v="2"/>
    <x v="0"/>
    <s v="USD"/>
    <n v="1409337911"/>
    <n v="1406745911"/>
    <b v="0"/>
    <n v="19"/>
    <b v="0"/>
    <s v="publishing/children's books"/>
    <n v="0.26700000000000002"/>
    <x v="2036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x v="0"/>
    <s v="USD"/>
    <n v="1339816200"/>
    <n v="1337095997"/>
    <b v="0"/>
    <n v="4"/>
    <b v="0"/>
    <s v="publishing/children's books"/>
    <n v="0.28000000000000003"/>
    <x v="436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x v="10"/>
    <n v="53"/>
    <x v="2"/>
    <x v="0"/>
    <s v="USD"/>
    <n v="1472835802"/>
    <n v="1470243802"/>
    <b v="0"/>
    <n v="4"/>
    <b v="0"/>
    <s v="publishing/children's books"/>
    <n v="1.06E-2"/>
    <x v="514"/>
    <x v="3"/>
    <x v="39"/>
    <x v="2748"/>
    <d v="2016-09-02T17:03:22"/>
  </r>
  <r>
    <n v="2749"/>
    <s v="A Tree is a Tree, no matter what you see.  CHILDREN'S BOOK"/>
    <s v="Self-publishing my children's book."/>
    <x v="3"/>
    <n v="110"/>
    <x v="2"/>
    <x v="0"/>
    <s v="USD"/>
    <n v="1428171037"/>
    <n v="1425582637"/>
    <b v="0"/>
    <n v="2"/>
    <b v="0"/>
    <s v="publishing/children's books"/>
    <n v="1.0999999999999999E-2"/>
    <x v="698"/>
    <x v="3"/>
    <x v="39"/>
    <x v="2749"/>
    <d v="2015-04-04T18:10:37"/>
  </r>
  <r>
    <n v="2750"/>
    <s v="My Child, My Blessing"/>
    <s v="This is a journal where parents daily write something positive about their child.  Places for pictures, too."/>
    <x v="369"/>
    <n v="0"/>
    <x v="2"/>
    <x v="0"/>
    <s v="USD"/>
    <n v="1341086400"/>
    <n v="1340055345"/>
    <b v="0"/>
    <n v="0"/>
    <b v="0"/>
    <s v="publishing/children's books"/>
    <n v="0"/>
    <x v="121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x v="0"/>
    <s v="USD"/>
    <n v="1403039842"/>
    <n v="1397855842"/>
    <b v="0"/>
    <n v="0"/>
    <b v="0"/>
    <s v="publishing/children's books"/>
    <n v="0"/>
    <x v="121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x v="0"/>
    <s v="USD"/>
    <n v="1324232504"/>
    <n v="1320776504"/>
    <b v="0"/>
    <n v="14"/>
    <b v="0"/>
    <s v="publishing/children's books"/>
    <n v="0.11458333333333333"/>
    <x v="2037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x v="13"/>
    <n v="380"/>
    <x v="2"/>
    <x v="0"/>
    <s v="USD"/>
    <n v="1346017023"/>
    <n v="1343425023"/>
    <b v="0"/>
    <n v="8"/>
    <b v="0"/>
    <s v="publishing/children's books"/>
    <n v="0.19"/>
    <x v="125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x v="3"/>
    <n v="0"/>
    <x v="2"/>
    <x v="0"/>
    <s v="USD"/>
    <n v="1410448551"/>
    <n v="1407856551"/>
    <b v="0"/>
    <n v="0"/>
    <b v="0"/>
    <s v="publishing/children's books"/>
    <n v="0"/>
    <x v="121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x v="2"/>
    <n v="260"/>
    <x v="2"/>
    <x v="17"/>
    <s v="EUR"/>
    <n v="1428519527"/>
    <n v="1425927527"/>
    <b v="0"/>
    <n v="15"/>
    <b v="0"/>
    <s v="publishing/children's books"/>
    <n v="0.52"/>
    <x v="2038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x v="3"/>
    <n v="1048"/>
    <x v="2"/>
    <x v="0"/>
    <s v="USD"/>
    <n v="1389476201"/>
    <n v="1386884201"/>
    <b v="0"/>
    <n v="33"/>
    <b v="0"/>
    <s v="publishing/children's books"/>
    <n v="0.1048"/>
    <x v="2039"/>
    <x v="3"/>
    <x v="39"/>
    <x v="2756"/>
    <d v="2014-01-11T21:36:41"/>
  </r>
  <r>
    <n v="2757"/>
    <s v="C is for Crooked"/>
    <s v="A children's letter book that Lampoons Hillary Clinton"/>
    <x v="15"/>
    <n v="10"/>
    <x v="2"/>
    <x v="0"/>
    <s v="USD"/>
    <n v="1470498332"/>
    <n v="1469202332"/>
    <b v="0"/>
    <n v="2"/>
    <b v="0"/>
    <s v="publishing/children's books"/>
    <n v="6.6666666666666671E-3"/>
    <x v="144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x v="2"/>
    <s v="AUD"/>
    <n v="1476095783"/>
    <n v="1474886183"/>
    <b v="0"/>
    <n v="6"/>
    <b v="0"/>
    <s v="publishing/children's books"/>
    <n v="0.11700000000000001"/>
    <x v="498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x v="2"/>
    <s v="AUD"/>
    <n v="1468658866"/>
    <n v="1464943666"/>
    <b v="0"/>
    <n v="2"/>
    <b v="0"/>
    <s v="publishing/children's books"/>
    <n v="0.105"/>
    <x v="1859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x v="1"/>
    <s v="GBP"/>
    <n v="1371726258"/>
    <n v="1369134258"/>
    <b v="0"/>
    <n v="0"/>
    <b v="0"/>
    <s v="publishing/children's books"/>
    <n v="0"/>
    <x v="121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x v="10"/>
    <n v="36"/>
    <x v="2"/>
    <x v="0"/>
    <s v="USD"/>
    <n v="1357176693"/>
    <n v="1354584693"/>
    <b v="0"/>
    <n v="4"/>
    <b v="0"/>
    <s v="publishing/children's books"/>
    <n v="7.1999999999999998E-3"/>
    <x v="377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x v="53"/>
    <n v="25"/>
    <x v="2"/>
    <x v="0"/>
    <s v="USD"/>
    <n v="1332114795"/>
    <n v="1326934395"/>
    <b v="0"/>
    <n v="1"/>
    <b v="0"/>
    <s v="publishing/children's books"/>
    <n v="7.6923076923076927E-3"/>
    <x v="384"/>
    <x v="3"/>
    <x v="39"/>
    <x v="2762"/>
    <d v="2012-03-18T23:53:15"/>
  </r>
  <r>
    <n v="2763"/>
    <s v="My Christmas Star"/>
    <s v="How Santa finds childrens homes without getting lost by following certain stars."/>
    <x v="371"/>
    <n v="90"/>
    <x v="2"/>
    <x v="0"/>
    <s v="USD"/>
    <n v="1369403684"/>
    <n v="1365515684"/>
    <b v="0"/>
    <n v="3"/>
    <b v="0"/>
    <s v="publishing/children's books"/>
    <n v="2.2842639593908631E-3"/>
    <x v="180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x v="23"/>
    <n v="45"/>
    <x v="2"/>
    <x v="0"/>
    <s v="USD"/>
    <n v="1338404400"/>
    <n v="1335855631"/>
    <b v="0"/>
    <n v="4"/>
    <b v="0"/>
    <s v="publishing/children's books"/>
    <n v="1.125E-2"/>
    <x v="798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x v="23"/>
    <n v="0"/>
    <x v="2"/>
    <x v="0"/>
    <s v="USD"/>
    <n v="1351432428"/>
    <n v="1350050028"/>
    <b v="0"/>
    <n v="0"/>
    <b v="0"/>
    <s v="publishing/children's books"/>
    <n v="0"/>
    <x v="121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x v="10"/>
    <n v="100"/>
    <x v="2"/>
    <x v="0"/>
    <s v="USD"/>
    <n v="1313078518"/>
    <n v="1310486518"/>
    <b v="0"/>
    <n v="4"/>
    <b v="0"/>
    <s v="publishing/children's books"/>
    <n v="0.02"/>
    <x v="384"/>
    <x v="3"/>
    <x v="39"/>
    <x v="2766"/>
    <d v="2011-08-11T16:01:58"/>
  </r>
  <r>
    <n v="2767"/>
    <s v="the Giant Turnip"/>
    <s v="An animated bedtime story with Dedka, Babka and the rest of the family working together on a BIG problem"/>
    <x v="23"/>
    <n v="34"/>
    <x v="2"/>
    <x v="5"/>
    <s v="CAD"/>
    <n v="1439766050"/>
    <n v="1434582050"/>
    <b v="0"/>
    <n v="3"/>
    <b v="0"/>
    <s v="publishing/children's books"/>
    <n v="8.5000000000000006E-3"/>
    <x v="2040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x v="0"/>
    <s v="USD"/>
    <n v="1333028723"/>
    <n v="1330440323"/>
    <b v="0"/>
    <n v="34"/>
    <b v="0"/>
    <s v="publishing/children's books"/>
    <n v="0.14314285714285716"/>
    <x v="2041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x v="134"/>
    <n v="2"/>
    <x v="2"/>
    <x v="1"/>
    <s v="GBP"/>
    <n v="1401997790"/>
    <n v="1397677790"/>
    <b v="0"/>
    <n v="2"/>
    <b v="0"/>
    <s v="publishing/children's books"/>
    <n v="2.5000000000000001E-3"/>
    <x v="120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x v="22"/>
    <n v="2082.25"/>
    <x v="2"/>
    <x v="0"/>
    <s v="USD"/>
    <n v="1395158130"/>
    <n v="1392569730"/>
    <b v="0"/>
    <n v="33"/>
    <b v="0"/>
    <s v="publishing/children's books"/>
    <n v="0.1041125"/>
    <x v="2042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x v="0"/>
    <s v="USD"/>
    <n v="1359738000"/>
    <n v="1355489140"/>
    <b v="0"/>
    <n v="0"/>
    <b v="0"/>
    <s v="publishing/children's books"/>
    <n v="0"/>
    <x v="121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x v="0"/>
    <s v="USD"/>
    <n v="1381006294"/>
    <n v="1379710294"/>
    <b v="0"/>
    <n v="0"/>
    <b v="0"/>
    <s v="publishing/children's books"/>
    <n v="0"/>
    <x v="121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x v="373"/>
    <n v="1"/>
    <x v="2"/>
    <x v="5"/>
    <s v="CAD"/>
    <n v="1461530721"/>
    <n v="1460666721"/>
    <b v="0"/>
    <n v="1"/>
    <b v="0"/>
    <s v="publishing/children's books"/>
    <n v="1.8867924528301887E-3"/>
    <x v="120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x v="0"/>
    <s v="USD"/>
    <n v="1362711728"/>
    <n v="1360119728"/>
    <b v="0"/>
    <n v="13"/>
    <b v="0"/>
    <s v="publishing/children's books"/>
    <n v="0.14249999999999999"/>
    <x v="2043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x v="0"/>
    <s v="USD"/>
    <n v="1323994754"/>
    <n v="1321402754"/>
    <b v="0"/>
    <n v="2"/>
    <b v="0"/>
    <s v="publishing/children's books"/>
    <n v="0.03"/>
    <x v="766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x v="0"/>
    <s v="USD"/>
    <n v="1434092876"/>
    <n v="1431414476"/>
    <b v="0"/>
    <n v="36"/>
    <b v="0"/>
    <s v="publishing/children's books"/>
    <n v="7.8809523809523815E-2"/>
    <x v="2044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x v="0"/>
    <s v="USD"/>
    <n v="1437149004"/>
    <n v="1434557004"/>
    <b v="0"/>
    <n v="1"/>
    <b v="0"/>
    <s v="publishing/children's books"/>
    <n v="3.3333333333333335E-3"/>
    <x v="119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x v="0"/>
    <s v="USD"/>
    <n v="1409009306"/>
    <n v="1406417306"/>
    <b v="0"/>
    <n v="15"/>
    <b v="0"/>
    <s v="publishing/children's books"/>
    <n v="0.25545454545454543"/>
    <x v="2045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x v="0"/>
    <s v="USD"/>
    <n v="1448204621"/>
    <n v="1445609021"/>
    <b v="0"/>
    <n v="1"/>
    <b v="0"/>
    <s v="publishing/children's books"/>
    <n v="2.12E-2"/>
    <x v="450"/>
    <x v="3"/>
    <x v="39"/>
    <x v="2779"/>
    <d v="2015-11-22T15:03:41"/>
  </r>
  <r>
    <n v="2780"/>
    <s v="Travel with baby"/>
    <s v="Turn the World with my kids, and then write a book with the advice for traveling with baby"/>
    <x v="57"/>
    <n v="0"/>
    <x v="2"/>
    <x v="13"/>
    <s v="EUR"/>
    <n v="1489142688"/>
    <n v="1486550688"/>
    <b v="0"/>
    <n v="0"/>
    <b v="0"/>
    <s v="publishing/children's books"/>
    <n v="0"/>
    <x v="121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x v="21"/>
    <n v="1316"/>
    <x v="0"/>
    <x v="0"/>
    <s v="USD"/>
    <n v="1423724400"/>
    <n v="1421274954"/>
    <b v="0"/>
    <n v="28"/>
    <b v="1"/>
    <s v="theater/plays"/>
    <n v="1.0528"/>
    <x v="1224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x v="28"/>
    <n v="1200"/>
    <x v="0"/>
    <x v="0"/>
    <s v="USD"/>
    <n v="1424149140"/>
    <n v="1421964718"/>
    <b v="0"/>
    <n v="18"/>
    <b v="1"/>
    <s v="theater/plays"/>
    <n v="1.2"/>
    <x v="590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x v="1"/>
    <s v="GBP"/>
    <n v="1429793446"/>
    <n v="1428583846"/>
    <b v="0"/>
    <n v="61"/>
    <b v="1"/>
    <s v="theater/plays"/>
    <n v="1.145"/>
    <x v="2046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x v="0"/>
    <s v="USD"/>
    <n v="1414608843"/>
    <n v="1412794443"/>
    <b v="0"/>
    <n v="108"/>
    <b v="1"/>
    <s v="theater/plays"/>
    <n v="1.19"/>
    <x v="2047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x v="10"/>
    <n v="5234"/>
    <x v="0"/>
    <x v="0"/>
    <s v="USD"/>
    <n v="1470430800"/>
    <n v="1467865967"/>
    <b v="0"/>
    <n v="142"/>
    <b v="1"/>
    <s v="theater/plays"/>
    <n v="1.0468"/>
    <x v="2048"/>
    <x v="1"/>
    <x v="6"/>
    <x v="2785"/>
    <d v="2016-08-05T21:00:00"/>
  </r>
  <r>
    <n v="2786"/>
    <s v="Fierce"/>
    <s v="A heart-melting farce about sex, art and the lovelorn lay-abouts of London-town."/>
    <x v="30"/>
    <n v="2946"/>
    <x v="0"/>
    <x v="1"/>
    <s v="GBP"/>
    <n v="1404913180"/>
    <n v="1403703580"/>
    <b v="0"/>
    <n v="74"/>
    <b v="1"/>
    <s v="theater/plays"/>
    <n v="1.1783999999999999"/>
    <x v="2049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x v="0"/>
    <s v="USD"/>
    <n v="1405658752"/>
    <n v="1403066752"/>
    <b v="0"/>
    <n v="38"/>
    <b v="1"/>
    <s v="theater/plays"/>
    <n v="1.1970000000000001"/>
    <x v="2050"/>
    <x v="1"/>
    <x v="6"/>
    <x v="2787"/>
    <d v="2014-07-18T04:45:52"/>
  </r>
  <r>
    <n v="2788"/>
    <s v="ACT Underground Theatre, TLDC"/>
    <s v="MOVING FORWARD! WE HAVE REACHED GOAL BUT HAVE MORE TIME!! PLEASE CONSIDER PLEDGING."/>
    <x v="13"/>
    <n v="2050"/>
    <x v="0"/>
    <x v="0"/>
    <s v="USD"/>
    <n v="1469811043"/>
    <n v="1467219043"/>
    <b v="0"/>
    <n v="20"/>
    <b v="1"/>
    <s v="theater/plays"/>
    <n v="1.0249999999999999"/>
    <x v="594"/>
    <x v="1"/>
    <x v="6"/>
    <x v="2788"/>
    <d v="2016-07-29T16:50:43"/>
  </r>
  <r>
    <n v="2789"/>
    <s v="The Adventurers Club"/>
    <s v="BNT's Biggest Adventure So Far: Our 2015 full length production!"/>
    <x v="9"/>
    <n v="3035"/>
    <x v="0"/>
    <x v="0"/>
    <s v="USD"/>
    <n v="1426132800"/>
    <n v="1424477934"/>
    <b v="0"/>
    <n v="24"/>
    <b v="1"/>
    <s v="theater/plays"/>
    <n v="1.0116666666666667"/>
    <x v="2051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x v="0"/>
    <s v="USD"/>
    <n v="1423693903"/>
    <n v="1421101903"/>
    <b v="0"/>
    <n v="66"/>
    <b v="1"/>
    <s v="theater/plays"/>
    <n v="1.0533333333333332"/>
    <x v="2052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x v="0"/>
    <s v="USD"/>
    <n v="1473393600"/>
    <n v="1470778559"/>
    <b v="0"/>
    <n v="28"/>
    <b v="1"/>
    <s v="theater/plays"/>
    <n v="1.0249999999999999"/>
    <x v="2053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x v="13"/>
    <n v="2152"/>
    <x v="0"/>
    <x v="0"/>
    <s v="USD"/>
    <n v="1439357559"/>
    <n v="1435469559"/>
    <b v="0"/>
    <n v="24"/>
    <b v="1"/>
    <s v="theater/plays"/>
    <n v="1.0760000000000001"/>
    <x v="2054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x v="2"/>
    <s v="AUD"/>
    <n v="1437473005"/>
    <n v="1434881005"/>
    <b v="0"/>
    <n v="73"/>
    <b v="1"/>
    <s v="theater/plays"/>
    <n v="1.105675"/>
    <x v="2055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x v="1"/>
    <s v="GBP"/>
    <n v="1457031600"/>
    <n v="1455640559"/>
    <b v="0"/>
    <n v="3"/>
    <b v="1"/>
    <s v="theater/plays"/>
    <n v="1.5"/>
    <x v="384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x v="176"/>
    <n v="730"/>
    <x v="0"/>
    <x v="0"/>
    <s v="USD"/>
    <n v="1402095600"/>
    <n v="1400675841"/>
    <b v="0"/>
    <n v="20"/>
    <b v="1"/>
    <s v="theater/plays"/>
    <n v="1.0428571428571429"/>
    <x v="2056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x v="134"/>
    <n v="924"/>
    <x v="0"/>
    <x v="1"/>
    <s v="GBP"/>
    <n v="1404564028"/>
    <n v="1401972028"/>
    <b v="0"/>
    <n v="21"/>
    <b v="1"/>
    <s v="theater/plays"/>
    <n v="1.155"/>
    <x v="895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x v="1"/>
    <s v="GBP"/>
    <n v="1404858840"/>
    <n v="1402266840"/>
    <b v="0"/>
    <n v="94"/>
    <b v="1"/>
    <s v="theater/plays"/>
    <n v="1.02645125"/>
    <x v="2057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x v="1"/>
    <s v="GBP"/>
    <n v="1438358400"/>
    <n v="1437063121"/>
    <b v="0"/>
    <n v="139"/>
    <b v="1"/>
    <s v="theater/plays"/>
    <n v="1.014"/>
    <x v="2058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x v="10"/>
    <n v="5831.74"/>
    <x v="0"/>
    <x v="1"/>
    <s v="GBP"/>
    <n v="1466179200"/>
    <n v="1463466070"/>
    <b v="0"/>
    <n v="130"/>
    <b v="1"/>
    <s v="theater/plays"/>
    <n v="1.1663479999999999"/>
    <x v="2059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x v="1"/>
    <s v="GBP"/>
    <n v="1420377366"/>
    <n v="1415193366"/>
    <b v="0"/>
    <n v="31"/>
    <b v="1"/>
    <s v="theater/plays"/>
    <n v="1.33"/>
    <x v="2060"/>
    <x v="1"/>
    <x v="6"/>
    <x v="2800"/>
    <d v="2015-01-04T13:16:06"/>
  </r>
  <r>
    <n v="2801"/>
    <s v="A Dream Play"/>
    <s v="Arise Theatre Company's production of August Strindberg's expressionist masterpiece 'A Dream Play'."/>
    <x v="2"/>
    <n v="666"/>
    <x v="0"/>
    <x v="2"/>
    <s v="AUD"/>
    <n v="1412938800"/>
    <n v="1411019409"/>
    <b v="0"/>
    <n v="13"/>
    <b v="1"/>
    <s v="theater/plays"/>
    <n v="1.3320000000000001"/>
    <x v="2061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x v="1"/>
    <s v="GBP"/>
    <n v="1438875107"/>
    <n v="1436283107"/>
    <b v="0"/>
    <n v="90"/>
    <b v="1"/>
    <s v="theater/plays"/>
    <n v="1.0183333333333333"/>
    <x v="2062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x v="0"/>
    <s v="USD"/>
    <n v="1437004800"/>
    <n v="1433295276"/>
    <b v="0"/>
    <n v="141"/>
    <b v="1"/>
    <s v="theater/plays"/>
    <n v="1.2795000000000001"/>
    <x v="2063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x v="28"/>
    <n v="1150"/>
    <x v="0"/>
    <x v="1"/>
    <s v="GBP"/>
    <n v="1411987990"/>
    <n v="1409395990"/>
    <b v="0"/>
    <n v="23"/>
    <b v="1"/>
    <s v="theater/plays"/>
    <n v="1.1499999999999999"/>
    <x v="73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x v="1"/>
    <s v="GBP"/>
    <n v="1440245273"/>
    <n v="1438085273"/>
    <b v="0"/>
    <n v="18"/>
    <b v="1"/>
    <s v="theater/plays"/>
    <n v="1.1000000000000001"/>
    <x v="2064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x v="9"/>
    <n v="3363"/>
    <x v="0"/>
    <x v="1"/>
    <s v="GBP"/>
    <n v="1438772400"/>
    <n v="1435645490"/>
    <b v="0"/>
    <n v="76"/>
    <b v="1"/>
    <s v="theater/plays"/>
    <n v="1.121"/>
    <x v="2065"/>
    <x v="1"/>
    <x v="6"/>
    <x v="2806"/>
    <d v="2015-08-05T11:00:00"/>
  </r>
  <r>
    <n v="2807"/>
    <s v="The Commission Theatre Co."/>
    <s v="Bringing Shakespeare back to the Playwrights"/>
    <x v="10"/>
    <n v="6300"/>
    <x v="0"/>
    <x v="0"/>
    <s v="USD"/>
    <n v="1435611438"/>
    <n v="1433019438"/>
    <b v="0"/>
    <n v="93"/>
    <b v="1"/>
    <s v="theater/plays"/>
    <n v="1.26"/>
    <x v="2066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x v="0"/>
    <s v="USD"/>
    <n v="1440274735"/>
    <n v="1437682735"/>
    <b v="0"/>
    <n v="69"/>
    <b v="1"/>
    <s v="theater/plays"/>
    <n v="1.0024444444444445"/>
    <x v="2067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x v="30"/>
    <n v="2560"/>
    <x v="0"/>
    <x v="0"/>
    <s v="USD"/>
    <n v="1459348740"/>
    <n v="1458647725"/>
    <b v="0"/>
    <n v="21"/>
    <b v="1"/>
    <s v="theater/plays"/>
    <n v="1.024"/>
    <x v="2068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x v="0"/>
    <s v="USD"/>
    <n v="1401595140"/>
    <n v="1398828064"/>
    <b v="0"/>
    <n v="57"/>
    <b v="1"/>
    <s v="theater/plays"/>
    <n v="1.0820000000000001"/>
    <x v="2069"/>
    <x v="1"/>
    <x v="6"/>
    <x v="2810"/>
    <d v="2014-06-01T03:59:00"/>
  </r>
  <r>
    <n v="2811"/>
    <s v="Ray Gunn and Starburst"/>
    <s v="Ray Gunn and Starburst is an audio sci-fi/comedy sending up the tropes of classic and pulp science-fiction."/>
    <x v="3"/>
    <n v="10027"/>
    <x v="0"/>
    <x v="1"/>
    <s v="GBP"/>
    <n v="1424692503"/>
    <n v="1422100503"/>
    <b v="0"/>
    <n v="108"/>
    <b v="1"/>
    <s v="theater/plays"/>
    <n v="1.0026999999999999"/>
    <x v="2070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x v="10"/>
    <n v="5665"/>
    <x v="0"/>
    <x v="5"/>
    <s v="CAD"/>
    <n v="1428292800"/>
    <n v="1424368298"/>
    <b v="0"/>
    <n v="83"/>
    <b v="1"/>
    <s v="theater/plays"/>
    <n v="1.133"/>
    <x v="2071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x v="70"/>
    <n v="3572.12"/>
    <x v="0"/>
    <x v="0"/>
    <s v="USD"/>
    <n v="1481737761"/>
    <n v="1479577761"/>
    <b v="0"/>
    <n v="96"/>
    <b v="1"/>
    <s v="theater/plays"/>
    <n v="1.2757571428571428"/>
    <x v="2072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x v="15"/>
    <n v="1616"/>
    <x v="0"/>
    <x v="1"/>
    <s v="GBP"/>
    <n v="1431164115"/>
    <n v="1428572115"/>
    <b v="0"/>
    <n v="64"/>
    <b v="1"/>
    <s v="theater/plays"/>
    <n v="1.0773333333333333"/>
    <x v="2073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x v="49"/>
    <n v="605"/>
    <x v="0"/>
    <x v="5"/>
    <s v="CAD"/>
    <n v="1470595109"/>
    <n v="1468003109"/>
    <b v="0"/>
    <n v="14"/>
    <b v="1"/>
    <s v="theater/plays"/>
    <n v="2.42"/>
    <x v="2074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x v="1"/>
    <s v="GBP"/>
    <n v="1438531200"/>
    <n v="1435921992"/>
    <b v="0"/>
    <n v="169"/>
    <b v="1"/>
    <s v="theater/plays"/>
    <n v="1.4156666666666666"/>
    <x v="2075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x v="20"/>
    <n v="780"/>
    <x v="0"/>
    <x v="1"/>
    <s v="GBP"/>
    <n v="1425136462"/>
    <n v="1421680462"/>
    <b v="0"/>
    <n v="33"/>
    <b v="1"/>
    <s v="theater/plays"/>
    <n v="1.3"/>
    <x v="2076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x v="3"/>
    <n v="10603"/>
    <x v="0"/>
    <x v="0"/>
    <s v="USD"/>
    <n v="1443018086"/>
    <n v="1441290086"/>
    <b v="0"/>
    <n v="102"/>
    <b v="1"/>
    <s v="theater/plays"/>
    <n v="1.0603"/>
    <x v="2077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x v="1"/>
    <s v="GBP"/>
    <n v="1434285409"/>
    <n v="1431693409"/>
    <b v="0"/>
    <n v="104"/>
    <b v="1"/>
    <s v="theater/plays"/>
    <n v="1.048"/>
    <x v="2078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x v="1"/>
    <s v="GBP"/>
    <n v="1456444800"/>
    <n v="1454337589"/>
    <b v="0"/>
    <n v="20"/>
    <b v="1"/>
    <s v="theater/plays"/>
    <n v="1.36"/>
    <x v="2079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x v="1"/>
    <s v="GBP"/>
    <n v="1411510135"/>
    <n v="1408918135"/>
    <b v="0"/>
    <n v="35"/>
    <b v="1"/>
    <s v="theater/plays"/>
    <n v="1"/>
    <x v="1383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x v="0"/>
    <s v="USD"/>
    <n v="1427469892"/>
    <n v="1424881492"/>
    <b v="0"/>
    <n v="94"/>
    <b v="1"/>
    <s v="theater/plays"/>
    <n v="1"/>
    <x v="2080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x v="1"/>
    <s v="GBP"/>
    <n v="1427842740"/>
    <n v="1425428206"/>
    <b v="0"/>
    <n v="14"/>
    <b v="1"/>
    <s v="theater/plays"/>
    <n v="1.24"/>
    <x v="2081"/>
    <x v="1"/>
    <x v="6"/>
    <x v="2823"/>
    <d v="2015-03-31T22:59:00"/>
  </r>
  <r>
    <n v="2824"/>
    <s v="The Rooftop"/>
    <s v="I wrote a One Act play called The Rooftop for a Female Playwright's festival. Every little bit helps!"/>
    <x v="81"/>
    <n v="760"/>
    <x v="0"/>
    <x v="0"/>
    <s v="USD"/>
    <n v="1434159780"/>
    <n v="1431412196"/>
    <b v="0"/>
    <n v="15"/>
    <b v="1"/>
    <s v="theater/plays"/>
    <n v="1.1692307692307693"/>
    <x v="704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x v="9"/>
    <n v="3100"/>
    <x v="0"/>
    <x v="1"/>
    <s v="GBP"/>
    <n v="1449255686"/>
    <n v="1446663686"/>
    <b v="0"/>
    <n v="51"/>
    <b v="1"/>
    <s v="theater/plays"/>
    <n v="1.0333333333333334"/>
    <x v="2082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x v="13"/>
    <n v="2155"/>
    <x v="0"/>
    <x v="0"/>
    <s v="USD"/>
    <n v="1436511600"/>
    <n v="1434415812"/>
    <b v="0"/>
    <n v="19"/>
    <b v="1"/>
    <s v="theater/plays"/>
    <n v="1.0774999999999999"/>
    <x v="2083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x v="0"/>
    <s v="USD"/>
    <n v="1464971400"/>
    <n v="1462379066"/>
    <b v="0"/>
    <n v="23"/>
    <b v="1"/>
    <s v="theater/plays"/>
    <n v="1.2024999999999999"/>
    <x v="2084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x v="196"/>
    <n v="9536"/>
    <x v="0"/>
    <x v="1"/>
    <s v="GBP"/>
    <n v="1443826800"/>
    <n v="1441606869"/>
    <b v="0"/>
    <n v="97"/>
    <b v="1"/>
    <s v="theater/plays"/>
    <n v="1.0037894736842106"/>
    <x v="2085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x v="30"/>
    <n v="2663"/>
    <x v="0"/>
    <x v="1"/>
    <s v="GBP"/>
    <n v="1464863118"/>
    <n v="1462443918"/>
    <b v="0"/>
    <n v="76"/>
    <b v="1"/>
    <s v="theater/plays"/>
    <n v="1.0651999999999999"/>
    <x v="2086"/>
    <x v="1"/>
    <x v="6"/>
    <x v="2829"/>
    <d v="2016-06-02T10:25:18"/>
  </r>
  <r>
    <n v="2830"/>
    <s v="Nakhtik and Avalon"/>
    <s v="Avalon is a new South African Township play and Nakhtik is a  danced political lecture."/>
    <x v="9"/>
    <n v="3000"/>
    <x v="0"/>
    <x v="0"/>
    <s v="USD"/>
    <n v="1399867140"/>
    <n v="1398802148"/>
    <b v="0"/>
    <n v="11"/>
    <b v="1"/>
    <s v="theater/plays"/>
    <n v="1"/>
    <x v="2087"/>
    <x v="1"/>
    <x v="6"/>
    <x v="2830"/>
    <d v="2014-05-12T03:59:00"/>
  </r>
  <r>
    <n v="2831"/>
    <s v="Tackett &amp; Pyke put on a Play"/>
    <s v="We each wrote a play and would like to produce them for you for nothing more than art's sake!"/>
    <x v="9"/>
    <n v="3320"/>
    <x v="0"/>
    <x v="0"/>
    <s v="USD"/>
    <n v="1437076070"/>
    <n v="1434484070"/>
    <b v="0"/>
    <n v="52"/>
    <b v="1"/>
    <s v="theater/plays"/>
    <n v="1.1066666666666667"/>
    <x v="2088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x v="30"/>
    <n v="2867.99"/>
    <x v="0"/>
    <x v="1"/>
    <s v="GBP"/>
    <n v="1416780000"/>
    <n v="1414342894"/>
    <b v="0"/>
    <n v="95"/>
    <b v="1"/>
    <s v="theater/plays"/>
    <n v="1.1471959999999999"/>
    <x v="2089"/>
    <x v="1"/>
    <x v="6"/>
    <x v="2832"/>
    <d v="2014-11-23T22:00:00"/>
  </r>
  <r>
    <n v="2833"/>
    <s v="Star Man Rocket Man"/>
    <s v="A new play about exploring outer space"/>
    <x v="200"/>
    <n v="2923"/>
    <x v="0"/>
    <x v="0"/>
    <s v="USD"/>
    <n v="1444528800"/>
    <n v="1442804633"/>
    <b v="0"/>
    <n v="35"/>
    <b v="1"/>
    <s v="theater/plays"/>
    <n v="1.0825925925925926"/>
    <x v="2090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x v="134"/>
    <n v="1360"/>
    <x v="0"/>
    <x v="1"/>
    <s v="GBP"/>
    <n v="1422658930"/>
    <n v="1421362930"/>
    <b v="0"/>
    <n v="21"/>
    <b v="1"/>
    <s v="theater/plays"/>
    <n v="1.7"/>
    <x v="2091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x v="28"/>
    <n v="1870.99"/>
    <x v="0"/>
    <x v="1"/>
    <s v="GBP"/>
    <n v="1449273600"/>
    <n v="1446742417"/>
    <b v="0"/>
    <n v="93"/>
    <b v="1"/>
    <s v="theater/plays"/>
    <n v="1.8709899999999999"/>
    <x v="2092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x v="0"/>
    <s v="USD"/>
    <n v="1487393940"/>
    <n v="1484115418"/>
    <b v="0"/>
    <n v="11"/>
    <b v="1"/>
    <s v="theater/plays"/>
    <n v="1.0777777777777777"/>
    <x v="2093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x v="5"/>
    <s v="CAD"/>
    <n v="1449701284"/>
    <n v="1446241684"/>
    <b v="0"/>
    <n v="21"/>
    <b v="1"/>
    <s v="theater/plays"/>
    <n v="1"/>
    <x v="799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x v="0"/>
    <s v="USD"/>
    <n v="1407967200"/>
    <n v="1406039696"/>
    <b v="0"/>
    <n v="54"/>
    <b v="1"/>
    <s v="theater/plays"/>
    <n v="1.2024999999999999"/>
    <x v="2094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x v="0"/>
    <s v="USD"/>
    <n v="1408942740"/>
    <n v="1406958354"/>
    <b v="0"/>
    <n v="31"/>
    <b v="1"/>
    <s v="theater/plays"/>
    <n v="1.1142857142857143"/>
    <x v="2095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x v="1"/>
    <s v="GBP"/>
    <n v="1426698000"/>
    <n v="1424825479"/>
    <b v="0"/>
    <n v="132"/>
    <b v="1"/>
    <s v="theater/plays"/>
    <n v="1.04"/>
    <x v="2096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x v="28"/>
    <n v="10"/>
    <x v="2"/>
    <x v="1"/>
    <s v="GBP"/>
    <n v="1450032297"/>
    <n v="1444844697"/>
    <b v="0"/>
    <n v="1"/>
    <b v="0"/>
    <s v="theater/plays"/>
    <n v="0.01"/>
    <x v="119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x v="15"/>
    <n v="0"/>
    <x v="2"/>
    <x v="1"/>
    <s v="GBP"/>
    <n v="1403348400"/>
    <n v="1401058295"/>
    <b v="0"/>
    <n v="0"/>
    <b v="0"/>
    <s v="theater/plays"/>
    <n v="0"/>
    <x v="121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x v="38"/>
    <n v="0"/>
    <x v="2"/>
    <x v="0"/>
    <s v="USD"/>
    <n v="1465790400"/>
    <n v="1462210950"/>
    <b v="0"/>
    <n v="0"/>
    <b v="0"/>
    <s v="theater/plays"/>
    <n v="0"/>
    <x v="121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x v="15"/>
    <s v="EUR"/>
    <n v="1483535180"/>
    <n v="1480943180"/>
    <b v="0"/>
    <n v="1"/>
    <b v="0"/>
    <s v="theater/plays"/>
    <n v="5.4545454545454543E-2"/>
    <x v="180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x v="0"/>
    <s v="USD"/>
    <n v="1433723033"/>
    <n v="1428539033"/>
    <b v="0"/>
    <n v="39"/>
    <b v="0"/>
    <s v="theater/plays"/>
    <n v="0.31546666666666667"/>
    <x v="2097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x v="0"/>
    <s v="USD"/>
    <n v="1432917394"/>
    <n v="1429029394"/>
    <b v="0"/>
    <n v="0"/>
    <b v="0"/>
    <s v="theater/plays"/>
    <n v="0"/>
    <x v="121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x v="13"/>
    <n v="0"/>
    <x v="2"/>
    <x v="0"/>
    <s v="USD"/>
    <n v="1464031265"/>
    <n v="1458847265"/>
    <b v="0"/>
    <n v="0"/>
    <b v="0"/>
    <s v="theater/plays"/>
    <n v="0"/>
    <x v="121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x v="0"/>
    <s v="USD"/>
    <n v="1432913659"/>
    <n v="1430321659"/>
    <b v="0"/>
    <n v="3"/>
    <b v="0"/>
    <s v="theater/plays"/>
    <n v="2E-3"/>
    <x v="463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x v="2"/>
    <n v="5"/>
    <x v="2"/>
    <x v="1"/>
    <s v="GBP"/>
    <n v="1461406600"/>
    <n v="1458814600"/>
    <b v="0"/>
    <n v="1"/>
    <b v="0"/>
    <s v="theater/plays"/>
    <n v="0.01"/>
    <x v="144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x v="0"/>
    <s v="USD"/>
    <n v="1409962211"/>
    <n v="1407370211"/>
    <b v="0"/>
    <n v="13"/>
    <b v="0"/>
    <s v="theater/plays"/>
    <n v="3.8875E-2"/>
    <x v="2098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x v="17"/>
    <s v="EUR"/>
    <n v="1454109420"/>
    <n v="1453334629"/>
    <b v="0"/>
    <n v="0"/>
    <b v="0"/>
    <s v="theater/plays"/>
    <n v="0"/>
    <x v="121"/>
    <x v="1"/>
    <x v="6"/>
    <x v="2851"/>
    <d v="2016-01-29T23:17:00"/>
  </r>
  <r>
    <n v="2852"/>
    <s v="Freedom Train"/>
    <s v="Just one time back to the past on the Freedom Train will open your eyes and your lives will never ever be the same!"/>
    <x v="10"/>
    <n v="95"/>
    <x v="2"/>
    <x v="0"/>
    <s v="USD"/>
    <n v="1403312703"/>
    <n v="1400720703"/>
    <b v="0"/>
    <n v="6"/>
    <b v="0"/>
    <s v="theater/plays"/>
    <n v="1.9E-2"/>
    <x v="2099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x v="5"/>
    <s v="CAD"/>
    <n v="1410669297"/>
    <n v="1405485297"/>
    <b v="0"/>
    <n v="0"/>
    <b v="0"/>
    <s v="theater/plays"/>
    <n v="0"/>
    <x v="121"/>
    <x v="1"/>
    <x v="6"/>
    <x v="2853"/>
    <d v="2014-09-14T04:34:57"/>
  </r>
  <r>
    <n v="2854"/>
    <s v="Ultimate Political Selfie!"/>
    <s v="Almost Random Theatre's play about a candidate - with no policies - who is seeking election in May 2015"/>
    <x v="28"/>
    <n v="417"/>
    <x v="2"/>
    <x v="1"/>
    <s v="GBP"/>
    <n v="1431018719"/>
    <n v="1429290719"/>
    <b v="0"/>
    <n v="14"/>
    <b v="0"/>
    <s v="theater/plays"/>
    <n v="0.41699999999999998"/>
    <x v="2100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x v="20"/>
    <n v="300"/>
    <x v="2"/>
    <x v="0"/>
    <s v="USD"/>
    <n v="1454110440"/>
    <n v="1451607071"/>
    <b v="0"/>
    <n v="5"/>
    <b v="0"/>
    <s v="theater/plays"/>
    <n v="0.5"/>
    <x v="88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x v="9"/>
    <n v="146"/>
    <x v="2"/>
    <x v="0"/>
    <s v="USD"/>
    <n v="1439069640"/>
    <n v="1433897647"/>
    <b v="0"/>
    <n v="6"/>
    <b v="0"/>
    <s v="theater/plays"/>
    <n v="4.8666666666666664E-2"/>
    <x v="838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x v="114"/>
    <n v="7500"/>
    <x v="2"/>
    <x v="14"/>
    <s v="MXN"/>
    <n v="1487613600"/>
    <n v="1482444295"/>
    <b v="0"/>
    <n v="15"/>
    <b v="0"/>
    <s v="theater/plays"/>
    <n v="0.19736842105263158"/>
    <x v="130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x v="28"/>
    <n v="0"/>
    <x v="2"/>
    <x v="9"/>
    <s v="EUR"/>
    <n v="1417778880"/>
    <n v="1415711095"/>
    <b v="0"/>
    <n v="0"/>
    <b v="0"/>
    <s v="theater/plays"/>
    <n v="0"/>
    <x v="121"/>
    <x v="1"/>
    <x v="6"/>
    <x v="2858"/>
    <d v="2014-12-05T11:28:00"/>
  </r>
  <r>
    <n v="2859"/>
    <s v="Grover Theatre Company (GTC)"/>
    <s v="A theatre company that will create works to inspire young people and get everyone involved."/>
    <x v="13"/>
    <n v="35"/>
    <x v="2"/>
    <x v="2"/>
    <s v="AUD"/>
    <n v="1444984904"/>
    <n v="1439800904"/>
    <b v="0"/>
    <n v="1"/>
    <b v="0"/>
    <s v="theater/plays"/>
    <n v="1.7500000000000002E-2"/>
    <x v="436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x v="23"/>
    <n v="266"/>
    <x v="2"/>
    <x v="0"/>
    <s v="USD"/>
    <n v="1466363576"/>
    <n v="1461179576"/>
    <b v="0"/>
    <n v="9"/>
    <b v="0"/>
    <s v="theater/plays"/>
    <n v="6.6500000000000004E-2"/>
    <x v="2101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x v="49"/>
    <n v="80"/>
    <x v="2"/>
    <x v="2"/>
    <s v="AUD"/>
    <n v="1443103848"/>
    <n v="1441894248"/>
    <b v="0"/>
    <n v="3"/>
    <b v="0"/>
    <s v="theater/plays"/>
    <n v="0.32"/>
    <x v="2102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x v="83"/>
    <n v="55"/>
    <x v="2"/>
    <x v="0"/>
    <s v="USD"/>
    <n v="1403636229"/>
    <n v="1401044229"/>
    <b v="0"/>
    <n v="3"/>
    <b v="0"/>
    <s v="theater/plays"/>
    <n v="4.3307086614173228E-3"/>
    <x v="1782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x v="63"/>
    <n v="20"/>
    <x v="2"/>
    <x v="0"/>
    <s v="USD"/>
    <n v="1410279123"/>
    <n v="1405095123"/>
    <b v="0"/>
    <n v="1"/>
    <b v="0"/>
    <s v="theater/plays"/>
    <n v="4.0000000000000002E-4"/>
    <x v="135"/>
    <x v="1"/>
    <x v="6"/>
    <x v="2863"/>
    <d v="2014-09-09T16:12:03"/>
  </r>
  <r>
    <n v="2864"/>
    <s v="'Haunting Julia' by Alan Ayckbourn"/>
    <s v="Accessible, original theatre for all!"/>
    <x v="30"/>
    <n v="40"/>
    <x v="2"/>
    <x v="1"/>
    <s v="GBP"/>
    <n v="1437139080"/>
    <n v="1434552207"/>
    <b v="0"/>
    <n v="3"/>
    <b v="0"/>
    <s v="theater/plays"/>
    <n v="1.6E-2"/>
    <x v="140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x v="374"/>
    <n v="0"/>
    <x v="2"/>
    <x v="0"/>
    <s v="USD"/>
    <n v="1420512259"/>
    <n v="1415328259"/>
    <b v="0"/>
    <n v="0"/>
    <b v="0"/>
    <s v="theater/plays"/>
    <n v="0"/>
    <x v="121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x v="0"/>
    <s v="USD"/>
    <n v="1476482400"/>
    <n v="1473893721"/>
    <b v="0"/>
    <n v="2"/>
    <b v="0"/>
    <s v="theater/plays"/>
    <n v="8.9999999999999993E-3"/>
    <x v="381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x v="30"/>
    <n v="504"/>
    <x v="2"/>
    <x v="0"/>
    <s v="USD"/>
    <n v="1467604800"/>
    <n v="1465533672"/>
    <b v="0"/>
    <n v="10"/>
    <b v="0"/>
    <s v="theater/plays"/>
    <n v="0.2016"/>
    <x v="2103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x v="0"/>
    <s v="USD"/>
    <n v="1475697054"/>
    <n v="1473105054"/>
    <b v="0"/>
    <n v="60"/>
    <b v="0"/>
    <s v="theater/plays"/>
    <n v="0.42011733333333334"/>
    <x v="2104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x v="0"/>
    <s v="USD"/>
    <n v="1468937681"/>
    <n v="1466345681"/>
    <b v="0"/>
    <n v="5"/>
    <b v="0"/>
    <s v="theater/plays"/>
    <n v="8.8500000000000002E-3"/>
    <x v="1271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x v="0"/>
    <s v="USD"/>
    <n v="1400301165"/>
    <n v="1397709165"/>
    <b v="0"/>
    <n v="9"/>
    <b v="0"/>
    <s v="theater/plays"/>
    <n v="0.15"/>
    <x v="161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x v="3"/>
    <n v="467"/>
    <x v="2"/>
    <x v="0"/>
    <s v="USD"/>
    <n v="1419183813"/>
    <n v="1417455813"/>
    <b v="0"/>
    <n v="13"/>
    <b v="0"/>
    <s v="theater/plays"/>
    <n v="4.6699999999999998E-2"/>
    <x v="2105"/>
    <x v="1"/>
    <x v="6"/>
    <x v="2871"/>
    <d v="2014-12-21T17:43:33"/>
  </r>
  <r>
    <n v="2872"/>
    <s v="Loud Arts"/>
    <s v="Local Theatre group in Loudoun County, Virginia. Looking for funds to start producing shows!"/>
    <x v="9"/>
    <n v="0"/>
    <x v="2"/>
    <x v="0"/>
    <s v="USD"/>
    <n v="1434768438"/>
    <n v="1429584438"/>
    <b v="0"/>
    <n v="0"/>
    <b v="0"/>
    <s v="theater/plays"/>
    <n v="0"/>
    <x v="121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x v="0"/>
    <s v="USD"/>
    <n v="1422473831"/>
    <n v="1419881831"/>
    <b v="0"/>
    <n v="8"/>
    <b v="0"/>
    <s v="theater/plays"/>
    <n v="0.38119999999999998"/>
    <x v="2106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x v="10"/>
    <n v="271"/>
    <x v="2"/>
    <x v="0"/>
    <s v="USD"/>
    <n v="1484684186"/>
    <n v="1482092186"/>
    <b v="0"/>
    <n v="3"/>
    <b v="0"/>
    <s v="theater/plays"/>
    <n v="5.4199999999999998E-2"/>
    <x v="2107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x v="22"/>
    <n v="7"/>
    <x v="2"/>
    <x v="0"/>
    <s v="USD"/>
    <n v="1462417493"/>
    <n v="1459825493"/>
    <b v="0"/>
    <n v="3"/>
    <b v="0"/>
    <s v="theater/plays"/>
    <n v="3.5E-4"/>
    <x v="1054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x v="60"/>
    <n v="0"/>
    <x v="2"/>
    <x v="0"/>
    <s v="USD"/>
    <n v="1437069079"/>
    <n v="1434477079"/>
    <b v="0"/>
    <n v="0"/>
    <b v="0"/>
    <s v="theater/plays"/>
    <n v="0"/>
    <x v="121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x v="0"/>
    <s v="USD"/>
    <n v="1480525200"/>
    <n v="1477781724"/>
    <b v="0"/>
    <n v="6"/>
    <b v="0"/>
    <s v="theater/plays"/>
    <n v="0.10833333333333334"/>
    <x v="149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x v="1"/>
    <s v="GBP"/>
    <n v="1435934795"/>
    <n v="1430750795"/>
    <b v="0"/>
    <n v="4"/>
    <b v="0"/>
    <s v="theater/plays"/>
    <n v="2.1000000000000001E-2"/>
    <x v="2108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x v="375"/>
    <n v="29"/>
    <x v="2"/>
    <x v="0"/>
    <s v="USD"/>
    <n v="1453310661"/>
    <n v="1450718661"/>
    <b v="0"/>
    <n v="1"/>
    <b v="0"/>
    <s v="theater/plays"/>
    <n v="2.5892857142857141E-3"/>
    <x v="2109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x v="0"/>
    <s v="USD"/>
    <n v="1440090300"/>
    <n v="1436305452"/>
    <b v="0"/>
    <n v="29"/>
    <b v="0"/>
    <s v="theater/plays"/>
    <n v="0.23333333333333334"/>
    <x v="2110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x v="0"/>
    <s v="USD"/>
    <n v="1417620036"/>
    <n v="1412432436"/>
    <b v="0"/>
    <n v="0"/>
    <b v="0"/>
    <s v="theater/plays"/>
    <n v="0"/>
    <x v="121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x v="0"/>
    <s v="USD"/>
    <n v="1462112318"/>
    <n v="1459520318"/>
    <b v="0"/>
    <n v="4"/>
    <b v="0"/>
    <s v="theater/plays"/>
    <n v="0.33600000000000002"/>
    <x v="2111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x v="0"/>
    <s v="USD"/>
    <n v="1454734740"/>
    <n v="1451684437"/>
    <b v="0"/>
    <n v="5"/>
    <b v="0"/>
    <s v="theater/plays"/>
    <n v="0.1908"/>
    <x v="2112"/>
    <x v="1"/>
    <x v="6"/>
    <x v="2883"/>
    <d v="2016-02-06T04:59:00"/>
  </r>
  <r>
    <n v="2884"/>
    <s v="The Lizard King, a play by Jay Jeff Jones"/>
    <s v="Come explore the dream world of Jim Morrison, rock singer, mystic, poet, shaman."/>
    <x v="101"/>
    <n v="185"/>
    <x v="2"/>
    <x v="0"/>
    <s v="USD"/>
    <n v="1417800435"/>
    <n v="1415208435"/>
    <b v="0"/>
    <n v="4"/>
    <b v="0"/>
    <s v="theater/plays"/>
    <n v="4.1111111111111114E-3"/>
    <x v="2113"/>
    <x v="1"/>
    <x v="6"/>
    <x v="2884"/>
    <d v="2014-12-05T17:27:15"/>
  </r>
  <r>
    <n v="2885"/>
    <s v="The Wedding"/>
    <s v="An historic and proud work of Polish nationalistic literature performed on stage."/>
    <x v="44"/>
    <n v="130"/>
    <x v="2"/>
    <x v="0"/>
    <s v="USD"/>
    <n v="1426294201"/>
    <n v="1423705801"/>
    <b v="0"/>
    <n v="5"/>
    <b v="0"/>
    <s v="theater/plays"/>
    <n v="0.32500000000000001"/>
    <x v="438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x v="0"/>
    <s v="USD"/>
    <n v="1442635140"/>
    <n v="1442243484"/>
    <b v="0"/>
    <n v="1"/>
    <b v="0"/>
    <s v="theater/plays"/>
    <n v="0.05"/>
    <x v="119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x v="0"/>
    <s v="USD"/>
    <n v="1420971324"/>
    <n v="1418379324"/>
    <b v="0"/>
    <n v="1"/>
    <b v="0"/>
    <s v="theater/plays"/>
    <n v="1.6666666666666668E-3"/>
    <x v="144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x v="0"/>
    <s v="USD"/>
    <n v="1413608340"/>
    <n v="1412945440"/>
    <b v="0"/>
    <n v="0"/>
    <b v="0"/>
    <s v="theater/plays"/>
    <n v="0"/>
    <x v="121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x v="9"/>
    <n v="1142"/>
    <x v="2"/>
    <x v="0"/>
    <s v="USD"/>
    <n v="1409344985"/>
    <n v="1406752985"/>
    <b v="0"/>
    <n v="14"/>
    <b v="0"/>
    <s v="theater/plays"/>
    <n v="0.38066666666666665"/>
    <x v="2114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x v="13"/>
    <n v="21"/>
    <x v="2"/>
    <x v="0"/>
    <s v="USD"/>
    <n v="1407553200"/>
    <n v="1405100992"/>
    <b v="0"/>
    <n v="3"/>
    <b v="0"/>
    <s v="theater/plays"/>
    <n v="1.0500000000000001E-2"/>
    <x v="589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x v="3"/>
    <n v="273"/>
    <x v="2"/>
    <x v="0"/>
    <s v="USD"/>
    <n v="1460751128"/>
    <n v="1455570728"/>
    <b v="0"/>
    <n v="10"/>
    <b v="0"/>
    <s v="theater/plays"/>
    <n v="2.7300000000000001E-2"/>
    <x v="2115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x v="62"/>
    <n v="500"/>
    <x v="2"/>
    <x v="0"/>
    <s v="USD"/>
    <n v="1409000400"/>
    <n v="1408381704"/>
    <b v="0"/>
    <n v="17"/>
    <b v="0"/>
    <s v="theater/plays"/>
    <n v="9.0909090909090912E-2"/>
    <x v="2116"/>
    <x v="1"/>
    <x v="6"/>
    <x v="2892"/>
    <d v="2014-08-25T21:00:00"/>
  </r>
  <r>
    <n v="2893"/>
    <s v="REDISCOVERING KIA THE PLAY"/>
    <s v="Fundraising for REDISCOVERING KIA THE PLAY"/>
    <x v="10"/>
    <n v="25"/>
    <x v="2"/>
    <x v="0"/>
    <s v="USD"/>
    <n v="1420768800"/>
    <n v="1415644395"/>
    <b v="0"/>
    <n v="2"/>
    <b v="0"/>
    <s v="theater/plays"/>
    <n v="5.0000000000000001E-3"/>
    <x v="385"/>
    <x v="1"/>
    <x v="6"/>
    <x v="2893"/>
    <d v="2015-01-09T02:00:00"/>
  </r>
  <r>
    <n v="2894"/>
    <s v="How Could You Do This To Me (The Stage Play)"/>
    <s v="This Is A Story About A Woman A Man And A Woman"/>
    <x v="63"/>
    <n v="0"/>
    <x v="2"/>
    <x v="0"/>
    <s v="USD"/>
    <n v="1428100815"/>
    <n v="1422920415"/>
    <b v="0"/>
    <n v="0"/>
    <b v="0"/>
    <s v="theater/plays"/>
    <n v="0"/>
    <x v="121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x v="0"/>
    <s v="USD"/>
    <n v="1403470800"/>
    <n v="1403356792"/>
    <b v="0"/>
    <n v="4"/>
    <b v="0"/>
    <s v="theater/plays"/>
    <n v="4.5999999999999999E-2"/>
    <x v="2117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x v="0"/>
    <s v="USD"/>
    <n v="1481522400"/>
    <n v="1480283321"/>
    <b v="0"/>
    <n v="12"/>
    <b v="0"/>
    <s v="theater/plays"/>
    <n v="0.20833333333333334"/>
    <x v="2118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x v="14"/>
    <n v="550"/>
    <x v="2"/>
    <x v="0"/>
    <s v="USD"/>
    <n v="1444577345"/>
    <n v="1441985458"/>
    <b v="0"/>
    <n v="3"/>
    <b v="0"/>
    <s v="theater/plays"/>
    <n v="4.583333333333333E-2"/>
    <x v="2119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x v="51"/>
    <n v="316"/>
    <x v="2"/>
    <x v="0"/>
    <s v="USD"/>
    <n v="1446307053"/>
    <n v="1443715053"/>
    <b v="0"/>
    <n v="12"/>
    <b v="0"/>
    <s v="theater/plays"/>
    <n v="4.2133333333333335E-2"/>
    <x v="2120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x v="3"/>
    <n v="0"/>
    <x v="2"/>
    <x v="0"/>
    <s v="USD"/>
    <n v="1469325158"/>
    <n v="1464141158"/>
    <b v="0"/>
    <n v="0"/>
    <b v="0"/>
    <s v="theater/plays"/>
    <n v="0"/>
    <x v="121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x v="0"/>
    <s v="USD"/>
    <n v="1407562632"/>
    <n v="1404970632"/>
    <b v="0"/>
    <n v="7"/>
    <b v="0"/>
    <s v="theater/plays"/>
    <n v="0.61909090909090914"/>
    <x v="2121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x v="47"/>
    <n v="6"/>
    <x v="2"/>
    <x v="0"/>
    <s v="USD"/>
    <n v="1423345339"/>
    <n v="1418161339"/>
    <b v="0"/>
    <n v="2"/>
    <b v="0"/>
    <s v="theater/plays"/>
    <n v="8.0000000000000002E-3"/>
    <x v="366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x v="60"/>
    <n v="25"/>
    <x v="2"/>
    <x v="0"/>
    <s v="USD"/>
    <n v="1440412396"/>
    <n v="1437820396"/>
    <b v="0"/>
    <n v="1"/>
    <b v="0"/>
    <s v="theater/plays"/>
    <n v="1.6666666666666666E-4"/>
    <x v="384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x v="0"/>
    <s v="USD"/>
    <n v="1441771218"/>
    <n v="1436587218"/>
    <b v="0"/>
    <n v="4"/>
    <b v="0"/>
    <s v="theater/plays"/>
    <n v="7.7999999999999996E-3"/>
    <x v="2122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x v="15"/>
    <n v="75"/>
    <x v="2"/>
    <x v="1"/>
    <s v="GBP"/>
    <n v="1415534400"/>
    <n v="1414538031"/>
    <b v="0"/>
    <n v="4"/>
    <b v="0"/>
    <s v="theater/plays"/>
    <n v="0.05"/>
    <x v="654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x v="8"/>
    <n v="622"/>
    <x v="2"/>
    <x v="0"/>
    <s v="USD"/>
    <n v="1473211313"/>
    <n v="1472001713"/>
    <b v="0"/>
    <n v="17"/>
    <b v="0"/>
    <s v="theater/plays"/>
    <n v="0.17771428571428571"/>
    <x v="2123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x v="0"/>
    <s v="USD"/>
    <n v="1438390800"/>
    <n v="1436888066"/>
    <b v="0"/>
    <n v="7"/>
    <b v="0"/>
    <s v="theater/plays"/>
    <n v="9.4166666666666662E-2"/>
    <x v="2124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x v="30"/>
    <n v="2"/>
    <x v="2"/>
    <x v="0"/>
    <s v="USD"/>
    <n v="1463259837"/>
    <n v="1458075837"/>
    <b v="0"/>
    <n v="2"/>
    <b v="0"/>
    <s v="theater/plays"/>
    <n v="8.0000000000000004E-4"/>
    <x v="120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x v="0"/>
    <s v="USD"/>
    <n v="1465407219"/>
    <n v="1462815219"/>
    <b v="0"/>
    <n v="5"/>
    <b v="0"/>
    <s v="theater/plays"/>
    <n v="2.75E-2"/>
    <x v="1854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x v="0"/>
    <s v="USD"/>
    <n v="1416944760"/>
    <n v="1413527001"/>
    <b v="0"/>
    <n v="1"/>
    <b v="0"/>
    <s v="theater/plays"/>
    <n v="1.1111111111111112E-4"/>
    <x v="135"/>
    <x v="1"/>
    <x v="6"/>
    <x v="2909"/>
    <d v="2014-11-25T19:46:00"/>
  </r>
  <r>
    <n v="2910"/>
    <s v="Strive"/>
    <s v="Free drama, dance and singing workshops for disadvantaged young people to inspire, create and help them follow their dreams."/>
    <x v="11"/>
    <n v="1"/>
    <x v="2"/>
    <x v="1"/>
    <s v="GBP"/>
    <n v="1434139887"/>
    <n v="1428955887"/>
    <b v="0"/>
    <n v="1"/>
    <b v="0"/>
    <s v="theater/plays"/>
    <n v="3.3333333333333335E-5"/>
    <x v="120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x v="0"/>
    <s v="USD"/>
    <n v="1435429626"/>
    <n v="1431973626"/>
    <b v="0"/>
    <n v="14"/>
    <b v="0"/>
    <s v="theater/plays"/>
    <n v="0.36499999999999999"/>
    <x v="2125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x v="377"/>
    <n v="2030"/>
    <x v="2"/>
    <x v="0"/>
    <s v="USD"/>
    <n v="1452827374"/>
    <n v="1450235374"/>
    <b v="0"/>
    <n v="26"/>
    <b v="0"/>
    <s v="theater/plays"/>
    <n v="0.14058171745152354"/>
    <x v="2126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x v="3"/>
    <n v="2"/>
    <x v="2"/>
    <x v="0"/>
    <s v="USD"/>
    <n v="1410041339"/>
    <n v="1404857339"/>
    <b v="0"/>
    <n v="2"/>
    <b v="0"/>
    <s v="theater/plays"/>
    <n v="2.0000000000000001E-4"/>
    <x v="120"/>
    <x v="1"/>
    <x v="6"/>
    <x v="2913"/>
    <d v="2014-09-06T22:08:59"/>
  </r>
  <r>
    <n v="2914"/>
    <s v="Hercules the Panto"/>
    <s v="Hercules must complete four challenges in order to meet the father he never knew"/>
    <x v="31"/>
    <n v="1"/>
    <x v="2"/>
    <x v="1"/>
    <s v="GBP"/>
    <n v="1426365994"/>
    <n v="1421185594"/>
    <b v="0"/>
    <n v="1"/>
    <b v="0"/>
    <s v="theater/plays"/>
    <n v="4.0000000000000003E-5"/>
    <x v="120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x v="28"/>
    <n v="611"/>
    <x v="2"/>
    <x v="1"/>
    <s v="GBP"/>
    <n v="1458117190"/>
    <n v="1455528790"/>
    <b v="0"/>
    <n v="3"/>
    <b v="0"/>
    <s v="theater/plays"/>
    <n v="0.61099999999999999"/>
    <x v="2127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x v="378"/>
    <n v="145"/>
    <x v="2"/>
    <x v="1"/>
    <s v="GBP"/>
    <n v="1400498789"/>
    <n v="1398511589"/>
    <b v="0"/>
    <n v="7"/>
    <b v="0"/>
    <s v="theater/plays"/>
    <n v="7.8378378378378383E-2"/>
    <x v="2128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x v="13"/>
    <n v="437"/>
    <x v="2"/>
    <x v="0"/>
    <s v="USD"/>
    <n v="1442381847"/>
    <n v="1440826647"/>
    <b v="0"/>
    <n v="9"/>
    <b v="0"/>
    <s v="theater/plays"/>
    <n v="0.2185"/>
    <x v="2129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x v="10"/>
    <n v="1362"/>
    <x v="2"/>
    <x v="0"/>
    <s v="USD"/>
    <n v="1446131207"/>
    <n v="1443712007"/>
    <b v="0"/>
    <n v="20"/>
    <b v="0"/>
    <s v="theater/plays"/>
    <n v="0.27239999999999998"/>
    <x v="2130"/>
    <x v="1"/>
    <x v="6"/>
    <x v="2918"/>
    <d v="2015-10-29T15:06:47"/>
  </r>
  <r>
    <n v="2919"/>
    <s v="While the Stars Fall"/>
    <s v="A full staged reading of a new play about a boy who learns how to be happy from the most unexpected person."/>
    <x v="20"/>
    <n v="51"/>
    <x v="2"/>
    <x v="0"/>
    <s v="USD"/>
    <n v="1407250329"/>
    <n v="1404658329"/>
    <b v="0"/>
    <n v="6"/>
    <b v="0"/>
    <s v="theater/plays"/>
    <n v="8.5000000000000006E-2"/>
    <x v="439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x v="5"/>
    <s v="CAD"/>
    <n v="1427306470"/>
    <n v="1424718070"/>
    <b v="0"/>
    <n v="13"/>
    <b v="0"/>
    <s v="theater/plays"/>
    <n v="0.26840000000000003"/>
    <x v="2131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x v="213"/>
    <n v="129"/>
    <x v="0"/>
    <x v="0"/>
    <s v="USD"/>
    <n v="1411679804"/>
    <n v="1409087804"/>
    <b v="0"/>
    <n v="3"/>
    <b v="1"/>
    <s v="theater/musical"/>
    <n v="1.29"/>
    <x v="1380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x v="2"/>
    <n v="500"/>
    <x v="0"/>
    <x v="1"/>
    <s v="GBP"/>
    <n v="1431982727"/>
    <n v="1428094727"/>
    <b v="0"/>
    <n v="6"/>
    <b v="1"/>
    <s v="theater/musical"/>
    <n v="1"/>
    <x v="161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x v="43"/>
    <n v="300"/>
    <x v="0"/>
    <x v="0"/>
    <s v="USD"/>
    <n v="1422068400"/>
    <n v="1420774779"/>
    <b v="0"/>
    <n v="10"/>
    <b v="1"/>
    <s v="theater/musical"/>
    <n v="1"/>
    <x v="180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x v="31"/>
    <n v="25800"/>
    <x v="0"/>
    <x v="0"/>
    <s v="USD"/>
    <n v="1431143940"/>
    <n v="1428585710"/>
    <b v="0"/>
    <n v="147"/>
    <b v="1"/>
    <s v="theater/musical"/>
    <n v="1.032"/>
    <x v="2132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x v="0"/>
    <s v="USD"/>
    <n v="1410444068"/>
    <n v="1407852068"/>
    <b v="0"/>
    <n v="199"/>
    <b v="1"/>
    <s v="theater/musical"/>
    <n v="1.0244597777777777"/>
    <x v="2133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x v="9"/>
    <n v="3750"/>
    <x v="0"/>
    <x v="0"/>
    <s v="USD"/>
    <n v="1424715779"/>
    <n v="1423506179"/>
    <b v="0"/>
    <n v="50"/>
    <b v="1"/>
    <s v="theater/musical"/>
    <n v="1.25"/>
    <x v="766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x v="0"/>
    <s v="USD"/>
    <n v="1405400400"/>
    <n v="1402934629"/>
    <b v="0"/>
    <n v="21"/>
    <b v="1"/>
    <s v="theater/musical"/>
    <n v="1.3083333333333333"/>
    <x v="2134"/>
    <x v="1"/>
    <x v="40"/>
    <x v="2927"/>
    <d v="2014-07-15T05:00:00"/>
  </r>
  <r>
    <n v="2928"/>
    <s v="Music Theatre of Idaho Presents &quot;A Year with Frog and Toad"/>
    <s v="This is a touring production for schools in the Treasure Valley!"/>
    <x v="28"/>
    <n v="1000"/>
    <x v="0"/>
    <x v="0"/>
    <s v="USD"/>
    <n v="1457135846"/>
    <n v="1454543846"/>
    <b v="0"/>
    <n v="24"/>
    <b v="1"/>
    <s v="theater/musical"/>
    <n v="1"/>
    <x v="694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x v="0"/>
    <s v="USD"/>
    <n v="1401024758"/>
    <n v="1398432758"/>
    <b v="0"/>
    <n v="32"/>
    <b v="1"/>
    <s v="theater/musical"/>
    <n v="1.02069375"/>
    <x v="2135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x v="3"/>
    <n v="10092"/>
    <x v="0"/>
    <x v="1"/>
    <s v="GBP"/>
    <n v="1431007264"/>
    <n v="1428415264"/>
    <b v="0"/>
    <n v="62"/>
    <b v="1"/>
    <s v="theater/musical"/>
    <n v="1.0092000000000001"/>
    <x v="2136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x v="5"/>
    <s v="CAD"/>
    <n v="1410761280"/>
    <n v="1408604363"/>
    <b v="0"/>
    <n v="9"/>
    <b v="1"/>
    <s v="theater/musical"/>
    <n v="1.06"/>
    <x v="2137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x v="2"/>
    <s v="AUD"/>
    <n v="1424516400"/>
    <n v="1421812637"/>
    <b v="0"/>
    <n v="38"/>
    <b v="1"/>
    <s v="theater/musical"/>
    <n v="1.0509677419354839"/>
    <x v="2138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x v="0"/>
    <s v="USD"/>
    <n v="1465081053"/>
    <n v="1462489053"/>
    <b v="0"/>
    <n v="54"/>
    <b v="1"/>
    <s v="theater/musical"/>
    <n v="1.0276000000000001"/>
    <x v="2139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x v="30"/>
    <n v="2700"/>
    <x v="0"/>
    <x v="5"/>
    <s v="CAD"/>
    <n v="1402845364"/>
    <n v="1400253364"/>
    <b v="0"/>
    <n v="37"/>
    <b v="1"/>
    <s v="theater/musical"/>
    <n v="1.08"/>
    <x v="2140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x v="8"/>
    <n v="3531"/>
    <x v="0"/>
    <x v="0"/>
    <s v="USD"/>
    <n v="1472490000"/>
    <n v="1467468008"/>
    <b v="0"/>
    <n v="39"/>
    <b v="1"/>
    <s v="theater/musical"/>
    <n v="1.0088571428571429"/>
    <x v="2141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x v="28"/>
    <n v="1280"/>
    <x v="0"/>
    <x v="0"/>
    <s v="USD"/>
    <n v="1413176340"/>
    <n v="1412091423"/>
    <b v="0"/>
    <n v="34"/>
    <b v="1"/>
    <s v="theater/musical"/>
    <n v="1.28"/>
    <x v="1829"/>
    <x v="1"/>
    <x v="40"/>
    <x v="2936"/>
    <d v="2014-10-13T04:59:00"/>
  </r>
  <r>
    <n v="2937"/>
    <s v="UCAS"/>
    <s v="UCAS is a new British musical premiering at the Edinburgh Fringe Festival 2014."/>
    <x v="15"/>
    <n v="2000"/>
    <x v="0"/>
    <x v="1"/>
    <s v="GBP"/>
    <n v="1405249113"/>
    <n v="1402657113"/>
    <b v="0"/>
    <n v="55"/>
    <b v="1"/>
    <s v="theater/musical"/>
    <n v="1.3333333333333333"/>
    <x v="2142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x v="23"/>
    <n v="4055"/>
    <x v="0"/>
    <x v="0"/>
    <s v="USD"/>
    <n v="1422636814"/>
    <n v="1420044814"/>
    <b v="0"/>
    <n v="32"/>
    <b v="1"/>
    <s v="theater/musical"/>
    <n v="1.0137499999999999"/>
    <x v="2143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x v="0"/>
    <s v="USD"/>
    <n v="1409187600"/>
    <n v="1406316312"/>
    <b v="0"/>
    <n v="25"/>
    <b v="1"/>
    <s v="theater/musical"/>
    <n v="1.0287500000000001"/>
    <x v="2144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x v="0"/>
    <s v="USD"/>
    <n v="1421606018"/>
    <n v="1418150018"/>
    <b v="0"/>
    <n v="33"/>
    <b v="1"/>
    <s v="theater/musical"/>
    <n v="1.0724"/>
    <x v="2145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x v="31"/>
    <n v="1"/>
    <x v="2"/>
    <x v="0"/>
    <s v="USD"/>
    <n v="1425250955"/>
    <n v="1422658955"/>
    <b v="0"/>
    <n v="1"/>
    <b v="0"/>
    <s v="theater/spaces"/>
    <n v="4.0000000000000003E-5"/>
    <x v="120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x v="61"/>
    <n v="40850"/>
    <x v="2"/>
    <x v="5"/>
    <s v="CAD"/>
    <n v="1450297080"/>
    <n v="1448565459"/>
    <b v="0"/>
    <n v="202"/>
    <b v="0"/>
    <s v="theater/spaces"/>
    <n v="0.20424999999999999"/>
    <x v="2146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x v="9"/>
    <n v="0"/>
    <x v="2"/>
    <x v="0"/>
    <s v="USD"/>
    <n v="1428894380"/>
    <n v="1426302380"/>
    <b v="0"/>
    <n v="0"/>
    <b v="0"/>
    <s v="theater/spaces"/>
    <n v="0"/>
    <x v="121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x v="3"/>
    <n v="100"/>
    <x v="2"/>
    <x v="0"/>
    <s v="USD"/>
    <n v="1433714198"/>
    <n v="1431122198"/>
    <b v="0"/>
    <n v="1"/>
    <b v="0"/>
    <s v="theater/spaces"/>
    <n v="0.01"/>
    <x v="101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x v="63"/>
    <n v="0"/>
    <x v="2"/>
    <x v="0"/>
    <s v="USD"/>
    <n v="1432437660"/>
    <n v="1429845660"/>
    <b v="0"/>
    <n v="0"/>
    <b v="0"/>
    <s v="theater/spaces"/>
    <n v="0"/>
    <x v="121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x v="13"/>
    <n v="2"/>
    <x v="2"/>
    <x v="1"/>
    <s v="GBP"/>
    <n v="1471265092"/>
    <n v="1468673092"/>
    <b v="0"/>
    <n v="2"/>
    <b v="0"/>
    <s v="theater/spaces"/>
    <n v="1E-3"/>
    <x v="120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x v="0"/>
    <s v="USD"/>
    <n v="1480007460"/>
    <n v="1475760567"/>
    <b v="0"/>
    <n v="13"/>
    <b v="0"/>
    <s v="theater/spaces"/>
    <n v="4.2880000000000001E-2"/>
    <x v="2147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x v="69"/>
    <n v="24"/>
    <x v="2"/>
    <x v="0"/>
    <s v="USD"/>
    <n v="1433259293"/>
    <n v="1428075293"/>
    <b v="0"/>
    <n v="9"/>
    <b v="0"/>
    <s v="theater/spaces"/>
    <n v="4.8000000000000001E-5"/>
    <x v="2148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x v="0"/>
    <s v="USD"/>
    <n v="1447965917"/>
    <n v="1445370317"/>
    <b v="0"/>
    <n v="2"/>
    <b v="0"/>
    <s v="theater/spaces"/>
    <n v="2.5000000000000001E-2"/>
    <x v="385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x v="0"/>
    <s v="USD"/>
    <n v="1453538752"/>
    <n v="1450946752"/>
    <b v="0"/>
    <n v="0"/>
    <b v="0"/>
    <s v="theater/spaces"/>
    <n v="0"/>
    <x v="121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x v="0"/>
    <s v="USD"/>
    <n v="1412536573"/>
    <n v="1408648573"/>
    <b v="0"/>
    <n v="58"/>
    <b v="0"/>
    <s v="theater/spaces"/>
    <n v="2.1919999999999999E-2"/>
    <x v="2149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x v="0"/>
    <s v="USD"/>
    <n v="1476676800"/>
    <n v="1473957239"/>
    <b v="0"/>
    <n v="8"/>
    <b v="0"/>
    <s v="theater/spaces"/>
    <n v="8.0250000000000002E-2"/>
    <x v="2150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x v="307"/>
    <n v="605"/>
    <x v="1"/>
    <x v="0"/>
    <s v="USD"/>
    <n v="1444330821"/>
    <n v="1441738821"/>
    <b v="0"/>
    <n v="3"/>
    <b v="0"/>
    <s v="theater/spaces"/>
    <n v="1.5125E-3"/>
    <x v="2151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x v="0"/>
    <s v="USD"/>
    <n v="1489669203"/>
    <n v="1487944803"/>
    <b v="0"/>
    <n v="0"/>
    <b v="0"/>
    <s v="theater/spaces"/>
    <n v="0"/>
    <x v="121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x v="38"/>
    <n v="715"/>
    <x v="1"/>
    <x v="0"/>
    <s v="USD"/>
    <n v="1434476849"/>
    <n v="1431884849"/>
    <b v="0"/>
    <n v="11"/>
    <b v="0"/>
    <s v="theater/spaces"/>
    <n v="0.59583333333333333"/>
    <x v="178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x v="0"/>
    <s v="USD"/>
    <n v="1462402850"/>
    <n v="1459810850"/>
    <b v="0"/>
    <n v="20"/>
    <b v="0"/>
    <s v="theater/spaces"/>
    <n v="0.16734177215189874"/>
    <x v="2152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x v="36"/>
    <n v="280"/>
    <x v="1"/>
    <x v="0"/>
    <s v="USD"/>
    <n v="1427498172"/>
    <n v="1422317772"/>
    <b v="0"/>
    <n v="3"/>
    <b v="0"/>
    <s v="theater/spaces"/>
    <n v="1.8666666666666668E-2"/>
    <x v="736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x v="58"/>
    <n v="0"/>
    <x v="1"/>
    <x v="0"/>
    <s v="USD"/>
    <n v="1462729317"/>
    <n v="1457548917"/>
    <b v="0"/>
    <n v="0"/>
    <b v="0"/>
    <s v="theater/spaces"/>
    <n v="0"/>
    <x v="121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x v="3"/>
    <n v="0"/>
    <x v="1"/>
    <x v="1"/>
    <s v="GBP"/>
    <n v="1465258325"/>
    <n v="1462666325"/>
    <b v="0"/>
    <n v="0"/>
    <b v="0"/>
    <s v="theater/spaces"/>
    <n v="0"/>
    <x v="121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x v="381"/>
    <n v="0"/>
    <x v="1"/>
    <x v="0"/>
    <s v="USD"/>
    <n v="1410459023"/>
    <n v="1407867023"/>
    <b v="0"/>
    <n v="0"/>
    <b v="0"/>
    <s v="theater/spaces"/>
    <n v="0"/>
    <x v="121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x v="0"/>
    <s v="USD"/>
    <n v="1427342400"/>
    <n v="1424927159"/>
    <b v="0"/>
    <n v="108"/>
    <b v="1"/>
    <s v="theater/plays"/>
    <n v="1.0962000000000001"/>
    <x v="2153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x v="0"/>
    <s v="USD"/>
    <n v="1425193140"/>
    <n v="1422769906"/>
    <b v="0"/>
    <n v="20"/>
    <b v="1"/>
    <s v="theater/plays"/>
    <n v="1.218"/>
    <x v="2154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x v="0"/>
    <s v="USD"/>
    <n v="1435835824"/>
    <n v="1433243824"/>
    <b v="0"/>
    <n v="98"/>
    <b v="1"/>
    <s v="theater/plays"/>
    <n v="1.0685"/>
    <x v="2155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x v="0"/>
    <s v="USD"/>
    <n v="1407360720"/>
    <n v="1404769819"/>
    <b v="0"/>
    <n v="196"/>
    <b v="1"/>
    <s v="theater/plays"/>
    <n v="1.0071379999999999"/>
    <x v="2156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x v="0"/>
    <s v="USD"/>
    <n v="1436290233"/>
    <n v="1433698233"/>
    <b v="0"/>
    <n v="39"/>
    <b v="1"/>
    <s v="theater/plays"/>
    <n v="1.0900000000000001"/>
    <x v="2157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x v="3"/>
    <n v="11363"/>
    <x v="0"/>
    <x v="0"/>
    <s v="USD"/>
    <n v="1442425412"/>
    <n v="1439833412"/>
    <b v="0"/>
    <n v="128"/>
    <b v="1"/>
    <s v="theater/plays"/>
    <n v="1.1363000000000001"/>
    <x v="2158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x v="10"/>
    <n v="5696"/>
    <x v="0"/>
    <x v="0"/>
    <s v="USD"/>
    <n v="1425872692"/>
    <n v="1423284292"/>
    <b v="0"/>
    <n v="71"/>
    <b v="1"/>
    <s v="theater/plays"/>
    <n v="1.1392"/>
    <x v="2159"/>
    <x v="1"/>
    <x v="6"/>
    <x v="2967"/>
    <d v="2015-03-09T03:44:52"/>
  </r>
  <r>
    <n v="2968"/>
    <s v="The Curse of the Babywoman @ FringeNYC"/>
    <s v="The Curse of the Babywoman is real â€” and it is coming to FringeNYC this August."/>
    <x v="8"/>
    <n v="3710"/>
    <x v="0"/>
    <x v="0"/>
    <s v="USD"/>
    <n v="1471406340"/>
    <n v="1470227660"/>
    <b v="0"/>
    <n v="47"/>
    <b v="1"/>
    <s v="theater/plays"/>
    <n v="1.06"/>
    <x v="2160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x v="5"/>
    <s v="CAD"/>
    <n v="1430693460"/>
    <n v="1428087153"/>
    <b v="0"/>
    <n v="17"/>
    <b v="1"/>
    <s v="theater/plays"/>
    <n v="1.625"/>
    <x v="2161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x v="0"/>
    <s v="USD"/>
    <n v="1405699451"/>
    <n v="1403107451"/>
    <b v="0"/>
    <n v="91"/>
    <b v="1"/>
    <s v="theater/plays"/>
    <n v="1.06"/>
    <x v="2162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x v="0"/>
    <s v="USD"/>
    <n v="1409500078"/>
    <n v="1406908078"/>
    <b v="0"/>
    <n v="43"/>
    <b v="1"/>
    <s v="theater/plays"/>
    <n v="1.0015624999999999"/>
    <x v="2163"/>
    <x v="1"/>
    <x v="6"/>
    <x v="2971"/>
    <d v="2014-08-31T15:47:58"/>
  </r>
  <r>
    <n v="2972"/>
    <s v="A Bad Plan"/>
    <s v="A group of artists. A mythical art piece. A harrowing quest. And some margaritas."/>
    <x v="13"/>
    <n v="2107"/>
    <x v="0"/>
    <x v="0"/>
    <s v="USD"/>
    <n v="1480899600"/>
    <n v="1479609520"/>
    <b v="0"/>
    <n v="17"/>
    <b v="1"/>
    <s v="theater/plays"/>
    <n v="1.0535000000000001"/>
    <x v="2164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x v="0"/>
    <s v="USD"/>
    <n v="1451620800"/>
    <n v="1449171508"/>
    <b v="0"/>
    <n v="33"/>
    <b v="1"/>
    <s v="theater/plays"/>
    <n v="1.748"/>
    <x v="2165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x v="0"/>
    <s v="USD"/>
    <n v="1411695300"/>
    <n v="1409275671"/>
    <b v="0"/>
    <n v="87"/>
    <b v="1"/>
    <s v="theater/plays"/>
    <n v="1.02"/>
    <x v="2166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x v="0"/>
    <s v="USD"/>
    <n v="1417057200"/>
    <n v="1414599886"/>
    <b v="0"/>
    <n v="113"/>
    <b v="1"/>
    <s v="theater/plays"/>
    <n v="1.00125"/>
    <x v="2167"/>
    <x v="1"/>
    <x v="6"/>
    <x v="2975"/>
    <d v="2014-11-27T03:00:00"/>
  </r>
  <r>
    <n v="2976"/>
    <s v="Pizza Delique"/>
    <s v="A play that addresses an important social issue, brought to light by members of the UoM Drama Society."/>
    <x v="159"/>
    <n v="120"/>
    <x v="0"/>
    <x v="1"/>
    <s v="GBP"/>
    <n v="1457870400"/>
    <n v="1456421530"/>
    <b v="0"/>
    <n v="14"/>
    <b v="1"/>
    <s v="theater/plays"/>
    <n v="1.7142857142857142"/>
    <x v="2168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x v="0"/>
    <s v="USD"/>
    <n v="1427076840"/>
    <n v="1421960934"/>
    <b v="0"/>
    <n v="30"/>
    <b v="1"/>
    <s v="theater/plays"/>
    <n v="1.1356666666666666"/>
    <x v="801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x v="0"/>
    <s v="USD"/>
    <n v="1413784740"/>
    <n v="1412954547"/>
    <b v="0"/>
    <n v="16"/>
    <b v="1"/>
    <s v="theater/plays"/>
    <n v="1.2946666666666666"/>
    <x v="2169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x v="10"/>
    <n v="5070"/>
    <x v="0"/>
    <x v="0"/>
    <s v="USD"/>
    <n v="1420524000"/>
    <n v="1419104823"/>
    <b v="0"/>
    <n v="46"/>
    <b v="1"/>
    <s v="theater/plays"/>
    <n v="1.014"/>
    <x v="2170"/>
    <x v="1"/>
    <x v="6"/>
    <x v="2979"/>
    <d v="2015-01-06T06:00:00"/>
  </r>
  <r>
    <n v="2980"/>
    <s v="INDEPENDENCE NYC"/>
    <s v="1 director, 4 actors, and a whole lotta determination. Help us bring this brilliant story to the heart of NYC!"/>
    <x v="9"/>
    <n v="3275"/>
    <x v="0"/>
    <x v="0"/>
    <s v="USD"/>
    <n v="1440381600"/>
    <n v="1438639130"/>
    <b v="0"/>
    <n v="24"/>
    <b v="1"/>
    <s v="theater/plays"/>
    <n v="1.0916666666666666"/>
    <x v="2171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x v="17"/>
    <s v="EUR"/>
    <n v="1443014756"/>
    <n v="1439126756"/>
    <b v="1"/>
    <n v="97"/>
    <b v="1"/>
    <s v="theater/spaces"/>
    <n v="1.28925"/>
    <x v="2172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x v="10"/>
    <n v="5103"/>
    <x v="0"/>
    <x v="1"/>
    <s v="GBP"/>
    <n v="1455208143"/>
    <n v="1452616143"/>
    <b v="1"/>
    <n v="59"/>
    <b v="1"/>
    <s v="theater/spaces"/>
    <n v="1.0206"/>
    <x v="2173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x v="382"/>
    <n v="169985.91"/>
    <x v="0"/>
    <x v="0"/>
    <s v="USD"/>
    <n v="1415722236"/>
    <n v="1410534636"/>
    <b v="1"/>
    <n v="1095"/>
    <b v="1"/>
    <s v="theater/spaces"/>
    <n v="1.465395775862069"/>
    <x v="2174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x v="0"/>
    <s v="USD"/>
    <n v="1472020881"/>
    <n v="1469428881"/>
    <b v="1"/>
    <n v="218"/>
    <b v="1"/>
    <s v="theater/spaces"/>
    <n v="1.00352"/>
    <x v="2175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x v="3"/>
    <n v="12165"/>
    <x v="0"/>
    <x v="4"/>
    <s v="NZD"/>
    <n v="1477886400"/>
    <n v="1476228128"/>
    <b v="0"/>
    <n v="111"/>
    <b v="1"/>
    <s v="theater/spaces"/>
    <n v="1.2164999999999999"/>
    <x v="2176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x v="262"/>
    <n v="2532"/>
    <x v="0"/>
    <x v="1"/>
    <s v="GBP"/>
    <n v="1462100406"/>
    <n v="1456920006"/>
    <b v="0"/>
    <n v="56"/>
    <b v="1"/>
    <s v="theater/spaces"/>
    <n v="1.0549999999999999"/>
    <x v="2177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x v="0"/>
    <s v="USD"/>
    <n v="1476316800"/>
    <n v="1473837751"/>
    <b v="0"/>
    <n v="265"/>
    <b v="1"/>
    <s v="theater/spaces"/>
    <n v="1.1040080000000001"/>
    <x v="2178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x v="28"/>
    <n v="1000"/>
    <x v="0"/>
    <x v="1"/>
    <s v="GBP"/>
    <n v="1466412081"/>
    <n v="1463820081"/>
    <b v="0"/>
    <n v="28"/>
    <b v="1"/>
    <s v="theater/spaces"/>
    <n v="1"/>
    <x v="680"/>
    <x v="1"/>
    <x v="38"/>
    <x v="2988"/>
    <d v="2016-06-20T08:41:21"/>
  </r>
  <r>
    <n v="2989"/>
    <s v="Let's Light Up The Gem!"/>
    <s v="Bring the movies back to Bethel, Maine."/>
    <x v="22"/>
    <n v="35307"/>
    <x v="0"/>
    <x v="0"/>
    <s v="USD"/>
    <n v="1450673940"/>
    <n v="1448756962"/>
    <b v="0"/>
    <n v="364"/>
    <b v="1"/>
    <s v="theater/spaces"/>
    <n v="1.76535"/>
    <x v="2179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x v="3"/>
    <n v="10000"/>
    <x v="0"/>
    <x v="0"/>
    <s v="USD"/>
    <n v="1452174420"/>
    <n v="1449150420"/>
    <b v="0"/>
    <n v="27"/>
    <b v="1"/>
    <s v="theater/spaces"/>
    <n v="1"/>
    <x v="2180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x v="0"/>
    <n v="8780"/>
    <x v="0"/>
    <x v="0"/>
    <s v="USD"/>
    <n v="1485547530"/>
    <n v="1483646730"/>
    <b v="0"/>
    <n v="93"/>
    <b v="1"/>
    <s v="theater/spaces"/>
    <n v="1.0329411764705883"/>
    <x v="2181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x v="9"/>
    <n v="3135"/>
    <x v="0"/>
    <x v="0"/>
    <s v="USD"/>
    <n v="1476037510"/>
    <n v="1473445510"/>
    <b v="0"/>
    <n v="64"/>
    <b v="1"/>
    <s v="theater/spaces"/>
    <n v="1.0449999999999999"/>
    <x v="2182"/>
    <x v="1"/>
    <x v="38"/>
    <x v="2992"/>
    <d v="2016-10-09T18:25:10"/>
  </r>
  <r>
    <n v="2993"/>
    <s v="TRUE WEST: Think, Dog! Productions"/>
    <s v="Help us build the Kitchen from Hell!"/>
    <x v="28"/>
    <n v="1003"/>
    <x v="0"/>
    <x v="0"/>
    <s v="USD"/>
    <n v="1455998867"/>
    <n v="1453406867"/>
    <b v="0"/>
    <n v="22"/>
    <b v="1"/>
    <s v="theater/spaces"/>
    <n v="1.0029999999999999"/>
    <x v="2183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x v="43"/>
    <n v="1373.24"/>
    <x v="0"/>
    <x v="1"/>
    <s v="GBP"/>
    <n v="1412335772"/>
    <n v="1409743772"/>
    <b v="0"/>
    <n v="59"/>
    <b v="1"/>
    <s v="theater/spaces"/>
    <n v="4.577466666666667"/>
    <x v="2184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x v="0"/>
    <s v="USD"/>
    <n v="1484841471"/>
    <n v="1482249471"/>
    <b v="0"/>
    <n v="249"/>
    <b v="1"/>
    <s v="theater/spaces"/>
    <n v="1.0496000000000001"/>
    <x v="2185"/>
    <x v="1"/>
    <x v="38"/>
    <x v="2995"/>
    <d v="2017-01-19T15:57:51"/>
  </r>
  <r>
    <n v="2996"/>
    <s v="Sea Tea Improv's Comedy Theater in Hartford, CT"/>
    <s v="A permanent home for comedy in Connecticut in the heart of downtown Hartford."/>
    <x v="19"/>
    <n v="60180"/>
    <x v="0"/>
    <x v="0"/>
    <s v="USD"/>
    <n v="1432677240"/>
    <n v="1427493240"/>
    <b v="0"/>
    <n v="392"/>
    <b v="1"/>
    <s v="theater/spaces"/>
    <n v="1.7194285714285715"/>
    <x v="2186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x v="0"/>
    <s v="USD"/>
    <n v="1488171540"/>
    <n v="1486661793"/>
    <b v="0"/>
    <n v="115"/>
    <b v="1"/>
    <s v="theater/spaces"/>
    <n v="1.0373000000000001"/>
    <x v="2187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x v="0"/>
    <s v="USD"/>
    <n v="1402892700"/>
    <n v="1400474329"/>
    <b v="0"/>
    <n v="433"/>
    <b v="1"/>
    <s v="theater/spaces"/>
    <n v="1.0302899999999999"/>
    <x v="2188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x v="383"/>
    <n v="1605"/>
    <x v="0"/>
    <x v="0"/>
    <s v="USD"/>
    <n v="1488333600"/>
    <n v="1487094360"/>
    <b v="0"/>
    <n v="20"/>
    <b v="1"/>
    <s v="theater/spaces"/>
    <n v="1.1888888888888889"/>
    <x v="2189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x v="2"/>
    <n v="500"/>
    <x v="0"/>
    <x v="0"/>
    <s v="USD"/>
    <n v="1485885600"/>
    <n v="1484682670"/>
    <b v="0"/>
    <n v="8"/>
    <b v="1"/>
    <s v="theater/spaces"/>
    <n v="1"/>
    <x v="372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x v="0"/>
    <s v="USD"/>
    <n v="1468445382"/>
    <n v="1465853382"/>
    <b v="0"/>
    <n v="175"/>
    <b v="1"/>
    <s v="theater/spaces"/>
    <n v="3.1869988910451896"/>
    <x v="2190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x v="39"/>
    <n v="7595.43"/>
    <x v="0"/>
    <x v="0"/>
    <s v="USD"/>
    <n v="1356552252"/>
    <n v="1353960252"/>
    <b v="0"/>
    <n v="104"/>
    <b v="1"/>
    <s v="theater/spaces"/>
    <n v="1.0850614285714286"/>
    <x v="2191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x v="0"/>
    <s v="USD"/>
    <n v="1456811940"/>
    <n v="1454098976"/>
    <b v="0"/>
    <n v="17"/>
    <b v="1"/>
    <s v="theater/spaces"/>
    <n v="1.0116666666666667"/>
    <x v="2192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x v="79"/>
    <n v="45126"/>
    <x v="0"/>
    <x v="0"/>
    <s v="USD"/>
    <n v="1416089324"/>
    <n v="1413493724"/>
    <b v="0"/>
    <n v="277"/>
    <b v="1"/>
    <s v="theater/spaces"/>
    <n v="1.12815"/>
    <x v="2193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x v="0"/>
    <s v="USD"/>
    <n v="1412611905"/>
    <n v="1410019905"/>
    <b v="0"/>
    <n v="118"/>
    <b v="1"/>
    <s v="theater/spaces"/>
    <n v="1.2049622641509434"/>
    <x v="2194"/>
    <x v="1"/>
    <x v="38"/>
    <x v="3005"/>
    <d v="2014-10-06T16:11:45"/>
  </r>
  <r>
    <n v="3006"/>
    <s v="ONTARIO STREET THEATRE in Port Hope."/>
    <s v="We're an affordable theatre and rental space that can be molded into anything by anyone."/>
    <x v="6"/>
    <n v="8620"/>
    <x v="0"/>
    <x v="5"/>
    <s v="CAD"/>
    <n v="1418580591"/>
    <n v="1415988591"/>
    <b v="0"/>
    <n v="97"/>
    <b v="1"/>
    <s v="theater/spaces"/>
    <n v="1.0774999999999999"/>
    <x v="2195"/>
    <x v="1"/>
    <x v="38"/>
    <x v="3006"/>
    <d v="2014-12-14T18:09:51"/>
  </r>
  <r>
    <n v="3007"/>
    <s v="Bethlem"/>
    <s v="Consuite for 2015 CoreCon.  An adventure into insanity."/>
    <x v="20"/>
    <n v="1080"/>
    <x v="0"/>
    <x v="0"/>
    <s v="USD"/>
    <n v="1429938683"/>
    <n v="1428124283"/>
    <b v="0"/>
    <n v="20"/>
    <b v="1"/>
    <s v="theater/spaces"/>
    <n v="1.8"/>
    <x v="1237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x v="0"/>
    <s v="USD"/>
    <n v="1453352719"/>
    <n v="1450760719"/>
    <b v="0"/>
    <n v="26"/>
    <b v="1"/>
    <s v="theater/spaces"/>
    <n v="1.0116666666666667"/>
    <x v="2196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x v="31"/>
    <n v="29939"/>
    <x v="0"/>
    <x v="0"/>
    <s v="USD"/>
    <n v="1417012840"/>
    <n v="1414417240"/>
    <b v="0"/>
    <n v="128"/>
    <b v="1"/>
    <s v="theater/spaces"/>
    <n v="1.19756"/>
    <x v="2197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x v="0"/>
    <s v="USD"/>
    <n v="1424548719"/>
    <n v="1419364719"/>
    <b v="0"/>
    <n v="15"/>
    <b v="1"/>
    <s v="theater/spaces"/>
    <n v="1.58"/>
    <x v="2198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x v="43"/>
    <n v="371"/>
    <x v="0"/>
    <x v="3"/>
    <s v="EUR"/>
    <n v="1450911540"/>
    <n v="1448536516"/>
    <b v="0"/>
    <n v="25"/>
    <b v="1"/>
    <s v="theater/spaces"/>
    <n v="1.2366666666666666"/>
    <x v="2199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x v="23"/>
    <n v="4685"/>
    <x v="0"/>
    <x v="0"/>
    <s v="USD"/>
    <n v="1423587130"/>
    <n v="1421772730"/>
    <b v="0"/>
    <n v="55"/>
    <b v="1"/>
    <s v="theater/spaces"/>
    <n v="1.1712499999999999"/>
    <x v="2200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x v="0"/>
    <s v="USD"/>
    <n v="1434917049"/>
    <n v="1432325049"/>
    <b v="0"/>
    <n v="107"/>
    <b v="1"/>
    <s v="theater/spaces"/>
    <n v="1.5696000000000001"/>
    <x v="2201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x v="0"/>
    <s v="USD"/>
    <n v="1415163600"/>
    <n v="1412737080"/>
    <b v="0"/>
    <n v="557"/>
    <b v="1"/>
    <s v="theater/spaces"/>
    <n v="1.13104"/>
    <x v="2202"/>
    <x v="1"/>
    <x v="38"/>
    <x v="3014"/>
    <d v="2014-11-05T05:00:00"/>
  </r>
  <r>
    <n v="3015"/>
    <s v="A Sign for 34 West"/>
    <s v="We're turning an old yogurt shop into a live theater in downtown Charleston.   Please help us hang our sign!"/>
    <x v="104"/>
    <n v="3508"/>
    <x v="0"/>
    <x v="0"/>
    <s v="USD"/>
    <n v="1402459200"/>
    <n v="1401125238"/>
    <b v="0"/>
    <n v="40"/>
    <b v="1"/>
    <s v="theater/spaces"/>
    <n v="1.0317647058823529"/>
    <x v="2203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x v="0"/>
    <s v="USD"/>
    <n v="1405688952"/>
    <n v="1400504952"/>
    <b v="0"/>
    <n v="36"/>
    <b v="1"/>
    <s v="theater/spaces"/>
    <n v="1.0261176470588236"/>
    <x v="2204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x v="0"/>
    <s v="USD"/>
    <n v="1408566243"/>
    <n v="1405974243"/>
    <b v="0"/>
    <n v="159"/>
    <b v="1"/>
    <s v="theater/spaces"/>
    <n v="1.0584090909090909"/>
    <x v="2205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x v="285"/>
    <n v="4230"/>
    <x v="0"/>
    <x v="6"/>
    <s v="EUR"/>
    <n v="1437429600"/>
    <n v="1433747376"/>
    <b v="0"/>
    <n v="41"/>
    <b v="1"/>
    <s v="theater/spaces"/>
    <n v="1.0071428571428571"/>
    <x v="2206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x v="0"/>
    <s v="USD"/>
    <n v="1401159600"/>
    <n v="1398801620"/>
    <b v="0"/>
    <n v="226"/>
    <b v="1"/>
    <s v="theater/spaces"/>
    <n v="1.2123333333333333"/>
    <x v="2207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x v="0"/>
    <s v="USD"/>
    <n v="1439583533"/>
    <n v="1434399533"/>
    <b v="0"/>
    <n v="30"/>
    <b v="1"/>
    <s v="theater/spaces"/>
    <n v="1.0057142857142858"/>
    <x v="2208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x v="0"/>
    <s v="USD"/>
    <n v="1479794340"/>
    <n v="1476715869"/>
    <b v="0"/>
    <n v="103"/>
    <b v="1"/>
    <s v="theater/spaces"/>
    <n v="1.1602222222222223"/>
    <x v="2209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x v="0"/>
    <s v="USD"/>
    <n v="1472338409"/>
    <n v="1468450409"/>
    <b v="0"/>
    <n v="62"/>
    <b v="1"/>
    <s v="theater/spaces"/>
    <n v="1.0087999999999999"/>
    <x v="2210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x v="176"/>
    <n v="721"/>
    <x v="0"/>
    <x v="1"/>
    <s v="GBP"/>
    <n v="1434039186"/>
    <n v="1430151186"/>
    <b v="0"/>
    <n v="6"/>
    <b v="1"/>
    <s v="theater/spaces"/>
    <n v="1.03"/>
    <x v="2211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x v="0"/>
    <s v="USD"/>
    <n v="1349567475"/>
    <n v="1346975475"/>
    <b v="0"/>
    <n v="182"/>
    <b v="1"/>
    <s v="theater/spaces"/>
    <n v="2.4641999999999999"/>
    <x v="2212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x v="1"/>
    <s v="GBP"/>
    <n v="1401465600"/>
    <n v="1399032813"/>
    <b v="0"/>
    <n v="145"/>
    <b v="1"/>
    <s v="theater/spaces"/>
    <n v="3.0219999999999998"/>
    <x v="2213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x v="1"/>
    <s v="GBP"/>
    <n v="1488538892"/>
    <n v="1487329292"/>
    <b v="0"/>
    <n v="25"/>
    <b v="1"/>
    <s v="theater/spaces"/>
    <n v="1.4333333333333333"/>
    <x v="1847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x v="79"/>
    <n v="52576"/>
    <x v="0"/>
    <x v="0"/>
    <s v="USD"/>
    <n v="1426866851"/>
    <n v="1424278451"/>
    <b v="0"/>
    <n v="320"/>
    <b v="1"/>
    <s v="theater/spaces"/>
    <n v="1.3144"/>
    <x v="2214"/>
    <x v="1"/>
    <x v="38"/>
    <x v="3027"/>
    <d v="2015-03-20T15:54:11"/>
  </r>
  <r>
    <n v="3028"/>
    <s v="A Home for Vegas Theatre Hub"/>
    <s v="We have a space! Help us fill it with a stage, chairs, gear and audiences' laughter!"/>
    <x v="10"/>
    <n v="8401"/>
    <x v="0"/>
    <x v="0"/>
    <s v="USD"/>
    <n v="1471242025"/>
    <n v="1468650025"/>
    <b v="0"/>
    <n v="99"/>
    <b v="1"/>
    <s v="theater/spaces"/>
    <n v="1.6801999999999999"/>
    <x v="2215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x v="11"/>
    <n v="32903"/>
    <x v="0"/>
    <x v="0"/>
    <s v="USD"/>
    <n v="1416285300"/>
    <n v="1413824447"/>
    <b v="0"/>
    <n v="348"/>
    <b v="1"/>
    <s v="theater/spaces"/>
    <n v="1.0967666666666667"/>
    <x v="2216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x v="0"/>
    <s v="USD"/>
    <n v="1442426171"/>
    <n v="1439834171"/>
    <b v="0"/>
    <n v="41"/>
    <b v="1"/>
    <s v="theater/spaces"/>
    <n v="1.0668571428571429"/>
    <x v="2217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x v="15"/>
    <n v="1500"/>
    <x v="0"/>
    <x v="0"/>
    <s v="USD"/>
    <n v="1476479447"/>
    <n v="1471295447"/>
    <b v="0"/>
    <n v="29"/>
    <b v="1"/>
    <s v="theater/spaces"/>
    <n v="1"/>
    <x v="2218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x v="28"/>
    <n v="1272"/>
    <x v="0"/>
    <x v="0"/>
    <s v="USD"/>
    <n v="1441933459"/>
    <n v="1439341459"/>
    <b v="0"/>
    <n v="25"/>
    <b v="1"/>
    <s v="theater/spaces"/>
    <n v="1.272"/>
    <x v="2219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x v="9"/>
    <n v="4396"/>
    <x v="0"/>
    <x v="0"/>
    <s v="USD"/>
    <n v="1471487925"/>
    <n v="1468895925"/>
    <b v="0"/>
    <n v="23"/>
    <b v="1"/>
    <s v="theater/spaces"/>
    <n v="1.4653333333333334"/>
    <x v="2220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x v="0"/>
    <s v="USD"/>
    <n v="1477972740"/>
    <n v="1475326255"/>
    <b v="0"/>
    <n v="1260"/>
    <b v="1"/>
    <s v="theater/spaces"/>
    <n v="1.1253599999999999"/>
    <x v="2221"/>
    <x v="1"/>
    <x v="38"/>
    <x v="3034"/>
    <d v="2016-11-01T03:59:00"/>
  </r>
  <r>
    <n v="3035"/>
    <s v="The Coalition Theater"/>
    <s v="Help create a permanent home for live comedy shows and classes in Downtown RVA."/>
    <x v="31"/>
    <n v="27196.71"/>
    <x v="0"/>
    <x v="0"/>
    <s v="USD"/>
    <n v="1367674009"/>
    <n v="1365082009"/>
    <b v="0"/>
    <n v="307"/>
    <b v="1"/>
    <s v="theater/spaces"/>
    <n v="1.0878684000000001"/>
    <x v="2222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x v="31"/>
    <n v="31683"/>
    <x v="0"/>
    <x v="0"/>
    <s v="USD"/>
    <n v="1376654340"/>
    <n v="1373568644"/>
    <b v="0"/>
    <n v="329"/>
    <b v="1"/>
    <s v="theater/spaces"/>
    <n v="1.26732"/>
    <x v="2223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x v="0"/>
    <s v="USD"/>
    <n v="1285995540"/>
    <n v="1279574773"/>
    <b v="0"/>
    <n v="32"/>
    <b v="1"/>
    <s v="theater/spaces"/>
    <n v="2.1320000000000001"/>
    <x v="2224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x v="28"/>
    <n v="1005"/>
    <x v="0"/>
    <x v="0"/>
    <s v="USD"/>
    <n v="1457071397"/>
    <n v="1451887397"/>
    <b v="0"/>
    <n v="27"/>
    <b v="1"/>
    <s v="theater/spaces"/>
    <n v="1.0049999999999999"/>
    <x v="2225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x v="22"/>
    <n v="21742.78"/>
    <x v="0"/>
    <x v="0"/>
    <s v="USD"/>
    <n v="1388303940"/>
    <n v="1386011038"/>
    <b v="0"/>
    <n v="236"/>
    <b v="1"/>
    <s v="theater/spaces"/>
    <n v="1.0871389999999999"/>
    <x v="2226"/>
    <x v="1"/>
    <x v="38"/>
    <x v="3039"/>
    <d v="2013-12-29T07:59:00"/>
  </r>
  <r>
    <n v="3040"/>
    <s v="Jayhawk Makeover"/>
    <s v="48 hours of deck screws, dry wall, hard hats and needed renovation to help the Jayhawk rise from the ashes."/>
    <x v="9"/>
    <n v="3225"/>
    <x v="0"/>
    <x v="0"/>
    <s v="USD"/>
    <n v="1435359600"/>
    <n v="1434999621"/>
    <b v="0"/>
    <n v="42"/>
    <b v="1"/>
    <s v="theater/spaces"/>
    <n v="1.075"/>
    <x v="2227"/>
    <x v="1"/>
    <x v="38"/>
    <x v="3040"/>
    <d v="2015-06-26T23:00:00"/>
  </r>
  <r>
    <n v="3041"/>
    <s v="Lend a Hand in Our Home"/>
    <s v="Privet! Hello! Bon Jour! We are the Arlekin Players Theatre and we need a home."/>
    <x v="386"/>
    <n v="9170"/>
    <x v="0"/>
    <x v="0"/>
    <s v="USD"/>
    <n v="1453323048"/>
    <n v="1450731048"/>
    <b v="0"/>
    <n v="95"/>
    <b v="1"/>
    <s v="theater/spaces"/>
    <n v="1.1048192771084338"/>
    <x v="2228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x v="15"/>
    <n v="1920"/>
    <x v="0"/>
    <x v="1"/>
    <s v="GBP"/>
    <n v="1444149047"/>
    <n v="1441557047"/>
    <b v="0"/>
    <n v="37"/>
    <b v="1"/>
    <s v="theater/spaces"/>
    <n v="1.28"/>
    <x v="2229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x v="36"/>
    <n v="16501"/>
    <x v="0"/>
    <x v="5"/>
    <s v="CAD"/>
    <n v="1429152600"/>
    <n v="1426815699"/>
    <b v="0"/>
    <n v="128"/>
    <b v="1"/>
    <s v="theater/spaces"/>
    <n v="1.1000666666666667"/>
    <x v="2230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x v="0"/>
    <s v="USD"/>
    <n v="1454433998"/>
    <n v="1453137998"/>
    <b v="0"/>
    <n v="156"/>
    <b v="1"/>
    <s v="theater/spaces"/>
    <n v="1.0934166666666667"/>
    <x v="2231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x v="0"/>
    <s v="USD"/>
    <n v="1408679055"/>
    <n v="1406087055"/>
    <b v="0"/>
    <n v="64"/>
    <b v="1"/>
    <s v="theater/spaces"/>
    <n v="1.3270650000000002"/>
    <x v="2232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x v="0"/>
    <s v="USD"/>
    <n v="1410324720"/>
    <n v="1407784586"/>
    <b v="0"/>
    <n v="58"/>
    <b v="1"/>
    <s v="theater/spaces"/>
    <n v="1.9084810126582279"/>
    <x v="2233"/>
    <x v="1"/>
    <x v="38"/>
    <x v="3046"/>
    <d v="2014-09-10T04:52:00"/>
  </r>
  <r>
    <n v="3047"/>
    <s v="Acting V Senior Showcase"/>
    <s v="Hi! We're the Graduating Seniors Acting V Seniors at Temple University! Welcome to our Kick starter Page!"/>
    <x v="2"/>
    <n v="745"/>
    <x v="0"/>
    <x v="0"/>
    <s v="USD"/>
    <n v="1461762960"/>
    <n v="1457999054"/>
    <b v="0"/>
    <n v="20"/>
    <b v="1"/>
    <s v="theater/spaces"/>
    <n v="1.49"/>
    <x v="2234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x v="10"/>
    <n v="8320"/>
    <x v="0"/>
    <x v="0"/>
    <s v="USD"/>
    <n v="1420060920"/>
    <n v="1417556262"/>
    <b v="0"/>
    <n v="47"/>
    <b v="1"/>
    <s v="theater/spaces"/>
    <n v="1.6639999999999999"/>
    <x v="2235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x v="0"/>
    <s v="USD"/>
    <n v="1434241255"/>
    <n v="1431649255"/>
    <b v="0"/>
    <n v="54"/>
    <b v="1"/>
    <s v="theater/spaces"/>
    <n v="1.0666666666666667"/>
    <x v="2236"/>
    <x v="1"/>
    <x v="38"/>
    <x v="3049"/>
    <d v="2015-06-14T00:20:55"/>
  </r>
  <r>
    <n v="3050"/>
    <s v="The Black Pearl Consuite at CoreCon VIII: On Ancient Seas"/>
    <s v="Help fund The Black Pearl Consuite at CoreCon VIII: On Ancient Seas!"/>
    <x v="20"/>
    <n v="636"/>
    <x v="0"/>
    <x v="0"/>
    <s v="USD"/>
    <n v="1462420960"/>
    <n v="1459828960"/>
    <b v="0"/>
    <n v="9"/>
    <b v="1"/>
    <s v="theater/spaces"/>
    <n v="1.06"/>
    <x v="2237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x v="8"/>
    <n v="827"/>
    <x v="2"/>
    <x v="1"/>
    <s v="GBP"/>
    <n v="1486547945"/>
    <n v="1483955945"/>
    <b v="1"/>
    <n v="35"/>
    <b v="0"/>
    <s v="theater/spaces"/>
    <n v="0.23628571428571429"/>
    <x v="2238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x v="63"/>
    <n v="75"/>
    <x v="2"/>
    <x v="0"/>
    <s v="USD"/>
    <n v="1432828740"/>
    <n v="1430237094"/>
    <b v="0"/>
    <n v="2"/>
    <b v="0"/>
    <s v="theater/spaces"/>
    <n v="1.5E-3"/>
    <x v="839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x v="3"/>
    <n v="40"/>
    <x v="2"/>
    <x v="0"/>
    <s v="USD"/>
    <n v="1412222340"/>
    <n v="1407781013"/>
    <b v="0"/>
    <n v="3"/>
    <b v="0"/>
    <s v="theater/spaces"/>
    <n v="4.0000000000000001E-3"/>
    <x v="140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x v="0"/>
    <s v="USD"/>
    <n v="1425258240"/>
    <n v="1422043154"/>
    <b v="0"/>
    <n v="0"/>
    <b v="0"/>
    <s v="theater/spaces"/>
    <n v="0"/>
    <x v="121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x v="22"/>
    <n v="1"/>
    <x v="2"/>
    <x v="0"/>
    <s v="USD"/>
    <n v="1420844390"/>
    <n v="1415660390"/>
    <b v="0"/>
    <n v="1"/>
    <b v="0"/>
    <s v="theater/spaces"/>
    <n v="5.0000000000000002E-5"/>
    <x v="120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x v="31"/>
    <n v="0"/>
    <x v="2"/>
    <x v="0"/>
    <s v="USD"/>
    <n v="1412003784"/>
    <n v="1406819784"/>
    <b v="0"/>
    <n v="0"/>
    <b v="0"/>
    <s v="theater/spaces"/>
    <n v="0"/>
    <x v="121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x v="63"/>
    <n v="0"/>
    <x v="2"/>
    <x v="1"/>
    <s v="GBP"/>
    <n v="1459694211"/>
    <n v="1457105811"/>
    <b v="0"/>
    <n v="0"/>
    <b v="0"/>
    <s v="theater/spaces"/>
    <n v="0"/>
    <x v="121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x v="13"/>
    <s v="EUR"/>
    <n v="1463734740"/>
    <n v="1459414740"/>
    <b v="0"/>
    <n v="3"/>
    <b v="0"/>
    <s v="theater/spaces"/>
    <n v="1.6666666666666666E-4"/>
    <x v="120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x v="0"/>
    <s v="USD"/>
    <n v="1407536846"/>
    <n v="1404944846"/>
    <b v="0"/>
    <n v="11"/>
    <b v="0"/>
    <s v="theater/spaces"/>
    <n v="3.0066666666666665E-2"/>
    <x v="2239"/>
    <x v="1"/>
    <x v="38"/>
    <x v="3059"/>
    <d v="2014-08-08T22:27:26"/>
  </r>
  <r>
    <n v="3060"/>
    <s v="Save the Roxy Theatre in Bremerton WA"/>
    <s v="Save the historic Roxy theatre in Bremerton WA from being repurposed as office space."/>
    <x v="135"/>
    <n v="335"/>
    <x v="2"/>
    <x v="0"/>
    <s v="USD"/>
    <n v="1443422134"/>
    <n v="1440830134"/>
    <b v="0"/>
    <n v="6"/>
    <b v="0"/>
    <s v="theater/spaces"/>
    <n v="1.5227272727272728E-3"/>
    <x v="1795"/>
    <x v="1"/>
    <x v="38"/>
    <x v="3060"/>
    <d v="2015-09-28T06:35:34"/>
  </r>
  <r>
    <n v="3061"/>
    <s v="Help Save Parkway Cinemas!"/>
    <s v="Save a historic Local theater."/>
    <x v="80"/>
    <n v="0"/>
    <x v="2"/>
    <x v="0"/>
    <s v="USD"/>
    <n v="1407955748"/>
    <n v="1405363748"/>
    <b v="0"/>
    <n v="0"/>
    <b v="0"/>
    <s v="theater/spaces"/>
    <n v="0"/>
    <x v="121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x v="0"/>
    <s v="USD"/>
    <n v="1443636000"/>
    <n v="1441111892"/>
    <b v="0"/>
    <n v="67"/>
    <b v="0"/>
    <s v="theater/spaces"/>
    <n v="0.66839999999999999"/>
    <x v="2240"/>
    <x v="1"/>
    <x v="38"/>
    <x v="3062"/>
    <d v="2015-09-30T18:00:00"/>
  </r>
  <r>
    <n v="3063"/>
    <s v="Spec Haus"/>
    <s v="Members of the local Miami music scene are putting together a venue/creative space in Kendall!"/>
    <x v="9"/>
    <n v="587"/>
    <x v="2"/>
    <x v="0"/>
    <s v="USD"/>
    <n v="1477174138"/>
    <n v="1474150138"/>
    <b v="0"/>
    <n v="23"/>
    <b v="0"/>
    <s v="theater/spaces"/>
    <n v="0.19566666666666666"/>
    <x v="2241"/>
    <x v="1"/>
    <x v="38"/>
    <x v="3063"/>
    <d v="2016-10-22T22:08:58"/>
  </r>
  <r>
    <n v="3064"/>
    <s v="Kickstart the Crossroads Community"/>
    <s v="An epicenter for connection, creation and expression of the community."/>
    <x v="96"/>
    <n v="8471"/>
    <x v="2"/>
    <x v="0"/>
    <s v="USD"/>
    <n v="1448175540"/>
    <n v="1445483246"/>
    <b v="0"/>
    <n v="72"/>
    <b v="0"/>
    <s v="theater/spaces"/>
    <n v="0.11294666666666667"/>
    <x v="2242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x v="31"/>
    <n v="10"/>
    <x v="2"/>
    <x v="0"/>
    <s v="USD"/>
    <n v="1406683172"/>
    <n v="1404523172"/>
    <b v="0"/>
    <n v="2"/>
    <b v="0"/>
    <s v="theater/spaces"/>
    <n v="4.0000000000000002E-4"/>
    <x v="144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x v="90"/>
    <n v="41950"/>
    <x v="2"/>
    <x v="2"/>
    <s v="AUD"/>
    <n v="1468128537"/>
    <n v="1465536537"/>
    <b v="0"/>
    <n v="15"/>
    <b v="0"/>
    <s v="theater/spaces"/>
    <n v="0.11985714285714286"/>
    <x v="2243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x v="4"/>
    <s v="NZD"/>
    <n v="1441837879"/>
    <n v="1439245879"/>
    <b v="0"/>
    <n v="1"/>
    <b v="0"/>
    <s v="theater/spaces"/>
    <n v="2.5000000000000001E-2"/>
    <x v="444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x v="0"/>
    <s v="USD"/>
    <n v="1445013352"/>
    <n v="1442421352"/>
    <b v="0"/>
    <n v="2"/>
    <b v="0"/>
    <s v="theater/spaces"/>
    <n v="6.9999999999999999E-4"/>
    <x v="2244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x v="0"/>
    <s v="USD"/>
    <n v="1418587234"/>
    <n v="1415995234"/>
    <b v="0"/>
    <n v="7"/>
    <b v="0"/>
    <s v="theater/spaces"/>
    <n v="0.14099999999999999"/>
    <x v="2245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x v="1"/>
    <s v="GBP"/>
    <n v="1481132169"/>
    <n v="1479317769"/>
    <b v="0"/>
    <n v="16"/>
    <b v="0"/>
    <s v="theater/spaces"/>
    <n v="3.3399999999999999E-2"/>
    <x v="2246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x v="14"/>
    <n v="7173"/>
    <x v="2"/>
    <x v="0"/>
    <s v="USD"/>
    <n v="1429595940"/>
    <n v="1428082481"/>
    <b v="0"/>
    <n v="117"/>
    <b v="0"/>
    <s v="theater/spaces"/>
    <n v="0.59775"/>
    <x v="2247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x v="0"/>
    <s v="USD"/>
    <n v="1477791960"/>
    <n v="1476549262"/>
    <b v="0"/>
    <n v="2"/>
    <b v="0"/>
    <s v="theater/spaces"/>
    <n v="1.6666666666666666E-4"/>
    <x v="120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x v="0"/>
    <s v="USD"/>
    <n v="1434309540"/>
    <n v="1429287900"/>
    <b v="0"/>
    <n v="7"/>
    <b v="0"/>
    <s v="theater/spaces"/>
    <n v="2.3035714285714285E-4"/>
    <x v="2248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x v="6"/>
    <s v="EUR"/>
    <n v="1457617359"/>
    <n v="1455025359"/>
    <b v="0"/>
    <n v="3"/>
    <b v="0"/>
    <s v="theater/spaces"/>
    <n v="8.8000000000000003E-4"/>
    <x v="2249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x v="36"/>
    <n v="1296"/>
    <x v="2"/>
    <x v="0"/>
    <s v="USD"/>
    <n v="1471573640"/>
    <n v="1467253640"/>
    <b v="0"/>
    <n v="20"/>
    <b v="0"/>
    <s v="theater/spaces"/>
    <n v="8.6400000000000005E-2"/>
    <x v="2250"/>
    <x v="1"/>
    <x v="38"/>
    <x v="3075"/>
    <d v="2016-08-19T02:27:20"/>
  </r>
  <r>
    <n v="3076"/>
    <s v="10,000 Hours"/>
    <s v="Helping female comedians get in their 10,000 Hours of practice!"/>
    <x v="3"/>
    <n v="1506"/>
    <x v="2"/>
    <x v="0"/>
    <s v="USD"/>
    <n v="1444405123"/>
    <n v="1439221123"/>
    <b v="0"/>
    <n v="50"/>
    <b v="0"/>
    <s v="theater/spaces"/>
    <n v="0.15060000000000001"/>
    <x v="2251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x v="5"/>
    <s v="CAD"/>
    <n v="1488495478"/>
    <n v="1485903478"/>
    <b v="0"/>
    <n v="2"/>
    <b v="0"/>
    <s v="theater/spaces"/>
    <n v="4.7727272727272731E-3"/>
    <x v="1859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x v="0"/>
    <s v="USD"/>
    <n v="1424920795"/>
    <n v="1422328795"/>
    <b v="0"/>
    <n v="3"/>
    <b v="0"/>
    <s v="theater/spaces"/>
    <n v="1.1833333333333333E-3"/>
    <x v="1989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x v="0"/>
    <s v="USD"/>
    <n v="1427040435"/>
    <n v="1424452035"/>
    <b v="0"/>
    <n v="27"/>
    <b v="0"/>
    <s v="theater/spaces"/>
    <n v="8.4173998587352451E-3"/>
    <x v="2252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x v="71"/>
    <n v="376"/>
    <x v="2"/>
    <x v="0"/>
    <s v="USD"/>
    <n v="1419644444"/>
    <n v="1414456844"/>
    <b v="0"/>
    <n v="7"/>
    <b v="0"/>
    <s v="theater/spaces"/>
    <n v="1.8799999999999999E-4"/>
    <x v="2253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x v="0"/>
    <s v="USD"/>
    <n v="1442722891"/>
    <n v="1440130891"/>
    <b v="0"/>
    <n v="5"/>
    <b v="0"/>
    <s v="theater/spaces"/>
    <n v="2.1029999999999998E-3"/>
    <x v="2254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x v="7"/>
    <n v="0"/>
    <x v="2"/>
    <x v="0"/>
    <s v="USD"/>
    <n v="1447628946"/>
    <n v="1445033346"/>
    <b v="0"/>
    <n v="0"/>
    <b v="0"/>
    <s v="theater/spaces"/>
    <n v="0"/>
    <x v="121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x v="0"/>
    <s v="USD"/>
    <n v="1409547600"/>
    <n v="1406986278"/>
    <b v="0"/>
    <n v="3"/>
    <b v="0"/>
    <s v="theater/spaces"/>
    <n v="2.8E-3"/>
    <x v="806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x v="0"/>
    <s v="USD"/>
    <n v="1430851680"/>
    <n v="1428340931"/>
    <b v="0"/>
    <n v="6"/>
    <b v="0"/>
    <s v="theater/spaces"/>
    <n v="0.11579206701157921"/>
    <x v="2255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x v="0"/>
    <s v="USD"/>
    <n v="1443561159"/>
    <n v="1440969159"/>
    <b v="0"/>
    <n v="9"/>
    <b v="0"/>
    <s v="theater/spaces"/>
    <n v="2.4400000000000002E-2"/>
    <x v="2256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x v="13"/>
    <s v="EUR"/>
    <n v="1439827559"/>
    <n v="1434643559"/>
    <b v="0"/>
    <n v="3"/>
    <b v="0"/>
    <s v="theater/spaces"/>
    <n v="2.5000000000000001E-3"/>
    <x v="412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x v="0"/>
    <s v="USD"/>
    <n v="1482294990"/>
    <n v="1477107390"/>
    <b v="0"/>
    <n v="2"/>
    <b v="0"/>
    <s v="theater/spaces"/>
    <n v="6.2500000000000003E-3"/>
    <x v="372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x v="0"/>
    <s v="USD"/>
    <n v="1420724460"/>
    <n v="1418046247"/>
    <b v="0"/>
    <n v="3"/>
    <b v="0"/>
    <s v="theater/spaces"/>
    <n v="1.9384615384615384E-3"/>
    <x v="840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x v="31"/>
    <n v="5854"/>
    <x v="2"/>
    <x v="0"/>
    <s v="USD"/>
    <n v="1468029540"/>
    <n v="1465304483"/>
    <b v="0"/>
    <n v="45"/>
    <b v="0"/>
    <s v="theater/spaces"/>
    <n v="0.23416000000000001"/>
    <x v="2257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x v="390"/>
    <n v="11432"/>
    <x v="2"/>
    <x v="0"/>
    <s v="USD"/>
    <n v="1430505545"/>
    <n v="1425325145"/>
    <b v="0"/>
    <n v="9"/>
    <b v="0"/>
    <s v="theater/spaces"/>
    <n v="5.080888888888889E-2"/>
    <x v="2258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x v="10"/>
    <n v="796"/>
    <x v="2"/>
    <x v="0"/>
    <s v="USD"/>
    <n v="1471214743"/>
    <n v="1468622743"/>
    <b v="0"/>
    <n v="9"/>
    <b v="0"/>
    <s v="theater/spaces"/>
    <n v="0.15920000000000001"/>
    <x v="2259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x v="0"/>
    <s v="USD"/>
    <n v="1444946400"/>
    <n v="1441723912"/>
    <b v="0"/>
    <n v="21"/>
    <b v="0"/>
    <s v="theater/spaces"/>
    <n v="1.1831900000000001E-2"/>
    <x v="2260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x v="5"/>
    <s v="CAD"/>
    <n v="1401595140"/>
    <n v="1398980941"/>
    <b v="0"/>
    <n v="17"/>
    <b v="0"/>
    <s v="theater/spaces"/>
    <n v="0.22750000000000001"/>
    <x v="2261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x v="57"/>
    <n v="25"/>
    <x v="2"/>
    <x v="0"/>
    <s v="USD"/>
    <n v="1442775956"/>
    <n v="1437591956"/>
    <b v="0"/>
    <n v="1"/>
    <b v="0"/>
    <s v="theater/spaces"/>
    <n v="2.5000000000000001E-4"/>
    <x v="384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x v="391"/>
    <n v="50"/>
    <x v="2"/>
    <x v="0"/>
    <s v="USD"/>
    <n v="1470011780"/>
    <n v="1464827780"/>
    <b v="0"/>
    <n v="1"/>
    <b v="0"/>
    <s v="theater/spaces"/>
    <n v="3.351206434316354E-3"/>
    <x v="73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x v="0"/>
    <s v="USD"/>
    <n v="1432151326"/>
    <n v="1429559326"/>
    <b v="0"/>
    <n v="14"/>
    <b v="0"/>
    <s v="theater/spaces"/>
    <n v="3.9750000000000001E-2"/>
    <x v="2262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x v="1"/>
    <s v="GBP"/>
    <n v="1475848800"/>
    <n v="1474027501"/>
    <b v="0"/>
    <n v="42"/>
    <b v="0"/>
    <s v="theater/spaces"/>
    <n v="0.17150000000000001"/>
    <x v="2263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x v="392"/>
    <n v="1758"/>
    <x v="2"/>
    <x v="0"/>
    <s v="USD"/>
    <n v="1454890620"/>
    <n v="1450724449"/>
    <b v="0"/>
    <n v="27"/>
    <b v="0"/>
    <s v="theater/spaces"/>
    <n v="3.608004104669061E-2"/>
    <x v="2264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x v="0"/>
    <s v="USD"/>
    <n v="1455251591"/>
    <n v="1452659591"/>
    <b v="0"/>
    <n v="5"/>
    <b v="0"/>
    <s v="theater/spaces"/>
    <n v="0.13900000000000001"/>
    <x v="2265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x v="0"/>
    <s v="USD"/>
    <n v="1413816975"/>
    <n v="1411224975"/>
    <b v="0"/>
    <n v="13"/>
    <b v="0"/>
    <s v="theater/spaces"/>
    <n v="0.15225"/>
    <x v="2266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x v="30"/>
    <n v="300"/>
    <x v="2"/>
    <x v="6"/>
    <s v="EUR"/>
    <n v="1437033360"/>
    <n v="1434445937"/>
    <b v="0"/>
    <n v="12"/>
    <b v="0"/>
    <s v="theater/spaces"/>
    <n v="0.12"/>
    <x v="384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x v="194"/>
    <n v="6258"/>
    <x v="2"/>
    <x v="1"/>
    <s v="GBP"/>
    <n v="1471939818"/>
    <n v="1467619818"/>
    <b v="0"/>
    <n v="90"/>
    <b v="0"/>
    <s v="theater/spaces"/>
    <n v="0.391125"/>
    <x v="2267"/>
    <x v="1"/>
    <x v="38"/>
    <x v="3102"/>
    <d v="2016-08-23T08:10:18"/>
  </r>
  <r>
    <n v="3103"/>
    <s v="Professional Venue for local artists!!"/>
    <s v="Creating a place for local artists to perform, at substantially less cost for them"/>
    <x v="393"/>
    <n v="11"/>
    <x v="2"/>
    <x v="0"/>
    <s v="USD"/>
    <n v="1434080706"/>
    <n v="1428896706"/>
    <b v="0"/>
    <n v="2"/>
    <b v="0"/>
    <s v="theater/spaces"/>
    <n v="2.6829268292682929E-3"/>
    <x v="148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x v="23"/>
    <n v="1185"/>
    <x v="2"/>
    <x v="2"/>
    <s v="AUD"/>
    <n v="1422928800"/>
    <n v="1420235311"/>
    <b v="0"/>
    <n v="5"/>
    <b v="0"/>
    <s v="theater/spaces"/>
    <n v="0.29625000000000001"/>
    <x v="2268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x v="394"/>
    <n v="2476"/>
    <x v="2"/>
    <x v="0"/>
    <s v="USD"/>
    <n v="1413694800"/>
    <n v="1408986916"/>
    <b v="0"/>
    <n v="31"/>
    <b v="0"/>
    <s v="theater/spaces"/>
    <n v="0.4236099230111206"/>
    <x v="2269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x v="1"/>
    <s v="GBP"/>
    <n v="1442440800"/>
    <n v="1440497876"/>
    <b v="0"/>
    <n v="4"/>
    <b v="0"/>
    <s v="theater/spaces"/>
    <n v="4.1000000000000002E-2"/>
    <x v="2270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x v="79"/>
    <n v="7905"/>
    <x v="2"/>
    <x v="0"/>
    <s v="USD"/>
    <n v="1431372751"/>
    <n v="1430767951"/>
    <b v="0"/>
    <n v="29"/>
    <b v="0"/>
    <s v="theater/spaces"/>
    <n v="0.197625"/>
    <x v="2271"/>
    <x v="1"/>
    <x v="38"/>
    <x v="3107"/>
    <d v="2015-05-11T19:32:31"/>
  </r>
  <r>
    <n v="3108"/>
    <s v="Funding a home for our Children's Theater"/>
    <s v="We need a permanent home for the theater!"/>
    <x v="63"/>
    <n v="26"/>
    <x v="2"/>
    <x v="0"/>
    <s v="USD"/>
    <n v="1430234394"/>
    <n v="1425053994"/>
    <b v="0"/>
    <n v="2"/>
    <b v="0"/>
    <s v="theater/spaces"/>
    <n v="5.1999999999999995E-4"/>
    <x v="31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x v="0"/>
    <s v="USD"/>
    <n v="1409194810"/>
    <n v="1406170810"/>
    <b v="0"/>
    <n v="114"/>
    <b v="0"/>
    <s v="theater/spaces"/>
    <n v="0.25030188679245285"/>
    <x v="2272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x v="31"/>
    <n v="10"/>
    <x v="2"/>
    <x v="0"/>
    <s v="USD"/>
    <n v="1487465119"/>
    <n v="1484009119"/>
    <b v="0"/>
    <n v="1"/>
    <b v="0"/>
    <s v="theater/spaces"/>
    <n v="4.0000000000000002E-4"/>
    <x v="119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x v="22"/>
    <n v="5328"/>
    <x v="2"/>
    <x v="0"/>
    <s v="USD"/>
    <n v="1412432220"/>
    <n v="1409753820"/>
    <b v="0"/>
    <n v="76"/>
    <b v="0"/>
    <s v="theater/spaces"/>
    <n v="0.26640000000000003"/>
    <x v="2273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x v="34"/>
    <n v="521"/>
    <x v="2"/>
    <x v="0"/>
    <s v="USD"/>
    <n v="1477968934"/>
    <n v="1472784934"/>
    <b v="0"/>
    <n v="9"/>
    <b v="0"/>
    <s v="theater/spaces"/>
    <n v="4.7363636363636365E-2"/>
    <x v="2274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x v="395"/>
    <n v="4635"/>
    <x v="2"/>
    <x v="0"/>
    <s v="USD"/>
    <n v="1429291982"/>
    <n v="1426699982"/>
    <b v="0"/>
    <n v="37"/>
    <b v="0"/>
    <s v="theater/spaces"/>
    <n v="4.2435339894712751E-2"/>
    <x v="2275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x v="0"/>
    <s v="USD"/>
    <n v="1411312250"/>
    <n v="1406128250"/>
    <b v="0"/>
    <n v="0"/>
    <b v="0"/>
    <s v="theater/spaces"/>
    <n v="0"/>
    <x v="121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x v="3"/>
    <n v="300"/>
    <x v="2"/>
    <x v="11"/>
    <s v="SEK"/>
    <n v="1465123427"/>
    <n v="1462531427"/>
    <b v="0"/>
    <n v="1"/>
    <b v="0"/>
    <s v="theater/spaces"/>
    <n v="0.03"/>
    <x v="468"/>
    <x v="1"/>
    <x v="38"/>
    <x v="3115"/>
    <d v="2016-06-05T10:43:47"/>
  </r>
  <r>
    <n v="3116"/>
    <s v="CoreCon Asylum"/>
    <s v="Creating a consuite for CoreCon. A focus on the insanity of asylums and early medical practices from history."/>
    <x v="47"/>
    <n v="430"/>
    <x v="2"/>
    <x v="0"/>
    <s v="USD"/>
    <n v="1427890925"/>
    <n v="1426681325"/>
    <b v="0"/>
    <n v="10"/>
    <b v="0"/>
    <s v="theater/spaces"/>
    <n v="0.57333333333333336"/>
    <x v="1380"/>
    <x v="1"/>
    <x v="38"/>
    <x v="3116"/>
    <d v="2015-04-01T12:22:05"/>
  </r>
  <r>
    <n v="3117"/>
    <s v="Cowes and The Sea"/>
    <s v="Performing Arts workshops, for young people aged 5 -16, exploring how the sea has shaped Cowes as a settlement."/>
    <x v="28"/>
    <n v="1"/>
    <x v="2"/>
    <x v="1"/>
    <s v="GBP"/>
    <n v="1464354720"/>
    <n v="1463648360"/>
    <b v="0"/>
    <n v="1"/>
    <b v="0"/>
    <s v="theater/spaces"/>
    <n v="1E-3"/>
    <x v="120"/>
    <x v="1"/>
    <x v="38"/>
    <x v="3117"/>
    <d v="2016-05-27T13:12:00"/>
  </r>
  <r>
    <n v="3118"/>
    <s v="Garden Eden, theatre, meeting, culture, music, art"/>
    <s v="a magical place for all kind of people, like a fairytaile in all colours"/>
    <x v="69"/>
    <n v="1550"/>
    <x v="2"/>
    <x v="11"/>
    <s v="SEK"/>
    <n v="1467473723"/>
    <n v="1465832123"/>
    <b v="0"/>
    <n v="2"/>
    <b v="0"/>
    <s v="theater/spaces"/>
    <n v="3.0999999999999999E-3"/>
    <x v="2276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x v="0"/>
    <s v="USD"/>
    <n v="1427414732"/>
    <n v="1424826332"/>
    <b v="0"/>
    <n v="1"/>
    <b v="0"/>
    <s v="theater/spaces"/>
    <n v="5.0000000000000001E-4"/>
    <x v="144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x v="396"/>
    <n v="128"/>
    <x v="2"/>
    <x v="9"/>
    <s v="EUR"/>
    <n v="1462484196"/>
    <n v="1457303796"/>
    <b v="0"/>
    <n v="10"/>
    <b v="0"/>
    <s v="theater/spaces"/>
    <n v="9.8461538461538464E-5"/>
    <x v="2277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x v="15"/>
    <n v="10"/>
    <x v="1"/>
    <x v="5"/>
    <s v="CAD"/>
    <n v="1411748335"/>
    <n v="1406564335"/>
    <b v="0"/>
    <n v="1"/>
    <b v="0"/>
    <s v="theater/spaces"/>
    <n v="6.6666666666666671E-3"/>
    <x v="119"/>
    <x v="1"/>
    <x v="38"/>
    <x v="3121"/>
    <d v="2014-09-26T16:18:55"/>
  </r>
  <r>
    <n v="3122"/>
    <s v="be back soon (Canceled)"/>
    <s v="cancelled until further notice"/>
    <x v="212"/>
    <n v="116"/>
    <x v="1"/>
    <x v="0"/>
    <s v="USD"/>
    <n v="1478733732"/>
    <n v="1478298132"/>
    <b v="0"/>
    <n v="2"/>
    <b v="0"/>
    <s v="theater/spaces"/>
    <n v="0.58291457286432158"/>
    <x v="2278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x v="0"/>
    <s v="USD"/>
    <n v="1468108198"/>
    <n v="1465516198"/>
    <b v="0"/>
    <n v="348"/>
    <b v="0"/>
    <s v="theater/spaces"/>
    <n v="0.68153600000000003"/>
    <x v="2279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x v="397"/>
    <n v="26"/>
    <x v="1"/>
    <x v="0"/>
    <s v="USD"/>
    <n v="1422902601"/>
    <n v="1417718601"/>
    <b v="0"/>
    <n v="4"/>
    <b v="0"/>
    <s v="theater/spaces"/>
    <n v="3.2499999999999997E-5"/>
    <x v="2280"/>
    <x v="1"/>
    <x v="38"/>
    <x v="3124"/>
    <d v="2015-02-02T18:43:21"/>
  </r>
  <r>
    <n v="3125"/>
    <s v="N/A (Canceled)"/>
    <s v="N/A"/>
    <x v="86"/>
    <n v="0"/>
    <x v="1"/>
    <x v="0"/>
    <s v="USD"/>
    <n v="1452142672"/>
    <n v="1449550672"/>
    <b v="0"/>
    <n v="0"/>
    <b v="0"/>
    <s v="theater/spaces"/>
    <n v="0"/>
    <x v="121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x v="0"/>
    <s v="USD"/>
    <n v="1459121162"/>
    <n v="1456532762"/>
    <b v="0"/>
    <n v="17"/>
    <b v="0"/>
    <s v="theater/spaces"/>
    <n v="4.1599999999999998E-2"/>
    <x v="2281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x v="0"/>
    <s v="USD"/>
    <n v="1425242029"/>
    <n v="1422650029"/>
    <b v="0"/>
    <n v="0"/>
    <b v="0"/>
    <s v="theater/spaces"/>
    <n v="0"/>
    <x v="121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x v="0"/>
    <s v="USD"/>
    <n v="1489690141"/>
    <n v="1487101741"/>
    <b v="0"/>
    <n v="117"/>
    <b v="0"/>
    <s v="theater/plays"/>
    <n v="1.0860666666666667"/>
    <x v="2282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x v="0"/>
    <s v="USD"/>
    <n v="1492542819"/>
    <n v="1489090419"/>
    <b v="0"/>
    <n v="1"/>
    <b v="0"/>
    <s v="theater/plays"/>
    <n v="8.0000000000000002E-3"/>
    <x v="119"/>
    <x v="1"/>
    <x v="6"/>
    <x v="3129"/>
    <d v="2017-04-18T19:13:39"/>
  </r>
  <r>
    <n v="3130"/>
    <s v="MEDEA | A New Vision"/>
    <s v="A shockingly relevant modern take on a 2,000-year-old tragedy that confronts current gender politics."/>
    <x v="3"/>
    <n v="375"/>
    <x v="3"/>
    <x v="0"/>
    <s v="USD"/>
    <n v="1492145940"/>
    <n v="1489504916"/>
    <b v="0"/>
    <n v="4"/>
    <b v="0"/>
    <s v="theater/plays"/>
    <n v="3.7499999999999999E-2"/>
    <x v="2283"/>
    <x v="1"/>
    <x v="6"/>
    <x v="3130"/>
    <d v="2017-04-14T04:59:00"/>
  </r>
  <r>
    <n v="3131"/>
    <s v="SNAKE EYES"/>
    <s v="A Staged Reading of &quot;Snake Eyes,&quot; a new play by Alex Rafala"/>
    <x v="393"/>
    <n v="645"/>
    <x v="3"/>
    <x v="0"/>
    <s v="USD"/>
    <n v="1491656045"/>
    <n v="1489067645"/>
    <b v="0"/>
    <n v="12"/>
    <b v="0"/>
    <s v="theater/plays"/>
    <n v="0.15731707317073171"/>
    <x v="404"/>
    <x v="1"/>
    <x v="6"/>
    <x v="3131"/>
    <d v="2017-04-08T12:54:05"/>
  </r>
  <r>
    <n v="3132"/>
    <s v="A Bite of a Snake Play"/>
    <s v="Smells Like Money, Drips Like Honey, Taste Like Mocha, Better Run AWAY"/>
    <x v="11"/>
    <n v="10"/>
    <x v="3"/>
    <x v="0"/>
    <s v="USD"/>
    <n v="1492759460"/>
    <n v="1487579060"/>
    <b v="0"/>
    <n v="1"/>
    <b v="0"/>
    <s v="theater/plays"/>
    <n v="3.3333333333333332E-4"/>
    <x v="119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x v="1"/>
    <s v="GBP"/>
    <n v="1490358834"/>
    <n v="1487770434"/>
    <b v="0"/>
    <n v="16"/>
    <b v="0"/>
    <s v="theater/plays"/>
    <n v="1.08"/>
    <x v="1209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x v="1"/>
    <s v="GBP"/>
    <n v="1490631419"/>
    <n v="1488820619"/>
    <b v="0"/>
    <n v="12"/>
    <b v="0"/>
    <s v="theater/plays"/>
    <n v="0.22500000000000001"/>
    <x v="654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x v="0"/>
    <s v="USD"/>
    <n v="1491277121"/>
    <n v="1489376321"/>
    <b v="0"/>
    <n v="7"/>
    <b v="0"/>
    <s v="theater/plays"/>
    <n v="0.20849420849420849"/>
    <x v="2284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x v="2"/>
    <n v="639"/>
    <x v="3"/>
    <x v="1"/>
    <s v="GBP"/>
    <n v="1491001140"/>
    <n v="1487847954"/>
    <b v="0"/>
    <n v="22"/>
    <b v="0"/>
    <s v="theater/plays"/>
    <n v="1.278"/>
    <x v="2285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x v="15"/>
    <n v="50"/>
    <x v="3"/>
    <x v="0"/>
    <s v="USD"/>
    <n v="1493838720"/>
    <n v="1489439669"/>
    <b v="0"/>
    <n v="1"/>
    <b v="0"/>
    <s v="theater/plays"/>
    <n v="3.3333333333333333E-2"/>
    <x v="73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x v="48"/>
    <n v="0"/>
    <x v="3"/>
    <x v="1"/>
    <s v="GBP"/>
    <n v="1491233407"/>
    <n v="1489591807"/>
    <b v="0"/>
    <n v="0"/>
    <b v="0"/>
    <s v="theater/plays"/>
    <n v="0"/>
    <x v="121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x v="14"/>
    <s v="MXN"/>
    <n v="1490416380"/>
    <n v="1487485760"/>
    <b v="0"/>
    <n v="6"/>
    <b v="0"/>
    <s v="theater/plays"/>
    <n v="5.3999999999999999E-2"/>
    <x v="2286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x v="6"/>
    <s v="EUR"/>
    <n v="1491581703"/>
    <n v="1488993303"/>
    <b v="0"/>
    <n v="4"/>
    <b v="0"/>
    <s v="theater/plays"/>
    <n v="9.5999999999999992E-3"/>
    <x v="1228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x v="2"/>
    <n v="258"/>
    <x v="3"/>
    <x v="9"/>
    <s v="EUR"/>
    <n v="1492372800"/>
    <n v="1488823488"/>
    <b v="0"/>
    <n v="8"/>
    <b v="0"/>
    <s v="theater/plays"/>
    <n v="0.51600000000000001"/>
    <x v="2287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x v="181"/>
    <n v="45"/>
    <x v="3"/>
    <x v="1"/>
    <s v="GBP"/>
    <n v="1489922339"/>
    <n v="1487333939"/>
    <b v="0"/>
    <n v="3"/>
    <b v="0"/>
    <s v="theater/plays"/>
    <n v="1.6363636363636365E-2"/>
    <x v="2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x v="1"/>
    <s v="GBP"/>
    <n v="1491726956"/>
    <n v="1489480556"/>
    <b v="0"/>
    <n v="0"/>
    <b v="0"/>
    <s v="theater/plays"/>
    <n v="0"/>
    <x v="121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x v="3"/>
    <n v="7540"/>
    <x v="3"/>
    <x v="0"/>
    <s v="USD"/>
    <n v="1489903200"/>
    <n v="1488459307"/>
    <b v="0"/>
    <n v="30"/>
    <b v="0"/>
    <s v="theater/plays"/>
    <n v="0.754"/>
    <x v="2288"/>
    <x v="1"/>
    <x v="6"/>
    <x v="3144"/>
    <d v="2017-03-19T06:00:00"/>
  </r>
  <r>
    <n v="3145"/>
    <s v="Arlington's 1st Dinner Theatre"/>
    <s v="Dominion Theatre Company is the first community dinner theatre  to be established in Arlington TX."/>
    <x v="31"/>
    <n v="0"/>
    <x v="3"/>
    <x v="0"/>
    <s v="USD"/>
    <n v="1490659134"/>
    <n v="1485478734"/>
    <b v="0"/>
    <n v="0"/>
    <b v="0"/>
    <s v="theater/plays"/>
    <n v="0"/>
    <x v="121"/>
    <x v="1"/>
    <x v="6"/>
    <x v="3145"/>
    <d v="2017-03-27T23:58:54"/>
  </r>
  <r>
    <n v="3146"/>
    <s v="SoÃ±Ã© una ciudad amurallada"/>
    <s v="Somos... Podemos... Amamos... Nuestra muralla, nuestra utopÃ­a. Que el amor sea el lÃ­mite"/>
    <x v="63"/>
    <n v="5250"/>
    <x v="3"/>
    <x v="14"/>
    <s v="MXN"/>
    <n v="1492356166"/>
    <n v="1488471766"/>
    <b v="0"/>
    <n v="12"/>
    <b v="0"/>
    <s v="theater/plays"/>
    <n v="0.105"/>
    <x v="2289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x v="0"/>
    <s v="USD"/>
    <n v="1415319355"/>
    <n v="1411859755"/>
    <b v="1"/>
    <n v="213"/>
    <b v="1"/>
    <s v="theater/plays"/>
    <n v="1.1752499999999999"/>
    <x v="2290"/>
    <x v="1"/>
    <x v="6"/>
    <x v="3147"/>
    <d v="2014-11-07T00:15:55"/>
  </r>
  <r>
    <n v="3148"/>
    <s v="The Aurora Project: A Sci-Fi Epic by Bella Poynton"/>
    <s v="Help fund The Aurora Project, an immersive science fiction epic."/>
    <x v="40"/>
    <n v="2361"/>
    <x v="0"/>
    <x v="0"/>
    <s v="USD"/>
    <n v="1412136000"/>
    <n v="1410278284"/>
    <b v="1"/>
    <n v="57"/>
    <b v="1"/>
    <s v="theater/plays"/>
    <n v="1.3116666666666668"/>
    <x v="2291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x v="21"/>
    <n v="1300"/>
    <x v="0"/>
    <x v="0"/>
    <s v="USD"/>
    <n v="1354845600"/>
    <n v="1352766300"/>
    <b v="1"/>
    <n v="25"/>
    <b v="1"/>
    <s v="theater/plays"/>
    <n v="1.04"/>
    <x v="368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x v="0"/>
    <s v="USD"/>
    <n v="1295928000"/>
    <n v="1288160403"/>
    <b v="1"/>
    <n v="104"/>
    <b v="1"/>
    <s v="theater/plays"/>
    <n v="1.01"/>
    <x v="2292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x v="8"/>
    <n v="3514"/>
    <x v="0"/>
    <x v="0"/>
    <s v="USD"/>
    <n v="1410379774"/>
    <n v="1407787774"/>
    <b v="1"/>
    <n v="34"/>
    <b v="1"/>
    <s v="theater/plays"/>
    <n v="1.004"/>
    <x v="2293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x v="41"/>
    <n v="2331"/>
    <x v="0"/>
    <x v="1"/>
    <s v="GBP"/>
    <n v="1383425367"/>
    <n v="1380833367"/>
    <b v="1"/>
    <n v="67"/>
    <b v="1"/>
    <s v="theater/plays"/>
    <n v="1.0595454545454546"/>
    <x v="2294"/>
    <x v="1"/>
    <x v="6"/>
    <x v="3152"/>
    <d v="2013-11-02T20:49:27"/>
  </r>
  <r>
    <n v="3153"/>
    <s v="Terminator the Second"/>
    <s v="A stage production of Terminator 2: Judgment Day, composed entirely of the words of William Shakespeare"/>
    <x v="9"/>
    <n v="10067.5"/>
    <x v="0"/>
    <x v="0"/>
    <s v="USD"/>
    <n v="1304225940"/>
    <n v="1301542937"/>
    <b v="1"/>
    <n v="241"/>
    <b v="1"/>
    <s v="theater/plays"/>
    <n v="3.3558333333333334"/>
    <x v="2295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x v="0"/>
    <s v="USD"/>
    <n v="1333310458"/>
    <n v="1330722058"/>
    <b v="1"/>
    <n v="123"/>
    <b v="1"/>
    <s v="theater/plays"/>
    <n v="1.1292857142857142"/>
    <x v="2296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x v="1"/>
    <s v="GBP"/>
    <n v="1356004725"/>
    <n v="1353412725"/>
    <b v="1"/>
    <n v="302"/>
    <b v="1"/>
    <s v="theater/plays"/>
    <n v="1.885046"/>
    <x v="2297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x v="0"/>
    <s v="USD"/>
    <n v="1338591144"/>
    <n v="1335567144"/>
    <b v="1"/>
    <n v="89"/>
    <b v="1"/>
    <s v="theater/plays"/>
    <n v="1.0181818181818181"/>
    <x v="2298"/>
    <x v="1"/>
    <x v="6"/>
    <x v="3156"/>
    <d v="2012-06-01T22:52:24"/>
  </r>
  <r>
    <n v="3157"/>
    <s v="Summer FourPlay"/>
    <s v="Four Directors.  Four One Acts.  Four Genres.  For You."/>
    <x v="23"/>
    <n v="4040"/>
    <x v="0"/>
    <x v="0"/>
    <s v="USD"/>
    <n v="1405746000"/>
    <n v="1404932105"/>
    <b v="1"/>
    <n v="41"/>
    <b v="1"/>
    <s v="theater/plays"/>
    <n v="1.01"/>
    <x v="2299"/>
    <x v="1"/>
    <x v="6"/>
    <x v="3157"/>
    <d v="2014-07-19T05:00:00"/>
  </r>
  <r>
    <n v="3158"/>
    <s v="Nursery Crimes"/>
    <s v="A 40s crime-noir play using nursery rhyme characters."/>
    <x v="10"/>
    <n v="5700"/>
    <x v="0"/>
    <x v="0"/>
    <s v="USD"/>
    <n v="1374523752"/>
    <n v="1371931752"/>
    <b v="1"/>
    <n v="69"/>
    <b v="1"/>
    <s v="theater/plays"/>
    <n v="1.1399999999999999"/>
    <x v="2300"/>
    <x v="1"/>
    <x v="6"/>
    <x v="3158"/>
    <d v="2013-07-22T20:09:12"/>
  </r>
  <r>
    <n v="3159"/>
    <s v="Waxwing: A New Play"/>
    <s v="WAXWING is an exciting new world premiere of mythic (perhaps even apocalyptic!) proportions."/>
    <x v="15"/>
    <n v="2002.22"/>
    <x v="0"/>
    <x v="0"/>
    <s v="USD"/>
    <n v="1326927600"/>
    <n v="1323221761"/>
    <b v="1"/>
    <n v="52"/>
    <b v="1"/>
    <s v="theater/plays"/>
    <n v="1.3348133333333334"/>
    <x v="2301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x v="37"/>
    <n v="4569"/>
    <x v="0"/>
    <x v="0"/>
    <s v="USD"/>
    <n v="1407905940"/>
    <n v="1405923687"/>
    <b v="1"/>
    <n v="57"/>
    <b v="1"/>
    <s v="theater/plays"/>
    <n v="1.0153333333333334"/>
    <x v="2302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x v="13"/>
    <n v="2102"/>
    <x v="0"/>
    <x v="1"/>
    <s v="GBP"/>
    <n v="1413377522"/>
    <n v="1410785522"/>
    <b v="1"/>
    <n v="74"/>
    <b v="1"/>
    <s v="theater/plays"/>
    <n v="1.0509999999999999"/>
    <x v="2303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x v="23"/>
    <n v="5086"/>
    <x v="0"/>
    <x v="0"/>
    <s v="USD"/>
    <n v="1404698400"/>
    <n v="1402331262"/>
    <b v="1"/>
    <n v="63"/>
    <b v="1"/>
    <s v="theater/plays"/>
    <n v="1.2715000000000001"/>
    <x v="2304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x v="0"/>
    <s v="USD"/>
    <n v="1402855525"/>
    <n v="1400263525"/>
    <b v="1"/>
    <n v="72"/>
    <b v="1"/>
    <s v="theater/plays"/>
    <n v="1.1115384615384616"/>
    <x v="2305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x v="0"/>
    <s v="USD"/>
    <n v="1402341615"/>
    <n v="1399490415"/>
    <b v="1"/>
    <n v="71"/>
    <b v="1"/>
    <s v="theater/plays"/>
    <n v="1.0676000000000001"/>
    <x v="2306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x v="47"/>
    <n v="1220"/>
    <x v="0"/>
    <x v="0"/>
    <s v="USD"/>
    <n v="1304395140"/>
    <n v="1302493760"/>
    <b v="1"/>
    <n v="21"/>
    <b v="1"/>
    <s v="theater/plays"/>
    <n v="1.6266666666666667"/>
    <x v="2307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x v="19"/>
    <n v="56079.83"/>
    <x v="0"/>
    <x v="0"/>
    <s v="USD"/>
    <n v="1416988740"/>
    <n v="1414514153"/>
    <b v="1"/>
    <n v="930"/>
    <b v="1"/>
    <s v="theater/plays"/>
    <n v="1.6022808571428573"/>
    <x v="2308"/>
    <x v="1"/>
    <x v="6"/>
    <x v="3166"/>
    <d v="2014-11-26T07:59:00"/>
  </r>
  <r>
    <n v="3167"/>
    <s v="Destiny is Judd Nelson: a new play at FringeNYC"/>
    <s v="What is destiny? Explore it with us this August at FringeNYC."/>
    <x v="9"/>
    <n v="3485"/>
    <x v="0"/>
    <x v="0"/>
    <s v="USD"/>
    <n v="1406952781"/>
    <n v="1405743181"/>
    <b v="1"/>
    <n v="55"/>
    <b v="1"/>
    <s v="theater/plays"/>
    <n v="1.1616666666666666"/>
    <x v="2309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x v="30"/>
    <n v="3105"/>
    <x v="0"/>
    <x v="0"/>
    <s v="USD"/>
    <n v="1402696800"/>
    <n v="1399948353"/>
    <b v="1"/>
    <n v="61"/>
    <b v="1"/>
    <s v="theater/plays"/>
    <n v="1.242"/>
    <x v="2310"/>
    <x v="1"/>
    <x v="6"/>
    <x v="3168"/>
    <d v="2014-06-13T22:00:00"/>
  </r>
  <r>
    <n v="3169"/>
    <s v="The Window"/>
    <s v="We're bringing The Window to the Cherry Lane Theater in January 2014."/>
    <x v="6"/>
    <n v="8241"/>
    <x v="0"/>
    <x v="0"/>
    <s v="USD"/>
    <n v="1386910740"/>
    <n v="1384364561"/>
    <b v="1"/>
    <n v="82"/>
    <b v="1"/>
    <s v="theater/plays"/>
    <n v="1.030125"/>
    <x v="984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x v="13"/>
    <n v="2245"/>
    <x v="0"/>
    <x v="0"/>
    <s v="USD"/>
    <n v="1404273600"/>
    <n v="1401414944"/>
    <b v="1"/>
    <n v="71"/>
    <b v="1"/>
    <s v="theater/plays"/>
    <n v="1.1225000000000001"/>
    <x v="2311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x v="1"/>
    <s v="GBP"/>
    <n v="1462545358"/>
    <n v="1459953358"/>
    <b v="1"/>
    <n v="117"/>
    <b v="1"/>
    <s v="theater/plays"/>
    <n v="1.0881428571428571"/>
    <x v="2312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x v="0"/>
    <s v="USD"/>
    <n v="1329240668"/>
    <n v="1326648668"/>
    <b v="1"/>
    <n v="29"/>
    <b v="1"/>
    <s v="theater/plays"/>
    <n v="1.1499999999999999"/>
    <x v="2313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x v="0"/>
    <s v="USD"/>
    <n v="1411765492"/>
    <n v="1409173492"/>
    <b v="1"/>
    <n v="74"/>
    <b v="1"/>
    <s v="theater/plays"/>
    <n v="1.03"/>
    <x v="2314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x v="9"/>
    <n v="3034"/>
    <x v="0"/>
    <x v="0"/>
    <s v="USD"/>
    <n v="1408999508"/>
    <n v="1407789908"/>
    <b v="1"/>
    <n v="23"/>
    <b v="1"/>
    <s v="theater/plays"/>
    <n v="1.0113333333333334"/>
    <x v="2315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x v="10"/>
    <n v="5478"/>
    <x v="0"/>
    <x v="0"/>
    <s v="USD"/>
    <n v="1297977427"/>
    <n v="1292793427"/>
    <b v="1"/>
    <n v="60"/>
    <b v="1"/>
    <s v="theater/plays"/>
    <n v="1.0955999999999999"/>
    <x v="2316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x v="0"/>
    <s v="USD"/>
    <n v="1376838000"/>
    <n v="1374531631"/>
    <b v="1"/>
    <n v="55"/>
    <b v="1"/>
    <s v="theater/plays"/>
    <n v="1.148421052631579"/>
    <x v="2317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x v="0"/>
    <s v="USD"/>
    <n v="1403366409"/>
    <n v="1400774409"/>
    <b v="1"/>
    <n v="51"/>
    <b v="1"/>
    <s v="theater/plays"/>
    <n v="1.1739999999999999"/>
    <x v="2318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x v="15"/>
    <n v="2576"/>
    <x v="0"/>
    <x v="1"/>
    <s v="GBP"/>
    <n v="1405521075"/>
    <n v="1402929075"/>
    <b v="1"/>
    <n v="78"/>
    <b v="1"/>
    <s v="theater/plays"/>
    <n v="1.7173333333333334"/>
    <x v="2319"/>
    <x v="1"/>
    <x v="6"/>
    <x v="3178"/>
    <d v="2014-07-16T14:31:15"/>
  </r>
  <r>
    <n v="3179"/>
    <s v="I Do Wonder"/>
    <s v="A Sci-fi play in several vignettes that will narrate an alternate history in the mid-20th century."/>
    <x v="285"/>
    <n v="4794.82"/>
    <x v="0"/>
    <x v="0"/>
    <s v="USD"/>
    <n v="1367859071"/>
    <n v="1365699071"/>
    <b v="1"/>
    <n v="62"/>
    <b v="1"/>
    <s v="theater/plays"/>
    <n v="1.1416238095238094"/>
    <x v="2320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x v="38"/>
    <n v="1437"/>
    <x v="0"/>
    <x v="1"/>
    <s v="GBP"/>
    <n v="1403258049"/>
    <n v="1400666049"/>
    <b v="1"/>
    <n v="45"/>
    <b v="1"/>
    <s v="theater/plays"/>
    <n v="1.1975"/>
    <x v="2321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x v="2"/>
    <n v="545"/>
    <x v="0"/>
    <x v="1"/>
    <s v="GBP"/>
    <n v="1402848000"/>
    <n v="1400570787"/>
    <b v="1"/>
    <n v="15"/>
    <b v="1"/>
    <s v="theater/plays"/>
    <n v="1.0900000000000001"/>
    <x v="828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x v="39"/>
    <n v="7062"/>
    <x v="0"/>
    <x v="0"/>
    <s v="USD"/>
    <n v="1328029200"/>
    <n v="1323211621"/>
    <b v="1"/>
    <n v="151"/>
    <b v="1"/>
    <s v="theater/plays"/>
    <n v="1.0088571428571429"/>
    <x v="2322"/>
    <x v="1"/>
    <x v="6"/>
    <x v="3182"/>
    <d v="2012-01-31T17:00:00"/>
  </r>
  <r>
    <n v="3183"/>
    <s v="The Seagull on The River"/>
    <s v="Anton Chekhov's The Seagull. An outdoor Amphitheater in Manhattan. Trees. A River. Daybreak."/>
    <x v="30"/>
    <n v="2725"/>
    <x v="0"/>
    <x v="0"/>
    <s v="USD"/>
    <n v="1377284669"/>
    <n v="1375729469"/>
    <b v="1"/>
    <n v="68"/>
    <b v="1"/>
    <s v="theater/plays"/>
    <n v="1.0900000000000001"/>
    <x v="2323"/>
    <x v="1"/>
    <x v="6"/>
    <x v="3183"/>
    <d v="2013-08-23T19:04:29"/>
  </r>
  <r>
    <n v="3184"/>
    <s v="Equus at Frenetic Theatre"/>
    <s v="Equus is the story of a psychiatrist treating a teenaged boy who blinds six horses with a metal spike."/>
    <x v="270"/>
    <n v="4610"/>
    <x v="0"/>
    <x v="0"/>
    <s v="USD"/>
    <n v="1404258631"/>
    <n v="1401666631"/>
    <b v="1"/>
    <n v="46"/>
    <b v="1"/>
    <s v="theater/plays"/>
    <n v="1.0720930232558139"/>
    <x v="2324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x v="1"/>
    <s v="GBP"/>
    <n v="1405553241"/>
    <n v="1404948441"/>
    <b v="1"/>
    <n v="24"/>
    <b v="1"/>
    <s v="theater/plays"/>
    <n v="1"/>
    <x v="694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x v="50"/>
    <n v="3270"/>
    <x v="0"/>
    <x v="1"/>
    <s v="GBP"/>
    <n v="1410901200"/>
    <n v="1408313438"/>
    <b v="1"/>
    <n v="70"/>
    <b v="1"/>
    <s v="theater/plays"/>
    <n v="1.0218750000000001"/>
    <x v="2325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x v="0"/>
    <s v="USD"/>
    <n v="1407167973"/>
    <n v="1405439973"/>
    <b v="1"/>
    <n v="244"/>
    <b v="1"/>
    <s v="theater/plays"/>
    <n v="1.1629333333333334"/>
    <x v="2326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x v="1"/>
    <s v="GBP"/>
    <n v="1433930302"/>
    <n v="1432115902"/>
    <b v="0"/>
    <n v="9"/>
    <b v="0"/>
    <s v="theater/musical"/>
    <n v="0.65"/>
    <x v="2327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x v="56"/>
    <n v="6780"/>
    <x v="2"/>
    <x v="11"/>
    <s v="SEK"/>
    <n v="1432455532"/>
    <n v="1429863532"/>
    <b v="0"/>
    <n v="19"/>
    <b v="0"/>
    <s v="theater/musical"/>
    <n v="0.12327272727272727"/>
    <x v="2328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x v="23"/>
    <n v="0"/>
    <x v="2"/>
    <x v="5"/>
    <s v="CAD"/>
    <n v="1481258275"/>
    <n v="1478662675"/>
    <b v="0"/>
    <n v="0"/>
    <b v="0"/>
    <s v="theater/musical"/>
    <n v="0"/>
    <x v="121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x v="192"/>
    <n v="151"/>
    <x v="2"/>
    <x v="0"/>
    <s v="USD"/>
    <n v="1471370869"/>
    <n v="1466186869"/>
    <b v="0"/>
    <n v="4"/>
    <b v="0"/>
    <s v="theater/musical"/>
    <n v="4.0266666666666666E-2"/>
    <x v="2329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x v="3"/>
    <n v="102"/>
    <x v="2"/>
    <x v="1"/>
    <s v="GBP"/>
    <n v="1425160800"/>
    <n v="1421274859"/>
    <b v="0"/>
    <n v="8"/>
    <b v="0"/>
    <s v="theater/musical"/>
    <n v="1.0200000000000001E-2"/>
    <x v="800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x v="1"/>
    <s v="GBP"/>
    <n v="1424474056"/>
    <n v="1420586056"/>
    <b v="0"/>
    <n v="24"/>
    <b v="0"/>
    <s v="theater/musical"/>
    <n v="0.1174"/>
    <x v="2330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x v="0"/>
    <s v="USD"/>
    <n v="1437960598"/>
    <n v="1435368598"/>
    <b v="0"/>
    <n v="0"/>
    <b v="0"/>
    <s v="theater/musical"/>
    <n v="0"/>
    <x v="121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x v="8"/>
    <n v="2070"/>
    <x v="2"/>
    <x v="0"/>
    <s v="USD"/>
    <n v="1423750542"/>
    <n v="1421158542"/>
    <b v="0"/>
    <n v="39"/>
    <b v="0"/>
    <s v="theater/musical"/>
    <n v="0.59142857142857141"/>
    <x v="2331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x v="399"/>
    <n v="1800"/>
    <x v="2"/>
    <x v="0"/>
    <s v="USD"/>
    <n v="1438437600"/>
    <n v="1433254875"/>
    <b v="0"/>
    <n v="6"/>
    <b v="0"/>
    <s v="theater/musical"/>
    <n v="5.9999999999999995E-4"/>
    <x v="468"/>
    <x v="1"/>
    <x v="40"/>
    <x v="3196"/>
    <d v="2015-08-01T14:00:00"/>
  </r>
  <r>
    <n v="3197"/>
    <s v="Mirror, mirror on the wall"/>
    <s v="This years most important stage project for young artists in our region. www.ungespor.no"/>
    <x v="3"/>
    <n v="1145"/>
    <x v="2"/>
    <x v="10"/>
    <s v="NOK"/>
    <n v="1423050618"/>
    <n v="1420458618"/>
    <b v="0"/>
    <n v="4"/>
    <b v="0"/>
    <s v="theater/musical"/>
    <n v="0.1145"/>
    <x v="2332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x v="8"/>
    <s v="DKK"/>
    <n v="1424081477"/>
    <n v="1420798277"/>
    <b v="0"/>
    <n v="3"/>
    <b v="0"/>
    <s v="theater/musical"/>
    <n v="3.6666666666666666E-3"/>
    <x v="2333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x v="10"/>
    <n v="2608"/>
    <x v="2"/>
    <x v="0"/>
    <s v="USD"/>
    <n v="1410037200"/>
    <n v="1407435418"/>
    <b v="0"/>
    <n v="53"/>
    <b v="0"/>
    <s v="theater/musical"/>
    <n v="0.52159999999999995"/>
    <x v="2334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x v="63"/>
    <n v="1"/>
    <x v="2"/>
    <x v="0"/>
    <s v="USD"/>
    <n v="1461994440"/>
    <n v="1459410101"/>
    <b v="0"/>
    <n v="1"/>
    <b v="0"/>
    <s v="theater/musical"/>
    <n v="2.0000000000000002E-5"/>
    <x v="120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x v="13"/>
    <n v="25"/>
    <x v="2"/>
    <x v="1"/>
    <s v="GBP"/>
    <n v="1409509477"/>
    <n v="1407695077"/>
    <b v="0"/>
    <n v="2"/>
    <b v="0"/>
    <s v="theater/musical"/>
    <n v="1.2500000000000001E-2"/>
    <x v="385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x v="0"/>
    <s v="USD"/>
    <n v="1450072740"/>
    <n v="1445027346"/>
    <b v="0"/>
    <n v="25"/>
    <b v="0"/>
    <s v="theater/musical"/>
    <n v="0.54520000000000002"/>
    <x v="2335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x v="0"/>
    <s v="USD"/>
    <n v="1443224622"/>
    <n v="1440632622"/>
    <b v="0"/>
    <n v="6"/>
    <b v="0"/>
    <s v="theater/musical"/>
    <n v="0.25"/>
    <x v="694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x v="0"/>
    <s v="USD"/>
    <n v="1437149640"/>
    <n v="1434558479"/>
    <b v="0"/>
    <n v="0"/>
    <b v="0"/>
    <s v="theater/musical"/>
    <n v="0"/>
    <x v="121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x v="1"/>
    <s v="GBP"/>
    <n v="1430470772"/>
    <n v="1427878772"/>
    <b v="0"/>
    <n v="12"/>
    <b v="0"/>
    <s v="theater/musical"/>
    <n v="3.4125000000000003E-2"/>
    <x v="1965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x v="0"/>
    <s v="USD"/>
    <n v="1442644651"/>
    <n v="1440052651"/>
    <b v="0"/>
    <n v="0"/>
    <b v="0"/>
    <s v="theater/musical"/>
    <n v="0"/>
    <x v="121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x v="0"/>
    <s v="USD"/>
    <n v="1429767607"/>
    <n v="1424587207"/>
    <b v="0"/>
    <n v="36"/>
    <b v="0"/>
    <s v="theater/musical"/>
    <n v="0.46363636363636362"/>
    <x v="2336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x v="0"/>
    <s v="USD"/>
    <n v="1406557877"/>
    <n v="1404743477"/>
    <b v="1"/>
    <n v="82"/>
    <b v="1"/>
    <s v="theater/plays"/>
    <n v="1.0349999999999999"/>
    <x v="2337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x v="0"/>
    <s v="USD"/>
    <n v="1403305200"/>
    <n v="1400512658"/>
    <b v="1"/>
    <n v="226"/>
    <b v="1"/>
    <s v="theater/plays"/>
    <n v="1.1932315789473684"/>
    <x v="2338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x v="0"/>
    <s v="USD"/>
    <n v="1338523140"/>
    <n v="1334442519"/>
    <b v="1"/>
    <n v="60"/>
    <b v="1"/>
    <s v="theater/plays"/>
    <n v="1.2576666666666667"/>
    <x v="2339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x v="0"/>
    <s v="USD"/>
    <n v="1408068000"/>
    <n v="1405346680"/>
    <b v="1"/>
    <n v="322"/>
    <b v="1"/>
    <s v="theater/plays"/>
    <n v="1.1974347826086957"/>
    <x v="2340"/>
    <x v="1"/>
    <x v="6"/>
    <x v="3211"/>
    <d v="2014-08-15T02:00:00"/>
  </r>
  <r>
    <n v="3212"/>
    <s v="Campo Maldito"/>
    <s v="Help us bring our production of Campo Maldito to New York AND San Francisco!"/>
    <x v="23"/>
    <n v="5050"/>
    <x v="0"/>
    <x v="0"/>
    <s v="USD"/>
    <n v="1407524751"/>
    <n v="1404932751"/>
    <b v="1"/>
    <n v="94"/>
    <b v="1"/>
    <s v="theater/plays"/>
    <n v="1.2625"/>
    <x v="2341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x v="1"/>
    <s v="GBP"/>
    <n v="1437934759"/>
    <n v="1434478759"/>
    <b v="1"/>
    <n v="47"/>
    <b v="1"/>
    <s v="theater/plays"/>
    <n v="1.0011666666666668"/>
    <x v="2342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x v="1"/>
    <s v="GBP"/>
    <n v="1452038100"/>
    <n v="1448823673"/>
    <b v="1"/>
    <n v="115"/>
    <b v="1"/>
    <s v="theater/plays"/>
    <n v="1.0213333333333334"/>
    <x v="2343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x v="0"/>
    <s v="USD"/>
    <n v="1441857540"/>
    <n v="1438617471"/>
    <b v="1"/>
    <n v="134"/>
    <b v="1"/>
    <s v="theater/plays"/>
    <n v="1.0035142857142858"/>
    <x v="2344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x v="13"/>
    <n v="2001"/>
    <x v="0"/>
    <x v="1"/>
    <s v="GBP"/>
    <n v="1436625000"/>
    <n v="1433934371"/>
    <b v="1"/>
    <n v="35"/>
    <b v="1"/>
    <s v="theater/plays"/>
    <n v="1.0004999999999999"/>
    <x v="2345"/>
    <x v="1"/>
    <x v="6"/>
    <x v="3216"/>
    <d v="2015-07-11T14:30:00"/>
  </r>
  <r>
    <n v="3217"/>
    <s v="Wake Up Call @ IRT Theater"/>
    <s v="Wake Up Call is a comedic play about a group of hotel employees working on Christmas Eve."/>
    <x v="37"/>
    <n v="5221"/>
    <x v="0"/>
    <x v="0"/>
    <s v="USD"/>
    <n v="1478264784"/>
    <n v="1475672784"/>
    <b v="1"/>
    <n v="104"/>
    <b v="1"/>
    <s v="theater/plays"/>
    <n v="1.1602222222222223"/>
    <x v="2346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x v="1"/>
    <s v="GBP"/>
    <n v="1419984000"/>
    <n v="1417132986"/>
    <b v="1"/>
    <n v="184"/>
    <b v="1"/>
    <s v="theater/plays"/>
    <n v="1.0209999999999999"/>
    <x v="2347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x v="22"/>
    <n v="20022"/>
    <x v="0"/>
    <x v="0"/>
    <s v="USD"/>
    <n v="1427063747"/>
    <n v="1424043347"/>
    <b v="1"/>
    <n v="119"/>
    <b v="1"/>
    <s v="theater/plays"/>
    <n v="1.0011000000000001"/>
    <x v="2348"/>
    <x v="1"/>
    <x v="6"/>
    <x v="3219"/>
    <d v="2015-03-22T22:35:47"/>
  </r>
  <r>
    <n v="3220"/>
    <s v="Burners"/>
    <s v="A sci-fi thriller for the stage opening March 10 in Los Angeles."/>
    <x v="36"/>
    <n v="15126"/>
    <x v="0"/>
    <x v="0"/>
    <s v="USD"/>
    <n v="1489352400"/>
    <n v="1486411204"/>
    <b v="1"/>
    <n v="59"/>
    <b v="1"/>
    <s v="theater/plays"/>
    <n v="1.0084"/>
    <x v="2349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x v="1"/>
    <s v="GBP"/>
    <n v="1436114603"/>
    <n v="1433090603"/>
    <b v="1"/>
    <n v="113"/>
    <b v="1"/>
    <s v="theater/plays"/>
    <n v="1.0342499999999999"/>
    <x v="2350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x v="30"/>
    <n v="3120"/>
    <x v="0"/>
    <x v="0"/>
    <s v="USD"/>
    <n v="1445722140"/>
    <n v="1443016697"/>
    <b v="1"/>
    <n v="84"/>
    <b v="1"/>
    <s v="theater/plays"/>
    <n v="1.248"/>
    <x v="2351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x v="379"/>
    <n v="3395"/>
    <x v="0"/>
    <x v="0"/>
    <s v="USD"/>
    <n v="1440100976"/>
    <n v="1437508976"/>
    <b v="1"/>
    <n v="74"/>
    <b v="1"/>
    <s v="theater/plays"/>
    <n v="1.0951612903225807"/>
    <x v="2352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x v="11"/>
    <n v="30610"/>
    <x v="0"/>
    <x v="0"/>
    <s v="USD"/>
    <n v="1484024400"/>
    <n v="1479932713"/>
    <b v="1"/>
    <n v="216"/>
    <b v="1"/>
    <s v="theater/plays"/>
    <n v="1.0203333333333333"/>
    <x v="2353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x v="0"/>
    <s v="USD"/>
    <n v="1464987600"/>
    <n v="1463145938"/>
    <b v="1"/>
    <n v="39"/>
    <b v="1"/>
    <s v="theater/plays"/>
    <n v="1.0235000000000001"/>
    <x v="2354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x v="1"/>
    <s v="GBP"/>
    <n v="1446213612"/>
    <n v="1443621612"/>
    <b v="1"/>
    <n v="21"/>
    <b v="1"/>
    <s v="theater/plays"/>
    <n v="1.0416666666666667"/>
    <x v="2355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x v="1"/>
    <s v="GBP"/>
    <n v="1484687436"/>
    <n v="1482095436"/>
    <b v="0"/>
    <n v="30"/>
    <b v="1"/>
    <s v="theater/plays"/>
    <n v="1.25"/>
    <x v="73"/>
    <x v="1"/>
    <x v="6"/>
    <x v="3227"/>
    <d v="2017-01-17T21:10:36"/>
  </r>
  <r>
    <n v="3228"/>
    <s v="Hear Me Roar: A Season of Powerful Women"/>
    <s v="A Season of Powerful Women. A Season of Defiance."/>
    <x v="39"/>
    <n v="7164"/>
    <x v="0"/>
    <x v="0"/>
    <s v="USD"/>
    <n v="1450328340"/>
    <n v="1447606884"/>
    <b v="1"/>
    <n v="37"/>
    <b v="1"/>
    <s v="theater/plays"/>
    <n v="1.0234285714285714"/>
    <x v="2356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x v="22"/>
    <n v="21573"/>
    <x v="0"/>
    <x v="0"/>
    <s v="USD"/>
    <n v="1416470398"/>
    <n v="1413874798"/>
    <b v="1"/>
    <n v="202"/>
    <b v="1"/>
    <s v="theater/plays"/>
    <n v="1.0786500000000001"/>
    <x v="2357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x v="0"/>
    <s v="USD"/>
    <n v="1412135940"/>
    <n v="1410840126"/>
    <b v="1"/>
    <n v="37"/>
    <b v="1"/>
    <s v="theater/plays"/>
    <n v="1.0988461538461538"/>
    <x v="2358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x v="0"/>
    <s v="USD"/>
    <n v="1460846347"/>
    <n v="1458254347"/>
    <b v="0"/>
    <n v="28"/>
    <b v="1"/>
    <s v="theater/plays"/>
    <n v="1.61"/>
    <x v="405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x v="28"/>
    <n v="1312"/>
    <x v="0"/>
    <x v="0"/>
    <s v="USD"/>
    <n v="1462334340"/>
    <n v="1459711917"/>
    <b v="1"/>
    <n v="26"/>
    <b v="1"/>
    <s v="theater/plays"/>
    <n v="1.3120000000000001"/>
    <x v="2359"/>
    <x v="1"/>
    <x v="6"/>
    <x v="3232"/>
    <d v="2016-05-04T03:59:00"/>
  </r>
  <r>
    <n v="3233"/>
    <s v="64 Squares"/>
    <s v="64 Squares is an autobiographical one-man exploration of the internal chess game played to reconcile relationships."/>
    <x v="10"/>
    <n v="5940"/>
    <x v="0"/>
    <x v="0"/>
    <s v="USD"/>
    <n v="1488482355"/>
    <n v="1485890355"/>
    <b v="0"/>
    <n v="61"/>
    <b v="1"/>
    <s v="theater/plays"/>
    <n v="1.1879999999999999"/>
    <x v="2360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x v="1"/>
    <s v="GBP"/>
    <n v="1485991860"/>
    <n v="1483124208"/>
    <b v="0"/>
    <n v="115"/>
    <b v="1"/>
    <s v="theater/plays"/>
    <n v="1.0039275000000001"/>
    <x v="2361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x v="0"/>
    <s v="USD"/>
    <n v="1467361251"/>
    <n v="1464769251"/>
    <b v="1"/>
    <n v="181"/>
    <b v="1"/>
    <s v="theater/plays"/>
    <n v="1.0320666666666667"/>
    <x v="2362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x v="22"/>
    <n v="20120"/>
    <x v="0"/>
    <x v="0"/>
    <s v="USD"/>
    <n v="1482962433"/>
    <n v="1480370433"/>
    <b v="0"/>
    <n v="110"/>
    <b v="1"/>
    <s v="theater/plays"/>
    <n v="1.006"/>
    <x v="2363"/>
    <x v="1"/>
    <x v="6"/>
    <x v="3236"/>
    <d v="2016-12-28T22:00:33"/>
  </r>
  <r>
    <n v="3237"/>
    <s v="Celebrating 20 years of The 24 Hour Plays around the world!"/>
    <s v="An annual campaign supporting our intensive for artists 25 and under."/>
    <x v="19"/>
    <n v="35275.64"/>
    <x v="0"/>
    <x v="0"/>
    <s v="USD"/>
    <n v="1443499140"/>
    <n v="1441452184"/>
    <b v="1"/>
    <n v="269"/>
    <b v="1"/>
    <s v="theater/plays"/>
    <n v="1.0078754285714286"/>
    <x v="2364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x v="1"/>
    <s v="GBP"/>
    <n v="1435752898"/>
    <n v="1433160898"/>
    <b v="1"/>
    <n v="79"/>
    <b v="1"/>
    <s v="theater/plays"/>
    <n v="1.1232142857142857"/>
    <x v="2365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x v="1"/>
    <s v="GBP"/>
    <n v="1445817540"/>
    <n v="1443665293"/>
    <b v="1"/>
    <n v="104"/>
    <b v="1"/>
    <s v="theater/plays"/>
    <n v="1.0591914022517912"/>
    <x v="2366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x v="1"/>
    <s v="GBP"/>
    <n v="1487286000"/>
    <n v="1484843948"/>
    <b v="0"/>
    <n v="34"/>
    <b v="1"/>
    <s v="theater/plays"/>
    <n v="1.0056666666666667"/>
    <x v="2367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x v="0"/>
    <s v="USD"/>
    <n v="1413269940"/>
    <n v="1410421670"/>
    <b v="1"/>
    <n v="167"/>
    <b v="1"/>
    <s v="theater/plays"/>
    <n v="1.1530588235294117"/>
    <x v="2368"/>
    <x v="1"/>
    <x v="6"/>
    <x v="3241"/>
    <d v="2014-10-14T06:59:00"/>
  </r>
  <r>
    <n v="3242"/>
    <s v="First Day Off in a Long Time by Brian Finkelstein"/>
    <s v="First Day Off in a Long Time is a comedy show...            _x000a_About suicide."/>
    <x v="3"/>
    <n v="12730.42"/>
    <x v="0"/>
    <x v="0"/>
    <s v="USD"/>
    <n v="1411150092"/>
    <n v="1408558092"/>
    <b v="1"/>
    <n v="183"/>
    <b v="1"/>
    <s v="theater/plays"/>
    <n v="1.273042"/>
    <x v="2369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x v="6"/>
    <n v="8227"/>
    <x v="0"/>
    <x v="0"/>
    <s v="USD"/>
    <n v="1444348800"/>
    <n v="1442283562"/>
    <b v="1"/>
    <n v="71"/>
    <b v="1"/>
    <s v="theater/plays"/>
    <n v="1.028375"/>
    <x v="2370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x v="183"/>
    <n v="1647"/>
    <x v="0"/>
    <x v="1"/>
    <s v="GBP"/>
    <n v="1480613982"/>
    <n v="1478018382"/>
    <b v="0"/>
    <n v="69"/>
    <b v="1"/>
    <s v="theater/plays"/>
    <n v="1.0293749999999999"/>
    <x v="2371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x v="223"/>
    <n v="21904"/>
    <x v="0"/>
    <x v="0"/>
    <s v="USD"/>
    <n v="1434074400"/>
    <n v="1431354258"/>
    <b v="0"/>
    <n v="270"/>
    <b v="1"/>
    <s v="theater/plays"/>
    <n v="1.043047619047619"/>
    <x v="2372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x v="3"/>
    <n v="11122"/>
    <x v="0"/>
    <x v="0"/>
    <s v="USD"/>
    <n v="1442030340"/>
    <n v="1439551200"/>
    <b v="1"/>
    <n v="193"/>
    <b v="1"/>
    <s v="theater/plays"/>
    <n v="1.1122000000000001"/>
    <x v="2373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x v="1"/>
    <s v="GBP"/>
    <n v="1436696712"/>
    <n v="1434104712"/>
    <b v="1"/>
    <n v="57"/>
    <b v="1"/>
    <s v="theater/plays"/>
    <n v="1.0586"/>
    <x v="2374"/>
    <x v="1"/>
    <x v="6"/>
    <x v="3247"/>
    <d v="2015-07-12T10:25:12"/>
  </r>
  <r>
    <n v="3248"/>
    <s v="Honest Accomplice Theatre 2015-16 Season"/>
    <s v="Honest Accomplice Theatre produces theatre for social change."/>
    <x v="14"/>
    <n v="12095"/>
    <x v="0"/>
    <x v="0"/>
    <s v="USD"/>
    <n v="1428178757"/>
    <n v="1425590357"/>
    <b v="1"/>
    <n v="200"/>
    <b v="1"/>
    <s v="theater/plays"/>
    <n v="1.0079166666666666"/>
    <x v="2375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x v="0"/>
    <s v="USD"/>
    <n v="1434822914"/>
    <n v="1432230914"/>
    <b v="1"/>
    <n v="88"/>
    <b v="1"/>
    <s v="theater/plays"/>
    <n v="1.0492727272727274"/>
    <x v="2376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x v="0"/>
    <s v="USD"/>
    <n v="1415213324"/>
    <n v="1412617724"/>
    <b v="1"/>
    <n v="213"/>
    <b v="1"/>
    <s v="theater/plays"/>
    <n v="1.01552"/>
    <x v="2377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x v="15"/>
    <n v="1661"/>
    <x v="0"/>
    <x v="0"/>
    <s v="USD"/>
    <n v="1434907966"/>
    <n v="1432315966"/>
    <b v="1"/>
    <n v="20"/>
    <b v="1"/>
    <s v="theater/plays"/>
    <n v="1.1073333333333333"/>
    <x v="2378"/>
    <x v="1"/>
    <x v="6"/>
    <x v="3251"/>
    <d v="2015-06-21T17:32:46"/>
  </r>
  <r>
    <n v="3252"/>
    <s v="Modern Love"/>
    <s v="How do we navigate the boundaries between friendship, sexual intimacy and obsessive desire?"/>
    <x v="268"/>
    <n v="2876"/>
    <x v="0"/>
    <x v="1"/>
    <s v="GBP"/>
    <n v="1473247240"/>
    <n v="1470655240"/>
    <b v="1"/>
    <n v="50"/>
    <b v="1"/>
    <s v="theater/plays"/>
    <n v="1.2782222222222221"/>
    <x v="2379"/>
    <x v="1"/>
    <x v="6"/>
    <x v="3252"/>
    <d v="2016-09-07T11:20:40"/>
  </r>
  <r>
    <n v="3253"/>
    <s v="EMPATHITRAX, a new play by Ana Nogueira"/>
    <s v="Can you ever truly feel what someone else is feeling?_x000a_Do you want to?"/>
    <x v="22"/>
    <n v="20365"/>
    <x v="0"/>
    <x v="0"/>
    <s v="USD"/>
    <n v="1473306300"/>
    <n v="1471701028"/>
    <b v="1"/>
    <n v="115"/>
    <b v="1"/>
    <s v="theater/plays"/>
    <n v="1.0182500000000001"/>
    <x v="2380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x v="1"/>
    <s v="GBP"/>
    <n v="1427331809"/>
    <n v="1424743409"/>
    <b v="1"/>
    <n v="186"/>
    <b v="1"/>
    <s v="theater/plays"/>
    <n v="1.012576923076923"/>
    <x v="2381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x v="43"/>
    <n v="525"/>
    <x v="0"/>
    <x v="1"/>
    <s v="GBP"/>
    <n v="1412706375"/>
    <n v="1410114375"/>
    <b v="1"/>
    <n v="18"/>
    <b v="1"/>
    <s v="theater/plays"/>
    <n v="1.75"/>
    <x v="2382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x v="3"/>
    <n v="12806"/>
    <x v="0"/>
    <x v="0"/>
    <s v="USD"/>
    <n v="1433995140"/>
    <n v="1432129577"/>
    <b v="1"/>
    <n v="176"/>
    <b v="1"/>
    <s v="theater/plays"/>
    <n v="1.2806"/>
    <x v="2383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x v="1"/>
    <s v="GBP"/>
    <n v="1487769952"/>
    <n v="1485177952"/>
    <b v="0"/>
    <n v="41"/>
    <b v="1"/>
    <s v="theater/plays"/>
    <n v="1.0629949999999999"/>
    <x v="2384"/>
    <x v="1"/>
    <x v="6"/>
    <x v="3257"/>
    <d v="2017-02-22T13:25:52"/>
  </r>
  <r>
    <n v="3258"/>
    <s v="Bluebirds by Joe Brondo"/>
    <s v="A guy named Walt steals a book and plans to sell it to get his life on track... until his wife finds out."/>
    <x v="39"/>
    <n v="7365"/>
    <x v="0"/>
    <x v="0"/>
    <s v="USD"/>
    <n v="1420751861"/>
    <n v="1418159861"/>
    <b v="1"/>
    <n v="75"/>
    <b v="1"/>
    <s v="theater/plays"/>
    <n v="1.052142857142857"/>
    <x v="2385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x v="165"/>
    <n v="24418.6"/>
    <x v="0"/>
    <x v="0"/>
    <s v="USD"/>
    <n v="1475294340"/>
    <n v="1472753745"/>
    <b v="1"/>
    <n v="97"/>
    <b v="1"/>
    <s v="theater/plays"/>
    <n v="1.0616782608695652"/>
    <x v="2386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x v="10"/>
    <n v="5462"/>
    <x v="0"/>
    <x v="0"/>
    <s v="USD"/>
    <n v="1448903318"/>
    <n v="1445875718"/>
    <b v="1"/>
    <n v="73"/>
    <b v="1"/>
    <s v="theater/plays"/>
    <n v="1.0924"/>
    <x v="2387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x v="126"/>
    <n v="3315"/>
    <x v="0"/>
    <x v="0"/>
    <s v="USD"/>
    <n v="1437067476"/>
    <n v="1434475476"/>
    <b v="1"/>
    <n v="49"/>
    <b v="1"/>
    <s v="theater/plays"/>
    <n v="1.0045454545454546"/>
    <x v="2388"/>
    <x v="1"/>
    <x v="6"/>
    <x v="3261"/>
    <d v="2015-07-16T17:24:36"/>
  </r>
  <r>
    <n v="3262"/>
    <s v="Prison Boxing: A New Play by Leah Joki"/>
    <s v="A one-woman theatrical exploration of the prison system and its inhabitants."/>
    <x v="401"/>
    <n v="12571"/>
    <x v="0"/>
    <x v="0"/>
    <s v="USD"/>
    <n v="1419220800"/>
    <n v="1416555262"/>
    <b v="1"/>
    <n v="134"/>
    <b v="1"/>
    <s v="theater/plays"/>
    <n v="1.0304098360655738"/>
    <x v="2389"/>
    <x v="1"/>
    <x v="6"/>
    <x v="3262"/>
    <d v="2014-12-22T04:00:00"/>
  </r>
  <r>
    <n v="3263"/>
    <s v="Titus Andronicus (with an all-female cast &amp; crew)"/>
    <s v="Shakespeare's bloodiest tragedy, performed and produced exclusively by women."/>
    <x v="30"/>
    <n v="2804.16"/>
    <x v="0"/>
    <x v="0"/>
    <s v="USD"/>
    <n v="1446238800"/>
    <n v="1444220588"/>
    <b v="1"/>
    <n v="68"/>
    <b v="1"/>
    <s v="theater/plays"/>
    <n v="1.121664"/>
    <x v="2390"/>
    <x v="1"/>
    <x v="6"/>
    <x v="3263"/>
    <d v="2015-10-30T21:00:00"/>
  </r>
  <r>
    <n v="3264"/>
    <s v="Kapow-i GoGo at The PIT"/>
    <s v="The three part comedic saga of Kapow-i GoGo, who saves the world.  Again.  And again."/>
    <x v="30"/>
    <n v="2575"/>
    <x v="0"/>
    <x v="0"/>
    <s v="USD"/>
    <n v="1422482400"/>
    <n v="1421089938"/>
    <b v="1"/>
    <n v="49"/>
    <b v="1"/>
    <s v="theater/plays"/>
    <n v="1.03"/>
    <x v="2391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x v="17"/>
    <s v="EUR"/>
    <n v="1449162000"/>
    <n v="1446570315"/>
    <b v="1"/>
    <n v="63"/>
    <b v="1"/>
    <s v="theater/plays"/>
    <n v="1.64"/>
    <x v="2392"/>
    <x v="1"/>
    <x v="6"/>
    <x v="3265"/>
    <d v="2015-12-03T17:00:00"/>
  </r>
  <r>
    <n v="3266"/>
    <s v="Macbeth"/>
    <s v="An original version of Shakespeare's masterpiece that emphasizes family and explores the destruction of blood ties"/>
    <x v="12"/>
    <n v="7877"/>
    <x v="0"/>
    <x v="0"/>
    <s v="USD"/>
    <n v="1434142800"/>
    <n v="1431435122"/>
    <b v="1"/>
    <n v="163"/>
    <b v="1"/>
    <s v="theater/plays"/>
    <n v="1.3128333333333333"/>
    <x v="2393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x v="0"/>
    <s v="USD"/>
    <n v="1437156660"/>
    <n v="1434564660"/>
    <b v="1"/>
    <n v="288"/>
    <b v="1"/>
    <s v="theater/plays"/>
    <n v="1.0209999999999999"/>
    <x v="2394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x v="0"/>
    <s v="USD"/>
    <n v="1472074928"/>
    <n v="1470692528"/>
    <b v="1"/>
    <n v="42"/>
    <b v="1"/>
    <s v="theater/plays"/>
    <n v="1.28"/>
    <x v="2395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x v="1"/>
    <s v="GBP"/>
    <n v="1434452400"/>
    <n v="1431509397"/>
    <b v="1"/>
    <n v="70"/>
    <b v="1"/>
    <s v="theater/plays"/>
    <n v="1.0149999999999999"/>
    <x v="2396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x v="1"/>
    <s v="GBP"/>
    <n v="1436705265"/>
    <n v="1434113265"/>
    <b v="1"/>
    <n v="30"/>
    <b v="1"/>
    <s v="theater/plays"/>
    <n v="1.0166666666666666"/>
    <x v="2397"/>
    <x v="1"/>
    <x v="6"/>
    <x v="3270"/>
    <d v="2015-07-12T12:47:45"/>
  </r>
  <r>
    <n v="3271"/>
    <s v="Saxon Court at Southwark Playhouse"/>
    <s v="A razor sharp satire to darken your Christmas."/>
    <x v="15"/>
    <n v="1950"/>
    <x v="0"/>
    <x v="1"/>
    <s v="GBP"/>
    <n v="1414927775"/>
    <n v="1412332175"/>
    <b v="1"/>
    <n v="51"/>
    <b v="1"/>
    <s v="theater/plays"/>
    <n v="1.3"/>
    <x v="2398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x v="3"/>
    <n v="15443"/>
    <x v="0"/>
    <x v="0"/>
    <s v="USD"/>
    <n v="1446814809"/>
    <n v="1444219209"/>
    <b v="1"/>
    <n v="145"/>
    <b v="1"/>
    <s v="theater/plays"/>
    <n v="1.5443"/>
    <x v="2399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x v="23"/>
    <n v="4296"/>
    <x v="0"/>
    <x v="0"/>
    <s v="USD"/>
    <n v="1473879600"/>
    <n v="1472498042"/>
    <b v="1"/>
    <n v="21"/>
    <b v="1"/>
    <s v="theater/plays"/>
    <n v="1.0740000000000001"/>
    <x v="2400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x v="0"/>
    <s v="USD"/>
    <n v="1458075600"/>
    <n v="1454259272"/>
    <b v="1"/>
    <n v="286"/>
    <b v="1"/>
    <s v="theater/plays"/>
    <n v="1.0132258064516129"/>
    <x v="2401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x v="0"/>
    <s v="USD"/>
    <n v="1423456200"/>
    <n v="1421183271"/>
    <b v="1"/>
    <n v="12"/>
    <b v="1"/>
    <s v="theater/plays"/>
    <n v="1.0027777777777778"/>
    <x v="2402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x v="37"/>
    <n v="5258"/>
    <x v="0"/>
    <x v="5"/>
    <s v="CAD"/>
    <n v="1459483140"/>
    <n v="1456526879"/>
    <b v="1"/>
    <n v="100"/>
    <b v="1"/>
    <s v="theater/plays"/>
    <n v="1.1684444444444444"/>
    <x v="2403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x v="10"/>
    <n v="5430"/>
    <x v="0"/>
    <x v="1"/>
    <s v="GBP"/>
    <n v="1416331406"/>
    <n v="1413735806"/>
    <b v="1"/>
    <n v="100"/>
    <b v="1"/>
    <s v="theater/plays"/>
    <n v="1.0860000000000001"/>
    <x v="2404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x v="1"/>
    <s v="GBP"/>
    <n v="1433017303"/>
    <n v="1430425303"/>
    <b v="1"/>
    <n v="34"/>
    <b v="1"/>
    <s v="theater/plays"/>
    <n v="1.034"/>
    <x v="2405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x v="0"/>
    <s v="USD"/>
    <n v="1459474059"/>
    <n v="1456885659"/>
    <b v="0"/>
    <n v="63"/>
    <b v="1"/>
    <s v="theater/plays"/>
    <n v="1.1427586206896552"/>
    <x v="2406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x v="0"/>
    <s v="USD"/>
    <n v="1433134800"/>
    <n v="1430158198"/>
    <b v="0"/>
    <n v="30"/>
    <b v="1"/>
    <s v="theater/plays"/>
    <n v="1.03"/>
    <x v="2407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x v="0"/>
    <s v="USD"/>
    <n v="1441153705"/>
    <n v="1438561705"/>
    <b v="0"/>
    <n v="47"/>
    <b v="1"/>
    <s v="theater/plays"/>
    <n v="1.216"/>
    <x v="2408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x v="0"/>
    <s v="USD"/>
    <n v="1461904788"/>
    <n v="1458103188"/>
    <b v="0"/>
    <n v="237"/>
    <b v="1"/>
    <s v="theater/plays"/>
    <n v="1.026467741935484"/>
    <x v="2409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x v="1"/>
    <s v="GBP"/>
    <n v="1455138000"/>
    <n v="1452448298"/>
    <b v="0"/>
    <n v="47"/>
    <b v="1"/>
    <s v="theater/plays"/>
    <n v="1.0475000000000001"/>
    <x v="2410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x v="9"/>
    <n v="3048"/>
    <x v="0"/>
    <x v="0"/>
    <s v="USD"/>
    <n v="1454047140"/>
    <n v="1452546853"/>
    <b v="0"/>
    <n v="15"/>
    <b v="1"/>
    <s v="theater/plays"/>
    <n v="1.016"/>
    <x v="2411"/>
    <x v="1"/>
    <x v="6"/>
    <x v="3284"/>
    <d v="2016-01-29T05:59:00"/>
  </r>
  <r>
    <n v="3285"/>
    <s v="By Morning"/>
    <s v="A new play by Matthew Gasda"/>
    <x v="402"/>
    <n v="5604"/>
    <x v="0"/>
    <x v="0"/>
    <s v="USD"/>
    <n v="1488258000"/>
    <n v="1485556626"/>
    <b v="0"/>
    <n v="81"/>
    <b v="1"/>
    <s v="theater/plays"/>
    <n v="1.1210242048409682"/>
    <x v="2412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x v="0"/>
    <s v="USD"/>
    <n v="1471291782"/>
    <n v="1468699782"/>
    <b v="0"/>
    <n v="122"/>
    <b v="1"/>
    <s v="theater/plays"/>
    <n v="1.0176666666666667"/>
    <x v="2413"/>
    <x v="1"/>
    <x v="6"/>
    <x v="3286"/>
    <d v="2016-08-15T20:09:42"/>
  </r>
  <r>
    <n v="3287"/>
    <s v="Three Things: Stories About Life"/>
    <s v="An inspirational one-man play about crisis, community, and the search for wholeness."/>
    <x v="30"/>
    <n v="2500"/>
    <x v="0"/>
    <x v="5"/>
    <s v="CAD"/>
    <n v="1448733628"/>
    <n v="1446573628"/>
    <b v="0"/>
    <n v="34"/>
    <b v="1"/>
    <s v="theater/plays"/>
    <n v="1"/>
    <x v="2414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x v="1"/>
    <s v="GBP"/>
    <n v="1466463600"/>
    <n v="1463337315"/>
    <b v="0"/>
    <n v="207"/>
    <b v="1"/>
    <s v="theater/plays"/>
    <n v="1.0026489999999999"/>
    <x v="2415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x v="1"/>
    <s v="GBP"/>
    <n v="1487580602"/>
    <n v="1485161402"/>
    <b v="0"/>
    <n v="25"/>
    <b v="1"/>
    <s v="theater/plays"/>
    <n v="1.3304200000000002"/>
    <x v="2416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x v="1"/>
    <s v="GBP"/>
    <n v="1489234891"/>
    <n v="1486642891"/>
    <b v="0"/>
    <n v="72"/>
    <b v="1"/>
    <s v="theater/plays"/>
    <n v="1.212"/>
    <x v="2417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x v="0"/>
    <s v="USD"/>
    <n v="1442462340"/>
    <n v="1439743900"/>
    <b v="0"/>
    <n v="14"/>
    <b v="1"/>
    <s v="theater/plays"/>
    <n v="1.1399999999999999"/>
    <x v="2418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x v="403"/>
    <n v="289"/>
    <x v="0"/>
    <x v="1"/>
    <s v="GBP"/>
    <n v="1449257348"/>
    <n v="1444069748"/>
    <b v="0"/>
    <n v="15"/>
    <b v="1"/>
    <s v="theater/plays"/>
    <n v="2.8613861386138613"/>
    <x v="2419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x v="4"/>
    <s v="NZD"/>
    <n v="1488622352"/>
    <n v="1486030352"/>
    <b v="0"/>
    <n v="91"/>
    <b v="1"/>
    <s v="theater/plays"/>
    <n v="1.7044444444444444"/>
    <x v="524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x v="20"/>
    <n v="710"/>
    <x v="0"/>
    <x v="1"/>
    <s v="GBP"/>
    <n v="1434459554"/>
    <n v="1431867554"/>
    <b v="0"/>
    <n v="24"/>
    <b v="1"/>
    <s v="theater/plays"/>
    <n v="1.1833333333333333"/>
    <x v="2420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x v="176"/>
    <n v="720.01"/>
    <x v="0"/>
    <x v="1"/>
    <s v="GBP"/>
    <n v="1474886229"/>
    <n v="1472294229"/>
    <b v="0"/>
    <n v="27"/>
    <b v="1"/>
    <s v="theater/plays"/>
    <n v="1.0285857142857142"/>
    <x v="2421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x v="15"/>
    <n v="2161"/>
    <x v="0"/>
    <x v="1"/>
    <s v="GBP"/>
    <n v="1448229600"/>
    <n v="1446401372"/>
    <b v="0"/>
    <n v="47"/>
    <b v="1"/>
    <s v="theater/plays"/>
    <n v="1.4406666666666668"/>
    <x v="2422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x v="62"/>
    <n v="5504"/>
    <x v="0"/>
    <x v="1"/>
    <s v="GBP"/>
    <n v="1438037940"/>
    <n v="1436380256"/>
    <b v="0"/>
    <n v="44"/>
    <b v="1"/>
    <s v="theater/plays"/>
    <n v="1.0007272727272727"/>
    <x v="2423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x v="0"/>
    <s v="USD"/>
    <n v="1442102400"/>
    <n v="1440370768"/>
    <b v="0"/>
    <n v="72"/>
    <b v="1"/>
    <s v="theater/plays"/>
    <n v="1.0173000000000001"/>
    <x v="2424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x v="0"/>
    <s v="USD"/>
    <n v="1444860063"/>
    <n v="1442268063"/>
    <b v="0"/>
    <n v="63"/>
    <b v="1"/>
    <s v="theater/plays"/>
    <n v="1.1619999999999999"/>
    <x v="2425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x v="9"/>
    <n v="4085"/>
    <x v="0"/>
    <x v="0"/>
    <s v="USD"/>
    <n v="1430329862"/>
    <n v="1428515462"/>
    <b v="0"/>
    <n v="88"/>
    <b v="1"/>
    <s v="theater/plays"/>
    <n v="1.3616666666666666"/>
    <x v="2426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x v="0"/>
    <s v="USD"/>
    <n v="1470034740"/>
    <n v="1466185176"/>
    <b v="0"/>
    <n v="70"/>
    <b v="1"/>
    <s v="theater/plays"/>
    <n v="1.3346666666666667"/>
    <x v="711"/>
    <x v="1"/>
    <x v="6"/>
    <x v="3301"/>
    <d v="2016-08-01T06:59:00"/>
  </r>
  <r>
    <n v="3302"/>
    <s v="El muro de BorÃ­s KiÃ©n"/>
    <s v="FilosofÃ­a de los anÃ³nimos"/>
    <x v="33"/>
    <n v="8685"/>
    <x v="0"/>
    <x v="3"/>
    <s v="EUR"/>
    <n v="1481099176"/>
    <n v="1478507176"/>
    <b v="0"/>
    <n v="50"/>
    <b v="1"/>
    <s v="theater/plays"/>
    <n v="1.0339285714285715"/>
    <x v="2427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x v="40"/>
    <n v="2086"/>
    <x v="0"/>
    <x v="0"/>
    <s v="USD"/>
    <n v="1427553484"/>
    <n v="1424533084"/>
    <b v="0"/>
    <n v="35"/>
    <b v="1"/>
    <s v="theater/plays"/>
    <n v="1.1588888888888889"/>
    <x v="2428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x v="36"/>
    <n v="15677.5"/>
    <x v="0"/>
    <x v="0"/>
    <s v="USD"/>
    <n v="1482418752"/>
    <n v="1479826752"/>
    <b v="0"/>
    <n v="175"/>
    <b v="1"/>
    <s v="theater/plays"/>
    <n v="1.0451666666666666"/>
    <x v="2429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x v="23"/>
    <n v="4081"/>
    <x v="0"/>
    <x v="0"/>
    <s v="USD"/>
    <n v="1438374748"/>
    <n v="1435782748"/>
    <b v="0"/>
    <n v="20"/>
    <b v="1"/>
    <s v="theater/plays"/>
    <n v="1.0202500000000001"/>
    <x v="2430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x v="0"/>
    <s v="USD"/>
    <n v="1465527600"/>
    <n v="1462252542"/>
    <b v="0"/>
    <n v="54"/>
    <b v="1"/>
    <s v="theater/plays"/>
    <n v="1.7533333333333334"/>
    <x v="2431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x v="28"/>
    <n v="1066.8"/>
    <x v="0"/>
    <x v="0"/>
    <s v="USD"/>
    <n v="1463275339"/>
    <n v="1460683339"/>
    <b v="0"/>
    <n v="20"/>
    <b v="1"/>
    <s v="theater/plays"/>
    <n v="1.0668"/>
    <x v="2432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x v="8"/>
    <n v="4280"/>
    <x v="0"/>
    <x v="0"/>
    <s v="USD"/>
    <n v="1460581365"/>
    <n v="1458766965"/>
    <b v="0"/>
    <n v="57"/>
    <b v="1"/>
    <s v="theater/plays"/>
    <n v="1.2228571428571429"/>
    <x v="2433"/>
    <x v="1"/>
    <x v="6"/>
    <x v="3308"/>
    <d v="2016-04-13T21:02:45"/>
  </r>
  <r>
    <n v="3309"/>
    <s v="Collision Course"/>
    <s v="Two unlikely friends, a garage, tinned beans &amp; the end of the world."/>
    <x v="18"/>
    <n v="558"/>
    <x v="0"/>
    <x v="1"/>
    <s v="GBP"/>
    <n v="1476632178"/>
    <n v="1473953778"/>
    <b v="0"/>
    <n v="31"/>
    <b v="1"/>
    <s v="theater/plays"/>
    <n v="1.5942857142857143"/>
    <x v="666"/>
    <x v="1"/>
    <x v="6"/>
    <x v="3309"/>
    <d v="2016-10-16T15:36:18"/>
  </r>
  <r>
    <n v="3310"/>
    <s v="The Island Boys: A New Play"/>
    <s v="A new play about coming coming home, recovery, and trying to find God in the process."/>
    <x v="115"/>
    <n v="6505"/>
    <x v="0"/>
    <x v="0"/>
    <s v="USD"/>
    <n v="1444169825"/>
    <n v="1441577825"/>
    <b v="0"/>
    <n v="31"/>
    <b v="1"/>
    <s v="theater/plays"/>
    <n v="1.0007692307692309"/>
    <x v="2434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x v="0"/>
    <s v="USD"/>
    <n v="1445065210"/>
    <n v="1442473210"/>
    <b v="0"/>
    <n v="45"/>
    <b v="1"/>
    <s v="theater/plays"/>
    <n v="1.0984"/>
    <x v="2435"/>
    <x v="1"/>
    <x v="6"/>
    <x v="3311"/>
    <d v="2015-10-17T07:00:10"/>
  </r>
  <r>
    <n v="3312"/>
    <s v="Richard III"/>
    <s v="Bare Theatre presents one of Shakespeare's most notorious characters in the final chapter of the War of the Roses saga."/>
    <x v="30"/>
    <n v="2501"/>
    <x v="0"/>
    <x v="0"/>
    <s v="USD"/>
    <n v="1478901600"/>
    <n v="1477077946"/>
    <b v="0"/>
    <n v="41"/>
    <b v="1"/>
    <s v="theater/plays"/>
    <n v="1.0004"/>
    <x v="2397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x v="13"/>
    <n v="2321"/>
    <x v="0"/>
    <x v="0"/>
    <s v="USD"/>
    <n v="1453856400"/>
    <n v="1452664317"/>
    <b v="0"/>
    <n v="29"/>
    <b v="1"/>
    <s v="theater/plays"/>
    <n v="1.1605000000000001"/>
    <x v="2436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x v="134"/>
    <n v="1686"/>
    <x v="0"/>
    <x v="1"/>
    <s v="GBP"/>
    <n v="1431115500"/>
    <n v="1428733511"/>
    <b v="0"/>
    <n v="58"/>
    <b v="1"/>
    <s v="theater/plays"/>
    <n v="2.1074999999999999"/>
    <x v="2437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x v="1"/>
    <s v="GBP"/>
    <n v="1462519041"/>
    <n v="1459927041"/>
    <b v="0"/>
    <n v="89"/>
    <b v="1"/>
    <s v="theater/plays"/>
    <n v="1.1000000000000001"/>
    <x v="2438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x v="0"/>
    <s v="USD"/>
    <n v="1407506040"/>
    <n v="1404680075"/>
    <b v="0"/>
    <n v="125"/>
    <b v="1"/>
    <s v="theater/plays"/>
    <n v="1.0008673425918038"/>
    <x v="2439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x v="405"/>
    <n v="1115"/>
    <x v="0"/>
    <x v="0"/>
    <s v="USD"/>
    <n v="1465347424"/>
    <n v="1462755424"/>
    <b v="0"/>
    <n v="18"/>
    <b v="1"/>
    <s v="theater/plays"/>
    <n v="1.0619047619047619"/>
    <x v="2440"/>
    <x v="1"/>
    <x v="6"/>
    <x v="3317"/>
    <d v="2016-06-08T00:57:04"/>
  </r>
  <r>
    <n v="3318"/>
    <s v="ROOMIES - Atlantic Canada Tour 2016-17"/>
    <s v="Help us strengthen and inspire disability arts in Atlantic Canada"/>
    <x v="13"/>
    <n v="2512"/>
    <x v="0"/>
    <x v="5"/>
    <s v="CAD"/>
    <n v="1460341800"/>
    <n v="1456902893"/>
    <b v="0"/>
    <n v="32"/>
    <b v="1"/>
    <s v="theater/plays"/>
    <n v="1.256"/>
    <x v="2441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x v="2"/>
    <n v="540"/>
    <x v="0"/>
    <x v="1"/>
    <s v="GBP"/>
    <n v="1422712986"/>
    <n v="1418824986"/>
    <b v="0"/>
    <n v="16"/>
    <b v="1"/>
    <s v="theater/plays"/>
    <n v="1.08"/>
    <x v="1209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x v="30"/>
    <n v="2525"/>
    <x v="0"/>
    <x v="0"/>
    <s v="USD"/>
    <n v="1466557557"/>
    <n v="1463965557"/>
    <b v="0"/>
    <n v="38"/>
    <b v="1"/>
    <s v="theater/plays"/>
    <n v="1.01"/>
    <x v="2442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x v="0"/>
    <s v="USD"/>
    <n v="1413431940"/>
    <n v="1412216665"/>
    <b v="0"/>
    <n v="15"/>
    <b v="1"/>
    <s v="theater/plays"/>
    <n v="1.0740000000000001"/>
    <x v="1278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x v="0"/>
    <s v="USD"/>
    <n v="1466567700"/>
    <n v="1464653696"/>
    <b v="0"/>
    <n v="23"/>
    <b v="1"/>
    <s v="theater/plays"/>
    <n v="1.0151515151515151"/>
    <x v="2443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x v="28"/>
    <n v="1259"/>
    <x v="0"/>
    <x v="1"/>
    <s v="GBP"/>
    <n v="1474793208"/>
    <n v="1472201208"/>
    <b v="0"/>
    <n v="49"/>
    <b v="1"/>
    <s v="theater/plays"/>
    <n v="1.2589999999999999"/>
    <x v="2444"/>
    <x v="1"/>
    <x v="6"/>
    <x v="3323"/>
    <d v="2016-09-25T08:46:48"/>
  </r>
  <r>
    <n v="3324"/>
    <s v="At Swim, Two Boys"/>
    <s v="The play tells the story of Jim and Doyler and their friendship on the brink of Irish independence."/>
    <x v="15"/>
    <n v="1525"/>
    <x v="0"/>
    <x v="17"/>
    <s v="EUR"/>
    <n v="1465135190"/>
    <n v="1463925590"/>
    <b v="0"/>
    <n v="10"/>
    <b v="1"/>
    <s v="theater/plays"/>
    <n v="1.0166666666666666"/>
    <x v="2445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x v="1"/>
    <s v="GBP"/>
    <n v="1428256277"/>
    <n v="1425235877"/>
    <b v="0"/>
    <n v="15"/>
    <b v="1"/>
    <s v="theater/plays"/>
    <n v="1.125"/>
    <x v="180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x v="6"/>
    <n v="8110"/>
    <x v="0"/>
    <x v="0"/>
    <s v="USD"/>
    <n v="1425830905"/>
    <n v="1423242505"/>
    <b v="0"/>
    <n v="57"/>
    <b v="1"/>
    <s v="theater/plays"/>
    <n v="1.0137499999999999"/>
    <x v="2446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x v="1"/>
    <s v="GBP"/>
    <n v="1462697966"/>
    <n v="1460105966"/>
    <b v="0"/>
    <n v="33"/>
    <b v="1"/>
    <s v="theater/plays"/>
    <n v="1.0125"/>
    <x v="2447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x v="0"/>
    <s v="USD"/>
    <n v="1404522000"/>
    <n v="1404308883"/>
    <b v="0"/>
    <n v="9"/>
    <b v="1"/>
    <s v="theater/plays"/>
    <n v="1.4638888888888888"/>
    <x v="2448"/>
    <x v="1"/>
    <x v="6"/>
    <x v="3328"/>
    <d v="2014-07-05T01:00:00"/>
  </r>
  <r>
    <n v="3329"/>
    <s v="Jestia and Raedon"/>
    <s v="Jestia and Raedon is a brand new romantic comedy play going to the Edinburgh Fringe Festival this summer."/>
    <x v="28"/>
    <n v="1168"/>
    <x v="0"/>
    <x v="1"/>
    <s v="GBP"/>
    <n v="1406502000"/>
    <n v="1405583108"/>
    <b v="0"/>
    <n v="26"/>
    <b v="1"/>
    <s v="theater/plays"/>
    <n v="1.1679999999999999"/>
    <x v="2449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x v="1"/>
    <s v="GBP"/>
    <n v="1427919468"/>
    <n v="1425331068"/>
    <b v="0"/>
    <n v="69"/>
    <b v="1"/>
    <s v="theater/plays"/>
    <n v="1.0626666666666666"/>
    <x v="2450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x v="0"/>
    <s v="USD"/>
    <n v="1444149886"/>
    <n v="1441125886"/>
    <b v="0"/>
    <n v="65"/>
    <b v="1"/>
    <s v="theater/plays"/>
    <n v="1.0451999999999999"/>
    <x v="2451"/>
    <x v="1"/>
    <x v="6"/>
    <x v="3331"/>
    <d v="2015-10-06T16:44:46"/>
  </r>
  <r>
    <n v="3332"/>
    <s v="Cortez"/>
    <s v="Two marine biologists are at odds during an important expedition. When a stranded shark refuses to die, things get weird."/>
    <x v="12"/>
    <n v="6000"/>
    <x v="0"/>
    <x v="0"/>
    <s v="USD"/>
    <n v="1405802330"/>
    <n v="1403210330"/>
    <b v="0"/>
    <n v="83"/>
    <b v="1"/>
    <s v="theater/plays"/>
    <n v="1"/>
    <x v="2452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x v="0"/>
    <s v="USD"/>
    <n v="1434384880"/>
    <n v="1432484080"/>
    <b v="0"/>
    <n v="111"/>
    <b v="1"/>
    <s v="theater/plays"/>
    <n v="1.0457142857142858"/>
    <x v="2453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x v="406"/>
    <n v="5366"/>
    <x v="0"/>
    <x v="0"/>
    <s v="USD"/>
    <n v="1438259422"/>
    <n v="1435667422"/>
    <b v="0"/>
    <n v="46"/>
    <b v="1"/>
    <s v="theater/plays"/>
    <n v="1.3862051149573753"/>
    <x v="2454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x v="1"/>
    <s v="GBP"/>
    <n v="1407106800"/>
    <n v="1404749446"/>
    <b v="0"/>
    <n v="63"/>
    <b v="1"/>
    <s v="theater/plays"/>
    <n v="1.0032000000000001"/>
    <x v="2455"/>
    <x v="1"/>
    <x v="6"/>
    <x v="3335"/>
    <d v="2014-08-03T23:00:00"/>
  </r>
  <r>
    <n v="3336"/>
    <s v="WILDE TALES"/>
    <s v="A theatrical adaptation of Oscar Wilde's short stories, presented by Suitcase Civilians at The Space, April 5-10 2016."/>
    <x v="49"/>
    <n v="250"/>
    <x v="0"/>
    <x v="1"/>
    <s v="GBP"/>
    <n v="1459845246"/>
    <n v="1457429646"/>
    <b v="0"/>
    <n v="9"/>
    <b v="1"/>
    <s v="theater/plays"/>
    <n v="1"/>
    <x v="1848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x v="30"/>
    <n v="2755"/>
    <x v="0"/>
    <x v="1"/>
    <s v="GBP"/>
    <n v="1412974800"/>
    <n v="1411109167"/>
    <b v="0"/>
    <n v="34"/>
    <b v="1"/>
    <s v="theater/plays"/>
    <n v="1.1020000000000001"/>
    <x v="2456"/>
    <x v="1"/>
    <x v="6"/>
    <x v="3337"/>
    <d v="2014-10-10T21:00:00"/>
  </r>
  <r>
    <n v="3338"/>
    <s v="The Last Days of Judas Iscariot"/>
    <s v="Join Estelle Parsons in support of Theater That Looks and Sounds Like America"/>
    <x v="36"/>
    <n v="15327"/>
    <x v="0"/>
    <x v="0"/>
    <s v="USD"/>
    <n v="1487944080"/>
    <n v="1486129680"/>
    <b v="0"/>
    <n v="112"/>
    <b v="1"/>
    <s v="theater/plays"/>
    <n v="1.0218"/>
    <x v="2457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x v="6"/>
    <n v="8348"/>
    <x v="0"/>
    <x v="0"/>
    <s v="USD"/>
    <n v="1469721518"/>
    <n v="1467129518"/>
    <b v="0"/>
    <n v="47"/>
    <b v="1"/>
    <s v="theater/plays"/>
    <n v="1.0435000000000001"/>
    <x v="2458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x v="9"/>
    <n v="4145"/>
    <x v="0"/>
    <x v="0"/>
    <s v="USD"/>
    <n v="1481066554"/>
    <n v="1478906554"/>
    <b v="0"/>
    <n v="38"/>
    <b v="1"/>
    <s v="theater/plays"/>
    <n v="1.3816666666666666"/>
    <x v="2459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x v="295"/>
    <n v="3350"/>
    <x v="0"/>
    <x v="1"/>
    <s v="GBP"/>
    <n v="1465750800"/>
    <n v="1463771421"/>
    <b v="0"/>
    <n v="28"/>
    <b v="1"/>
    <s v="theater/plays"/>
    <n v="1"/>
    <x v="2460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x v="12"/>
    <n v="6100"/>
    <x v="0"/>
    <x v="0"/>
    <s v="USD"/>
    <n v="1427864340"/>
    <n v="1425020810"/>
    <b v="0"/>
    <n v="78"/>
    <b v="1"/>
    <s v="theater/plays"/>
    <n v="1.0166666666666666"/>
    <x v="2461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x v="176"/>
    <n v="1200"/>
    <x v="0"/>
    <x v="1"/>
    <s v="GBP"/>
    <n v="1460553480"/>
    <n v="1458770384"/>
    <b v="0"/>
    <n v="23"/>
    <b v="1"/>
    <s v="theater/plays"/>
    <n v="1.7142857142857142"/>
    <x v="953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x v="37"/>
    <n v="4565"/>
    <x v="0"/>
    <x v="0"/>
    <s v="USD"/>
    <n v="1409374093"/>
    <n v="1406782093"/>
    <b v="0"/>
    <n v="40"/>
    <b v="1"/>
    <s v="theater/plays"/>
    <n v="1.0144444444444445"/>
    <x v="2462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x v="0"/>
    <s v="USD"/>
    <n v="1429317420"/>
    <n v="1424226768"/>
    <b v="0"/>
    <n v="13"/>
    <b v="1"/>
    <s v="theater/plays"/>
    <n v="1.3"/>
    <x v="73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x v="0"/>
    <s v="USD"/>
    <n v="1424910910"/>
    <n v="1424306110"/>
    <b v="0"/>
    <n v="18"/>
    <b v="1"/>
    <s v="theater/plays"/>
    <n v="1.1000000000000001"/>
    <x v="2463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x v="1"/>
    <s v="GBP"/>
    <n v="1462741200"/>
    <n v="1461503654"/>
    <b v="0"/>
    <n v="22"/>
    <b v="1"/>
    <s v="theater/plays"/>
    <n v="1.1944999999999999"/>
    <x v="2464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x v="62"/>
    <n v="5516"/>
    <x v="0"/>
    <x v="0"/>
    <s v="USD"/>
    <n v="1461988740"/>
    <n v="1459949080"/>
    <b v="0"/>
    <n v="79"/>
    <b v="1"/>
    <s v="theater/plays"/>
    <n v="1.002909090909091"/>
    <x v="2465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x v="0"/>
    <s v="USD"/>
    <n v="1465837200"/>
    <n v="1463971172"/>
    <b v="0"/>
    <n v="14"/>
    <b v="1"/>
    <s v="theater/plays"/>
    <n v="1.534"/>
    <x v="2466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x v="8"/>
    <n v="3655"/>
    <x v="0"/>
    <x v="19"/>
    <s v="EUR"/>
    <n v="1448838000"/>
    <n v="1445791811"/>
    <b v="0"/>
    <n v="51"/>
    <b v="1"/>
    <s v="theater/plays"/>
    <n v="1.0442857142857143"/>
    <x v="400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x v="10"/>
    <n v="5055"/>
    <x v="0"/>
    <x v="1"/>
    <s v="GBP"/>
    <n v="1406113200"/>
    <n v="1402910965"/>
    <b v="0"/>
    <n v="54"/>
    <b v="1"/>
    <s v="theater/plays"/>
    <n v="1.0109999999999999"/>
    <x v="2467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x v="1"/>
    <s v="GBP"/>
    <n v="1467414000"/>
    <n v="1462492178"/>
    <b v="0"/>
    <n v="70"/>
    <b v="1"/>
    <s v="theater/plays"/>
    <n v="1.0751999999999999"/>
    <x v="2468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x v="2"/>
    <n v="1575"/>
    <x v="0"/>
    <x v="1"/>
    <s v="GBP"/>
    <n v="1462230000"/>
    <n v="1461061350"/>
    <b v="0"/>
    <n v="44"/>
    <b v="1"/>
    <s v="theater/plays"/>
    <n v="3.15"/>
    <x v="2469"/>
    <x v="1"/>
    <x v="6"/>
    <x v="3353"/>
    <d v="2016-05-02T23:00:00"/>
  </r>
  <r>
    <n v="3354"/>
    <s v="Strangeloop Theatre - A Focus on New Works"/>
    <s v="Help Strangeloop Theatre create and support new work by sponsoring our 2015-2016 season."/>
    <x v="9"/>
    <n v="3058"/>
    <x v="0"/>
    <x v="0"/>
    <s v="USD"/>
    <n v="1446091260"/>
    <n v="1443029206"/>
    <b v="0"/>
    <n v="55"/>
    <b v="1"/>
    <s v="theater/plays"/>
    <n v="1.0193333333333334"/>
    <x v="2265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x v="257"/>
    <n v="2210"/>
    <x v="0"/>
    <x v="1"/>
    <s v="GBP"/>
    <n v="1462879020"/>
    <n v="1461941527"/>
    <b v="0"/>
    <n v="15"/>
    <b v="1"/>
    <s v="theater/plays"/>
    <n v="1.2628571428571429"/>
    <x v="2470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x v="1"/>
    <s v="GBP"/>
    <n v="1468611272"/>
    <n v="1466019272"/>
    <b v="0"/>
    <n v="27"/>
    <b v="1"/>
    <s v="theater/plays"/>
    <n v="1.014"/>
    <x v="2471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x v="1"/>
    <s v="GBP"/>
    <n v="1406887310"/>
    <n v="1404295310"/>
    <b v="0"/>
    <n v="21"/>
    <b v="1"/>
    <s v="theater/plays"/>
    <n v="1.01"/>
    <x v="2472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x v="0"/>
    <s v="USD"/>
    <n v="1416385679"/>
    <n v="1413790079"/>
    <b v="0"/>
    <n v="162"/>
    <b v="1"/>
    <s v="theater/plays"/>
    <n v="1.0299"/>
    <x v="2473"/>
    <x v="1"/>
    <x v="6"/>
    <x v="3358"/>
    <d v="2014-11-19T08:27:59"/>
  </r>
  <r>
    <n v="3359"/>
    <s v="BEIRUT, LADY OF LEBANON"/>
    <s v="A Theatrical Production Celebrating the Lebanese Culture and the Human Spirit in Time of War."/>
    <x v="23"/>
    <n v="4250"/>
    <x v="0"/>
    <x v="0"/>
    <s v="USD"/>
    <n v="1487985734"/>
    <n v="1484097734"/>
    <b v="0"/>
    <n v="23"/>
    <b v="1"/>
    <s v="theater/plays"/>
    <n v="1.0625"/>
    <x v="2474"/>
    <x v="1"/>
    <x v="6"/>
    <x v="3359"/>
    <d v="2017-02-25T01:22:14"/>
  </r>
  <r>
    <n v="3360"/>
    <s v="Pretty Butch"/>
    <s v="World Premiere, an M1 Singapore Fringe Festival 2017 commission."/>
    <x v="7"/>
    <n v="9124"/>
    <x v="0"/>
    <x v="20"/>
    <s v="SGD"/>
    <n v="1481731140"/>
    <n v="1479866343"/>
    <b v="0"/>
    <n v="72"/>
    <b v="1"/>
    <s v="theater/plays"/>
    <n v="1.0137777777777779"/>
    <x v="2475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x v="0"/>
    <s v="USD"/>
    <n v="1409587140"/>
    <n v="1408062990"/>
    <b v="0"/>
    <n v="68"/>
    <b v="1"/>
    <s v="theater/plays"/>
    <n v="1.1346000000000001"/>
    <x v="2476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x v="0"/>
    <s v="USD"/>
    <n v="1425704100"/>
    <n v="1424484717"/>
    <b v="0"/>
    <n v="20"/>
    <b v="1"/>
    <s v="theater/plays"/>
    <n v="2.1800000000000002"/>
    <x v="2477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x v="0"/>
    <s v="USD"/>
    <n v="1408464000"/>
    <n v="1406831445"/>
    <b v="0"/>
    <n v="26"/>
    <b v="1"/>
    <s v="theater/plays"/>
    <n v="1.0141935483870967"/>
    <x v="2478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x v="9"/>
    <n v="3178"/>
    <x v="0"/>
    <x v="1"/>
    <s v="GBP"/>
    <n v="1458075600"/>
    <n v="1456183649"/>
    <b v="0"/>
    <n v="72"/>
    <b v="1"/>
    <s v="theater/plays"/>
    <n v="1.0593333333333332"/>
    <x v="2479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x v="30"/>
    <n v="2600"/>
    <x v="0"/>
    <x v="0"/>
    <s v="USD"/>
    <n v="1449973592"/>
    <n v="1447381592"/>
    <b v="0"/>
    <n v="3"/>
    <b v="1"/>
    <s v="theater/plays"/>
    <n v="1.04"/>
    <x v="2480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x v="2"/>
    <n v="1105"/>
    <x v="0"/>
    <x v="0"/>
    <s v="USD"/>
    <n v="1431481037"/>
    <n v="1428889037"/>
    <b v="0"/>
    <n v="18"/>
    <b v="1"/>
    <s v="theater/plays"/>
    <n v="2.21"/>
    <x v="2481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x v="1"/>
    <s v="GBP"/>
    <n v="1438467894"/>
    <n v="1436307894"/>
    <b v="0"/>
    <n v="30"/>
    <b v="1"/>
    <s v="theater/plays"/>
    <n v="1.1866666666666668"/>
    <x v="2482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x v="28"/>
    <n v="1046"/>
    <x v="0"/>
    <x v="0"/>
    <s v="USD"/>
    <n v="1420088400"/>
    <n v="1416977259"/>
    <b v="0"/>
    <n v="23"/>
    <b v="1"/>
    <s v="theater/plays"/>
    <n v="1.046"/>
    <x v="2483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x v="10"/>
    <n v="5195"/>
    <x v="0"/>
    <x v="17"/>
    <s v="EUR"/>
    <n v="1484441980"/>
    <n v="1479257980"/>
    <b v="0"/>
    <n v="54"/>
    <b v="1"/>
    <s v="theater/plays"/>
    <n v="1.0389999999999999"/>
    <x v="2484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x v="15"/>
    <n v="1766"/>
    <x v="0"/>
    <x v="0"/>
    <s v="USD"/>
    <n v="1481961600"/>
    <n v="1479283285"/>
    <b v="0"/>
    <n v="26"/>
    <b v="1"/>
    <s v="theater/plays"/>
    <n v="1.1773333333333333"/>
    <x v="2485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x v="48"/>
    <n v="277"/>
    <x v="0"/>
    <x v="0"/>
    <s v="USD"/>
    <n v="1449089965"/>
    <n v="1446670765"/>
    <b v="0"/>
    <n v="9"/>
    <b v="1"/>
    <s v="theater/plays"/>
    <n v="1.385"/>
    <x v="2486"/>
    <x v="1"/>
    <x v="6"/>
    <x v="3371"/>
    <d v="2015-12-02T20:59:25"/>
  </r>
  <r>
    <n v="3372"/>
    <s v="All the Best, Jack"/>
    <s v="This play tells the story of the toxicity of sensationalism shown through one man's struggle with notoriety."/>
    <x v="28"/>
    <n v="1035"/>
    <x v="0"/>
    <x v="0"/>
    <s v="USD"/>
    <n v="1408942740"/>
    <n v="1407157756"/>
    <b v="0"/>
    <n v="27"/>
    <b v="1"/>
    <s v="theater/plays"/>
    <n v="1.0349999999999999"/>
    <x v="134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x v="1"/>
    <s v="GBP"/>
    <n v="1437235200"/>
    <n v="1435177840"/>
    <b v="0"/>
    <n v="30"/>
    <b v="1"/>
    <s v="theater/plays"/>
    <n v="1.0024999999999999"/>
    <x v="2487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x v="8"/>
    <n v="3730"/>
    <x v="0"/>
    <x v="5"/>
    <s v="CAD"/>
    <n v="1446053616"/>
    <n v="1443461616"/>
    <b v="0"/>
    <n v="52"/>
    <b v="1"/>
    <s v="theater/plays"/>
    <n v="1.0657142857142856"/>
    <x v="2488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x v="9"/>
    <n v="3000"/>
    <x v="0"/>
    <x v="1"/>
    <s v="GBP"/>
    <n v="1400423973"/>
    <n v="1399387173"/>
    <b v="0"/>
    <n v="17"/>
    <b v="1"/>
    <s v="theater/plays"/>
    <n v="1"/>
    <x v="2489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x v="6"/>
    <n v="8001"/>
    <x v="0"/>
    <x v="0"/>
    <s v="USD"/>
    <n v="1429976994"/>
    <n v="1424796594"/>
    <b v="0"/>
    <n v="19"/>
    <b v="1"/>
    <s v="theater/plays"/>
    <n v="1.0001249999999999"/>
    <x v="2490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x v="6"/>
    <n v="8084"/>
    <x v="0"/>
    <x v="1"/>
    <s v="GBP"/>
    <n v="1426870560"/>
    <n v="1424280899"/>
    <b v="0"/>
    <n v="77"/>
    <b v="1"/>
    <s v="theater/plays"/>
    <n v="1.0105"/>
    <x v="2491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x v="131"/>
    <n v="592"/>
    <x v="0"/>
    <x v="1"/>
    <s v="GBP"/>
    <n v="1409490480"/>
    <n v="1407400306"/>
    <b v="0"/>
    <n v="21"/>
    <b v="1"/>
    <s v="theater/plays"/>
    <n v="1.0763636363636364"/>
    <x v="2492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x v="13"/>
    <n v="2073"/>
    <x v="0"/>
    <x v="1"/>
    <s v="GBP"/>
    <n v="1440630000"/>
    <n v="1439122800"/>
    <b v="0"/>
    <n v="38"/>
    <b v="1"/>
    <s v="theater/plays"/>
    <n v="1.0365"/>
    <x v="2493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x v="0"/>
    <s v="USD"/>
    <n v="1417305178"/>
    <n v="1414277578"/>
    <b v="0"/>
    <n v="28"/>
    <b v="1"/>
    <s v="theater/plays"/>
    <n v="1.0443333333333333"/>
    <x v="2494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x v="0"/>
    <s v="USD"/>
    <n v="1426044383"/>
    <n v="1423455983"/>
    <b v="0"/>
    <n v="48"/>
    <b v="1"/>
    <s v="theater/plays"/>
    <n v="1.0225"/>
    <x v="2495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x v="1"/>
    <s v="GBP"/>
    <n v="1470092340"/>
    <n v="1467973256"/>
    <b v="0"/>
    <n v="46"/>
    <b v="1"/>
    <s v="theater/plays"/>
    <n v="1.0074285714285713"/>
    <x v="2496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x v="0"/>
    <s v="USD"/>
    <n v="1466707620"/>
    <n v="1464979620"/>
    <b v="0"/>
    <n v="30"/>
    <b v="1"/>
    <s v="theater/plays"/>
    <n v="1.1171428571428572"/>
    <x v="2497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x v="12"/>
    <n v="6000.66"/>
    <x v="0"/>
    <x v="0"/>
    <s v="USD"/>
    <n v="1448074800"/>
    <n v="1444874768"/>
    <b v="0"/>
    <n v="64"/>
    <b v="1"/>
    <s v="theater/plays"/>
    <n v="1.0001100000000001"/>
    <x v="2498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x v="0"/>
    <s v="USD"/>
    <n v="1418244552"/>
    <n v="1415652552"/>
    <b v="0"/>
    <n v="15"/>
    <b v="1"/>
    <s v="theater/plays"/>
    <n v="1"/>
    <x v="44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x v="13"/>
    <n v="2100"/>
    <x v="0"/>
    <x v="0"/>
    <s v="USD"/>
    <n v="1417620506"/>
    <n v="1415028506"/>
    <b v="0"/>
    <n v="41"/>
    <b v="1"/>
    <s v="theater/plays"/>
    <n v="1.05"/>
    <x v="2499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x v="0"/>
    <s v="USD"/>
    <n v="1418581088"/>
    <n v="1415125088"/>
    <b v="0"/>
    <n v="35"/>
    <b v="1"/>
    <s v="theater/plays"/>
    <n v="1.1686666666666667"/>
    <x v="2500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x v="15"/>
    <n v="1557"/>
    <x v="0"/>
    <x v="1"/>
    <s v="GBP"/>
    <n v="1434625441"/>
    <n v="1432033441"/>
    <b v="0"/>
    <n v="45"/>
    <b v="1"/>
    <s v="theater/plays"/>
    <n v="1.038"/>
    <x v="1184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x v="3"/>
    <n v="11450"/>
    <x v="0"/>
    <x v="0"/>
    <s v="USD"/>
    <n v="1464960682"/>
    <n v="1462368682"/>
    <b v="0"/>
    <n v="62"/>
    <b v="1"/>
    <s v="theater/plays"/>
    <n v="1.145"/>
    <x v="2501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x v="0"/>
    <s v="USD"/>
    <n v="1405017345"/>
    <n v="1403721345"/>
    <b v="0"/>
    <n v="22"/>
    <b v="1"/>
    <s v="theater/plays"/>
    <n v="1.024"/>
    <x v="2502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x v="2"/>
    <n v="1115"/>
    <x v="0"/>
    <x v="0"/>
    <s v="USD"/>
    <n v="1407536880"/>
    <n v="1404997548"/>
    <b v="0"/>
    <n v="18"/>
    <b v="1"/>
    <s v="theater/plays"/>
    <n v="2.23"/>
    <x v="2440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x v="2"/>
    <n v="500"/>
    <x v="0"/>
    <x v="1"/>
    <s v="GBP"/>
    <n v="1462565855"/>
    <n v="1458245855"/>
    <b v="0"/>
    <n v="12"/>
    <b v="1"/>
    <s v="theater/plays"/>
    <n v="1"/>
    <x v="694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x v="15"/>
    <n v="1587"/>
    <x v="0"/>
    <x v="0"/>
    <s v="USD"/>
    <n v="1415234760"/>
    <n v="1413065230"/>
    <b v="0"/>
    <n v="44"/>
    <b v="1"/>
    <s v="theater/plays"/>
    <n v="1.0580000000000001"/>
    <x v="2503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x v="131"/>
    <n v="783"/>
    <x v="0"/>
    <x v="1"/>
    <s v="GBP"/>
    <n v="1406470645"/>
    <n v="1403878645"/>
    <b v="0"/>
    <n v="27"/>
    <b v="1"/>
    <s v="theater/plays"/>
    <n v="1.4236363636363636"/>
    <x v="2109"/>
    <x v="1"/>
    <x v="6"/>
    <x v="3394"/>
    <d v="2014-07-27T14:17:25"/>
  </r>
  <r>
    <n v="3395"/>
    <s v="MIRAMAR"/>
    <s v="Miramar is a a darkly funny play exploring what it is we call â€˜homeâ€™."/>
    <x v="2"/>
    <n v="920"/>
    <x v="0"/>
    <x v="1"/>
    <s v="GBP"/>
    <n v="1433009400"/>
    <n v="1431795944"/>
    <b v="0"/>
    <n v="38"/>
    <b v="1"/>
    <s v="theater/plays"/>
    <n v="1.84"/>
    <x v="2504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x v="15"/>
    <n v="1565"/>
    <x v="0"/>
    <x v="0"/>
    <s v="USD"/>
    <n v="1401595140"/>
    <n v="1399286589"/>
    <b v="0"/>
    <n v="28"/>
    <b v="1"/>
    <s v="theater/plays"/>
    <n v="1.0433333333333332"/>
    <x v="2505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x v="49"/>
    <n v="280"/>
    <x v="0"/>
    <x v="1"/>
    <s v="GBP"/>
    <n v="1455832800"/>
    <n v="1452338929"/>
    <b v="0"/>
    <n v="24"/>
    <b v="1"/>
    <s v="theater/plays"/>
    <n v="1.1200000000000001"/>
    <x v="123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x v="0"/>
    <s v="USD"/>
    <n v="1416589200"/>
    <n v="1414605776"/>
    <b v="0"/>
    <n v="65"/>
    <b v="1"/>
    <s v="theater/plays"/>
    <n v="1.1107499999999999"/>
    <x v="2506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x v="38"/>
    <n v="1245"/>
    <x v="0"/>
    <x v="1"/>
    <s v="GBP"/>
    <n v="1424556325"/>
    <n v="1421964325"/>
    <b v="0"/>
    <n v="46"/>
    <b v="1"/>
    <s v="theater/plays"/>
    <n v="1.0375000000000001"/>
    <x v="2507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x v="3"/>
    <n v="10041"/>
    <x v="0"/>
    <x v="0"/>
    <s v="USD"/>
    <n v="1409266414"/>
    <n v="1405378414"/>
    <b v="0"/>
    <n v="85"/>
    <b v="1"/>
    <s v="theater/plays"/>
    <n v="1.0041"/>
    <x v="2508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x v="1"/>
    <s v="GBP"/>
    <n v="1438968146"/>
    <n v="1436376146"/>
    <b v="0"/>
    <n v="66"/>
    <b v="1"/>
    <s v="theater/plays"/>
    <n v="1.0186206896551724"/>
    <x v="2509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x v="0"/>
    <s v="USD"/>
    <n v="1447295460"/>
    <n v="1444747843"/>
    <b v="0"/>
    <n v="165"/>
    <b v="1"/>
    <s v="theater/plays"/>
    <n v="1.0976666666666666"/>
    <x v="2510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x v="1"/>
    <s v="GBP"/>
    <n v="1435230324"/>
    <n v="1432638324"/>
    <b v="0"/>
    <n v="17"/>
    <b v="1"/>
    <s v="theater/plays"/>
    <n v="1"/>
    <x v="2511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x v="0"/>
    <s v="USD"/>
    <n v="1434542702"/>
    <n v="1432814702"/>
    <b v="0"/>
    <n v="3"/>
    <b v="1"/>
    <s v="theater/plays"/>
    <n v="1.22"/>
    <x v="2512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x v="1"/>
    <s v="GBP"/>
    <n v="1456876740"/>
    <n v="1455063886"/>
    <b v="0"/>
    <n v="17"/>
    <b v="1"/>
    <s v="theater/plays"/>
    <n v="1.3757142857142857"/>
    <x v="2513"/>
    <x v="1"/>
    <x v="6"/>
    <x v="3405"/>
    <d v="2016-03-01T23:59:00"/>
  </r>
  <r>
    <n v="3406"/>
    <s v="Voices of Swords"/>
    <s v="A funny and moving new play about two families dealing with aging parents in very different ways!"/>
    <x v="3"/>
    <n v="10031"/>
    <x v="0"/>
    <x v="0"/>
    <s v="USD"/>
    <n v="1405511376"/>
    <n v="1401623376"/>
    <b v="0"/>
    <n v="91"/>
    <b v="1"/>
    <s v="theater/plays"/>
    <n v="1.0031000000000001"/>
    <x v="2514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x v="13"/>
    <n v="2142"/>
    <x v="0"/>
    <x v="1"/>
    <s v="GBP"/>
    <n v="1404641289"/>
    <n v="1402049289"/>
    <b v="0"/>
    <n v="67"/>
    <b v="1"/>
    <s v="theater/plays"/>
    <n v="1.071"/>
    <x v="2515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x v="0"/>
    <s v="USD"/>
    <n v="1405727304"/>
    <n v="1403135304"/>
    <b v="0"/>
    <n v="18"/>
    <b v="1"/>
    <s v="theater/plays"/>
    <n v="2.11"/>
    <x v="2516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x v="2"/>
    <n v="618"/>
    <x v="0"/>
    <x v="1"/>
    <s v="GBP"/>
    <n v="1469998680"/>
    <n v="1466710358"/>
    <b v="0"/>
    <n v="21"/>
    <b v="1"/>
    <s v="theater/plays"/>
    <n v="1.236"/>
    <x v="2517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x v="9"/>
    <n v="3255"/>
    <x v="0"/>
    <x v="0"/>
    <s v="USD"/>
    <n v="1465196400"/>
    <n v="1462841990"/>
    <b v="0"/>
    <n v="40"/>
    <b v="1"/>
    <s v="theater/plays"/>
    <n v="1.085"/>
    <x v="2518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x v="0"/>
    <s v="USD"/>
    <n v="1444264372"/>
    <n v="1442536372"/>
    <b v="0"/>
    <n v="78"/>
    <b v="1"/>
    <s v="theater/plays"/>
    <n v="1.0356666666666667"/>
    <x v="2519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x v="9"/>
    <n v="3000"/>
    <x v="0"/>
    <x v="1"/>
    <s v="GBP"/>
    <n v="1411858862"/>
    <n v="1409266862"/>
    <b v="0"/>
    <n v="26"/>
    <b v="1"/>
    <s v="theater/plays"/>
    <n v="1"/>
    <x v="2520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x v="0"/>
    <s v="USD"/>
    <n v="1425099540"/>
    <n v="1424280938"/>
    <b v="0"/>
    <n v="14"/>
    <b v="1"/>
    <s v="theater/plays"/>
    <n v="1.3"/>
    <x v="2521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x v="9"/>
    <n v="3105"/>
    <x v="0"/>
    <x v="0"/>
    <s v="USD"/>
    <n v="1480579140"/>
    <n v="1478030325"/>
    <b v="0"/>
    <n v="44"/>
    <b v="1"/>
    <s v="theater/plays"/>
    <n v="1.0349999999999999"/>
    <x v="2522"/>
    <x v="1"/>
    <x v="6"/>
    <x v="3414"/>
    <d v="2016-12-01T07:59:00"/>
  </r>
  <r>
    <n v="3415"/>
    <s v="Balm in Gilead at Columbia"/>
    <s v="We are raising funds to allow for enhanced scenic, costume, and lighting design. Every dollar helps!"/>
    <x v="48"/>
    <n v="200"/>
    <x v="0"/>
    <x v="0"/>
    <s v="USD"/>
    <n v="1460935800"/>
    <n v="1459999656"/>
    <b v="0"/>
    <n v="9"/>
    <b v="1"/>
    <s v="theater/plays"/>
    <n v="1"/>
    <x v="2523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x v="1"/>
    <s v="GBP"/>
    <n v="1429813800"/>
    <n v="1427363645"/>
    <b v="0"/>
    <n v="30"/>
    <b v="1"/>
    <s v="theater/plays"/>
    <n v="1.196"/>
    <x v="2524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x v="0"/>
    <s v="USD"/>
    <n v="1414284180"/>
    <n v="1410558948"/>
    <b v="0"/>
    <n v="45"/>
    <b v="1"/>
    <s v="theater/plays"/>
    <n v="1.0000058823529412"/>
    <x v="2525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x v="0"/>
    <s v="USD"/>
    <n v="1400875307"/>
    <n v="1398283307"/>
    <b v="0"/>
    <n v="56"/>
    <b v="1"/>
    <s v="theater/plays"/>
    <n v="1.00875"/>
    <x v="2526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x v="17"/>
    <s v="EUR"/>
    <n v="1459978200"/>
    <n v="1458416585"/>
    <b v="0"/>
    <n v="46"/>
    <b v="1"/>
    <s v="theater/plays"/>
    <n v="1.0654545454545454"/>
    <x v="2527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x v="176"/>
    <n v="966"/>
    <x v="0"/>
    <x v="1"/>
    <s v="GBP"/>
    <n v="1455408000"/>
    <n v="1454638202"/>
    <b v="0"/>
    <n v="34"/>
    <b v="1"/>
    <s v="theater/plays"/>
    <n v="1.38"/>
    <x v="2528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x v="0"/>
    <s v="USD"/>
    <n v="1425495563"/>
    <n v="1422903563"/>
    <b v="0"/>
    <n v="98"/>
    <b v="1"/>
    <s v="theater/plays"/>
    <n v="1.0115000000000001"/>
    <x v="2529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x v="1"/>
    <s v="GBP"/>
    <n v="1450051200"/>
    <n v="1447594176"/>
    <b v="0"/>
    <n v="46"/>
    <b v="1"/>
    <s v="theater/plays"/>
    <n v="1.091"/>
    <x v="2530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x v="49"/>
    <n v="350"/>
    <x v="0"/>
    <x v="0"/>
    <s v="USD"/>
    <n v="1429912341"/>
    <n v="1427320341"/>
    <b v="0"/>
    <n v="10"/>
    <b v="1"/>
    <s v="theater/plays"/>
    <n v="1.4"/>
    <x v="436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x v="0"/>
    <s v="USD"/>
    <n v="1423119540"/>
    <n v="1421252084"/>
    <b v="0"/>
    <n v="76"/>
    <b v="1"/>
    <s v="theater/plays"/>
    <n v="1.0358333333333334"/>
    <x v="2531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x v="11"/>
    <n v="30891.1"/>
    <x v="0"/>
    <x v="0"/>
    <s v="USD"/>
    <n v="1412434136"/>
    <n v="1409669336"/>
    <b v="0"/>
    <n v="104"/>
    <b v="1"/>
    <s v="theater/plays"/>
    <n v="1.0297033333333332"/>
    <x v="2532"/>
    <x v="1"/>
    <x v="6"/>
    <x v="3425"/>
    <d v="2014-10-04T14:48:56"/>
  </r>
  <r>
    <n v="3426"/>
    <s v="Holocene"/>
    <s v="Part ghost story, part cautionary tale, Holocene is a play about the end of our world, and the beginning of another."/>
    <x v="192"/>
    <n v="4055"/>
    <x v="0"/>
    <x v="0"/>
    <s v="USD"/>
    <n v="1411264800"/>
    <n v="1409620903"/>
    <b v="0"/>
    <n v="87"/>
    <b v="1"/>
    <s v="theater/plays"/>
    <n v="1.0813333333333333"/>
    <x v="2533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x v="15"/>
    <n v="1500"/>
    <x v="0"/>
    <x v="1"/>
    <s v="GBP"/>
    <n v="1404314952"/>
    <n v="1401722952"/>
    <b v="0"/>
    <n v="29"/>
    <b v="1"/>
    <s v="theater/plays"/>
    <n v="1"/>
    <x v="2218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x v="1"/>
    <s v="GBP"/>
    <n v="1425142800"/>
    <n v="1422983847"/>
    <b v="0"/>
    <n v="51"/>
    <b v="1"/>
    <s v="theater/plays"/>
    <n v="1.0275000000000001"/>
    <x v="2534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x v="1"/>
    <s v="GBP"/>
    <n v="1478046661"/>
    <n v="1476837061"/>
    <b v="0"/>
    <n v="12"/>
    <b v="1"/>
    <s v="theater/plays"/>
    <n v="1.3"/>
    <x v="1862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x v="13"/>
    <n v="2170.9899999999998"/>
    <x v="0"/>
    <x v="1"/>
    <s v="GBP"/>
    <n v="1406760101"/>
    <n v="1404168101"/>
    <b v="0"/>
    <n v="72"/>
    <b v="1"/>
    <s v="theater/plays"/>
    <n v="1.0854949999999999"/>
    <x v="2535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x v="0"/>
    <s v="USD"/>
    <n v="1408383153"/>
    <n v="1405791153"/>
    <b v="0"/>
    <n v="21"/>
    <b v="1"/>
    <s v="theater/plays"/>
    <n v="1"/>
    <x v="2536"/>
    <x v="1"/>
    <x v="6"/>
    <x v="3431"/>
    <d v="2014-08-18T17:32:33"/>
  </r>
  <r>
    <n v="3432"/>
    <s v="Love Letters"/>
    <s v="Bare Theatre stages A.R. Gurney's Pulitzer Finalist script about a relationship spanning a lifetime and long distance."/>
    <x v="13"/>
    <n v="2193"/>
    <x v="0"/>
    <x v="0"/>
    <s v="USD"/>
    <n v="1454709600"/>
    <n v="1452520614"/>
    <b v="0"/>
    <n v="42"/>
    <b v="1"/>
    <s v="theater/plays"/>
    <n v="1.0965"/>
    <x v="2537"/>
    <x v="1"/>
    <x v="6"/>
    <x v="3432"/>
    <d v="2016-02-05T22:00:00"/>
  </r>
  <r>
    <n v="3433"/>
    <s v="The Dybbuk"/>
    <s v="death&amp;pretzels presents their first Chicago based project:_x000a_The Dybbuk by S. Ansky"/>
    <x v="196"/>
    <n v="9525"/>
    <x v="0"/>
    <x v="0"/>
    <s v="USD"/>
    <n v="1402974000"/>
    <n v="1400290255"/>
    <b v="0"/>
    <n v="71"/>
    <b v="1"/>
    <s v="theater/plays"/>
    <n v="1.0026315789473683"/>
    <x v="2538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x v="3"/>
    <n v="10555"/>
    <x v="0"/>
    <x v="0"/>
    <s v="USD"/>
    <n v="1404983269"/>
    <n v="1402391269"/>
    <b v="0"/>
    <n v="168"/>
    <b v="1"/>
    <s v="theater/plays"/>
    <n v="1.0555000000000001"/>
    <x v="2539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x v="0"/>
    <s v="USD"/>
    <n v="1470538800"/>
    <n v="1469112493"/>
    <b v="0"/>
    <n v="19"/>
    <b v="1"/>
    <s v="theater/plays"/>
    <n v="1.1200000000000001"/>
    <x v="2540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x v="0"/>
    <s v="USD"/>
    <n v="1408638480"/>
    <n v="1406811593"/>
    <b v="0"/>
    <n v="37"/>
    <b v="1"/>
    <s v="theater/plays"/>
    <n v="1.0589999999999999"/>
    <x v="2541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x v="0"/>
    <s v="USD"/>
    <n v="1440003820"/>
    <n v="1437411820"/>
    <b v="0"/>
    <n v="36"/>
    <b v="1"/>
    <s v="theater/plays"/>
    <n v="1.01"/>
    <x v="2542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x v="30"/>
    <n v="2605"/>
    <x v="0"/>
    <x v="1"/>
    <s v="GBP"/>
    <n v="1430600400"/>
    <n v="1428358567"/>
    <b v="0"/>
    <n v="14"/>
    <b v="1"/>
    <s v="theater/plays"/>
    <n v="1.042"/>
    <x v="2543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x v="38"/>
    <n v="1616.14"/>
    <x v="0"/>
    <x v="0"/>
    <s v="USD"/>
    <n v="1453179540"/>
    <n v="1452030730"/>
    <b v="0"/>
    <n v="18"/>
    <b v="1"/>
    <s v="theater/plays"/>
    <n v="1.3467833333333334"/>
    <x v="2544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x v="10"/>
    <n v="5260.92"/>
    <x v="0"/>
    <x v="0"/>
    <s v="USD"/>
    <n v="1405095300"/>
    <n v="1403146628"/>
    <b v="0"/>
    <n v="82"/>
    <b v="1"/>
    <s v="theater/plays"/>
    <n v="1.052184"/>
    <x v="2545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x v="0"/>
    <s v="USD"/>
    <n v="1447445820"/>
    <n v="1445077121"/>
    <b v="0"/>
    <n v="43"/>
    <b v="1"/>
    <s v="theater/plays"/>
    <n v="1.026"/>
    <x v="2546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x v="49"/>
    <n v="250"/>
    <x v="0"/>
    <x v="0"/>
    <s v="USD"/>
    <n v="1433016672"/>
    <n v="1430424672"/>
    <b v="0"/>
    <n v="8"/>
    <b v="1"/>
    <s v="theater/plays"/>
    <n v="1"/>
    <x v="683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x v="0"/>
    <s v="USD"/>
    <n v="1410266146"/>
    <n v="1407674146"/>
    <b v="0"/>
    <n v="45"/>
    <b v="1"/>
    <s v="theater/plays"/>
    <n v="1.855"/>
    <x v="2547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x v="2"/>
    <s v="AUD"/>
    <n v="1465394340"/>
    <n v="1464677986"/>
    <b v="0"/>
    <n v="20"/>
    <b v="1"/>
    <s v="theater/plays"/>
    <n v="2.89"/>
    <x v="2548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x v="13"/>
    <n v="2000"/>
    <x v="0"/>
    <x v="1"/>
    <s v="GBP"/>
    <n v="1445604236"/>
    <n v="1443185036"/>
    <b v="0"/>
    <n v="31"/>
    <b v="1"/>
    <s v="theater/plays"/>
    <n v="1"/>
    <x v="2549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x v="1"/>
    <s v="GBP"/>
    <n v="1423138800"/>
    <n v="1421092725"/>
    <b v="0"/>
    <n v="25"/>
    <b v="1"/>
    <s v="theater/plays"/>
    <n v="1.0820000000000001"/>
    <x v="2550"/>
    <x v="1"/>
    <x v="6"/>
    <x v="3446"/>
    <d v="2015-02-05T12:20:00"/>
  </r>
  <r>
    <n v="3447"/>
    <s v="The Vagabond Halfback"/>
    <s v="&quot;He was a poet, a vagrant, a philosopher, a lady's man and a hard drinker&quot;"/>
    <x v="28"/>
    <n v="1078"/>
    <x v="0"/>
    <x v="0"/>
    <s v="USD"/>
    <n v="1458332412"/>
    <n v="1454448012"/>
    <b v="0"/>
    <n v="14"/>
    <b v="1"/>
    <s v="theater/plays"/>
    <n v="1.0780000000000001"/>
    <x v="2551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x v="0"/>
    <s v="USD"/>
    <n v="1418784689"/>
    <n v="1416192689"/>
    <b v="0"/>
    <n v="45"/>
    <b v="1"/>
    <s v="theater/plays"/>
    <n v="1.0976190476190477"/>
    <x v="2552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x v="0"/>
    <s v="USD"/>
    <n v="1468036800"/>
    <n v="1465607738"/>
    <b v="0"/>
    <n v="20"/>
    <b v="1"/>
    <s v="theater/plays"/>
    <n v="1.70625"/>
    <x v="2553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x v="2"/>
    <n v="760"/>
    <x v="0"/>
    <x v="1"/>
    <s v="GBP"/>
    <n v="1427990071"/>
    <n v="1422809671"/>
    <b v="0"/>
    <n v="39"/>
    <b v="1"/>
    <s v="theater/plays"/>
    <n v="1.52"/>
    <x v="2554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x v="81"/>
    <n v="658"/>
    <x v="0"/>
    <x v="0"/>
    <s v="USD"/>
    <n v="1429636927"/>
    <n v="1427304127"/>
    <b v="0"/>
    <n v="16"/>
    <b v="1"/>
    <s v="theater/plays"/>
    <n v="1.0123076923076924"/>
    <x v="2555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x v="0"/>
    <s v="USD"/>
    <n v="1406087940"/>
    <n v="1404141626"/>
    <b v="0"/>
    <n v="37"/>
    <b v="1"/>
    <s v="theater/plays"/>
    <n v="1.532"/>
    <x v="2556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x v="43"/>
    <n v="385"/>
    <x v="0"/>
    <x v="1"/>
    <s v="GBP"/>
    <n v="1471130956"/>
    <n v="1465946956"/>
    <b v="0"/>
    <n v="14"/>
    <b v="1"/>
    <s v="theater/plays"/>
    <n v="1.2833333333333334"/>
    <x v="446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x v="1"/>
    <s v="GBP"/>
    <n v="1406825159"/>
    <n v="1404233159"/>
    <b v="0"/>
    <n v="21"/>
    <b v="1"/>
    <s v="theater/plays"/>
    <n v="1.0071428571428571"/>
    <x v="2557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x v="0"/>
    <s v="USD"/>
    <n v="1476381627"/>
    <n v="1473789627"/>
    <b v="0"/>
    <n v="69"/>
    <b v="1"/>
    <s v="theater/plays"/>
    <n v="1.0065"/>
    <x v="2558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x v="9"/>
    <n v="5739"/>
    <x v="0"/>
    <x v="0"/>
    <s v="USD"/>
    <n v="1406876340"/>
    <n v="1404190567"/>
    <b v="0"/>
    <n v="16"/>
    <b v="1"/>
    <s v="theater/plays"/>
    <n v="1.913"/>
    <x v="2559"/>
    <x v="1"/>
    <x v="6"/>
    <x v="3456"/>
    <d v="2014-08-01T06:59:00"/>
  </r>
  <r>
    <n v="3457"/>
    <s v="The Impossible Adventures Of Supernova Jones"/>
    <s v="Robots, Space Battles, Mystery, and Intrigue. Nothing is Impossible..."/>
    <x v="13"/>
    <n v="2804"/>
    <x v="0"/>
    <x v="0"/>
    <s v="USD"/>
    <n v="1423720740"/>
    <n v="1421081857"/>
    <b v="0"/>
    <n v="55"/>
    <b v="1"/>
    <s v="theater/plays"/>
    <n v="1.4019999999999999"/>
    <x v="2560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x v="0"/>
    <s v="USD"/>
    <n v="1422937620"/>
    <n v="1420606303"/>
    <b v="0"/>
    <n v="27"/>
    <b v="1"/>
    <s v="theater/plays"/>
    <n v="1.2433537832310839"/>
    <x v="2561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x v="1"/>
    <s v="GBP"/>
    <n v="1463743860"/>
    <n v="1461151860"/>
    <b v="0"/>
    <n v="36"/>
    <b v="1"/>
    <s v="theater/plays"/>
    <n v="1.262"/>
    <x v="2562"/>
    <x v="1"/>
    <x v="6"/>
    <x v="3459"/>
    <d v="2016-05-20T11:31:00"/>
  </r>
  <r>
    <n v="3460"/>
    <s v="Pushers"/>
    <s v="'Pushers' is an exciting new play and the first project for brand new theatre company, Ain't Got No Home Productions."/>
    <x v="2"/>
    <n v="950"/>
    <x v="0"/>
    <x v="1"/>
    <s v="GBP"/>
    <n v="1408106352"/>
    <n v="1406896752"/>
    <b v="0"/>
    <n v="19"/>
    <b v="1"/>
    <s v="theater/plays"/>
    <n v="1.9"/>
    <x v="73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x v="0"/>
    <s v="USD"/>
    <n v="1477710000"/>
    <n v="1475248279"/>
    <b v="0"/>
    <n v="12"/>
    <b v="1"/>
    <s v="theater/plays"/>
    <n v="1.39"/>
    <x v="2563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x v="49"/>
    <n v="505"/>
    <x v="0"/>
    <x v="0"/>
    <s v="USD"/>
    <n v="1436551200"/>
    <n v="1435181628"/>
    <b v="0"/>
    <n v="17"/>
    <b v="1"/>
    <s v="theater/plays"/>
    <n v="2.02"/>
    <x v="2564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x v="5"/>
    <s v="CAD"/>
    <n v="1476158340"/>
    <n v="1472594585"/>
    <b v="0"/>
    <n v="114"/>
    <b v="1"/>
    <s v="theater/plays"/>
    <n v="1.0338000000000001"/>
    <x v="2565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x v="10"/>
    <n v="5116.18"/>
    <x v="0"/>
    <x v="0"/>
    <s v="USD"/>
    <n v="1471921637"/>
    <n v="1469329637"/>
    <b v="0"/>
    <n v="93"/>
    <b v="1"/>
    <s v="theater/plays"/>
    <n v="1.023236"/>
    <x v="2566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x v="1"/>
    <s v="GBP"/>
    <n v="1439136000"/>
    <n v="1436972472"/>
    <b v="0"/>
    <n v="36"/>
    <b v="1"/>
    <s v="theater/plays"/>
    <n v="1.03"/>
    <x v="2567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x v="8"/>
    <n v="4450"/>
    <x v="0"/>
    <x v="0"/>
    <s v="USD"/>
    <n v="1461108450"/>
    <n v="1455928050"/>
    <b v="0"/>
    <n v="61"/>
    <b v="1"/>
    <s v="theater/plays"/>
    <n v="1.2714285714285714"/>
    <x v="2568"/>
    <x v="1"/>
    <x v="6"/>
    <x v="3466"/>
    <d v="2016-04-19T23:27:30"/>
  </r>
  <r>
    <n v="3467"/>
    <s v="Venus in Fur, Los Angeles."/>
    <s v="Venus in Fur, By David Ives."/>
    <x v="9"/>
    <n v="3030"/>
    <x v="0"/>
    <x v="0"/>
    <s v="USD"/>
    <n v="1426864032"/>
    <n v="1424275632"/>
    <b v="0"/>
    <n v="47"/>
    <b v="1"/>
    <s v="theater/plays"/>
    <n v="1.01"/>
    <x v="2569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x v="3"/>
    <n v="12178"/>
    <x v="0"/>
    <x v="0"/>
    <s v="USD"/>
    <n v="1474426800"/>
    <n v="1471976529"/>
    <b v="0"/>
    <n v="17"/>
    <b v="1"/>
    <s v="theater/plays"/>
    <n v="1.2178"/>
    <x v="2570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x v="0"/>
    <s v="USD"/>
    <n v="1461857045"/>
    <n v="1459265045"/>
    <b v="0"/>
    <n v="63"/>
    <b v="1"/>
    <s v="theater/plays"/>
    <n v="1.1339285714285714"/>
    <x v="2571"/>
    <x v="1"/>
    <x v="6"/>
    <x v="3469"/>
    <d v="2016-04-28T15:24:05"/>
  </r>
  <r>
    <n v="3470"/>
    <s v="She Kills Monsters"/>
    <s v="The New Artist's Circle is a theatre company dedicated to bringing the arts to young people."/>
    <x v="49"/>
    <n v="375"/>
    <x v="0"/>
    <x v="0"/>
    <s v="USD"/>
    <n v="1468618680"/>
    <n v="1465345902"/>
    <b v="0"/>
    <n v="9"/>
    <b v="1"/>
    <s v="theater/plays"/>
    <n v="1.5"/>
    <x v="694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x v="2"/>
    <n v="1073"/>
    <x v="0"/>
    <x v="1"/>
    <s v="GBP"/>
    <n v="1409515200"/>
    <n v="1405971690"/>
    <b v="0"/>
    <n v="30"/>
    <b v="1"/>
    <s v="theater/plays"/>
    <n v="2.1459999999999999"/>
    <x v="2572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x v="0"/>
    <s v="USD"/>
    <n v="1415253540"/>
    <n v="1413432331"/>
    <b v="0"/>
    <n v="23"/>
    <b v="1"/>
    <s v="theater/plays"/>
    <n v="1.0205"/>
    <x v="2573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x v="244"/>
    <n v="4900"/>
    <x v="0"/>
    <x v="0"/>
    <s v="USD"/>
    <n v="1426883220"/>
    <n v="1425067296"/>
    <b v="0"/>
    <n v="33"/>
    <b v="1"/>
    <s v="theater/plays"/>
    <n v="1"/>
    <x v="2574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x v="13"/>
    <n v="2020"/>
    <x v="0"/>
    <x v="1"/>
    <s v="GBP"/>
    <n v="1469016131"/>
    <n v="1466424131"/>
    <b v="0"/>
    <n v="39"/>
    <b v="1"/>
    <s v="theater/plays"/>
    <n v="1.01"/>
    <x v="2575"/>
    <x v="1"/>
    <x v="6"/>
    <x v="3474"/>
    <d v="2016-07-20T12:02:11"/>
  </r>
  <r>
    <n v="3475"/>
    <s v="Score"/>
    <s v="Score is a musical play inspired by true stories of parents who have recovered from addiction and regained their children."/>
    <x v="43"/>
    <n v="340"/>
    <x v="0"/>
    <x v="1"/>
    <s v="GBP"/>
    <n v="1414972800"/>
    <n v="1412629704"/>
    <b v="0"/>
    <n v="17"/>
    <b v="1"/>
    <s v="theater/plays"/>
    <n v="1.1333333333333333"/>
    <x v="135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x v="0"/>
    <s v="USD"/>
    <n v="1414378800"/>
    <n v="1412836990"/>
    <b v="0"/>
    <n v="6"/>
    <b v="1"/>
    <s v="theater/plays"/>
    <n v="1.04"/>
    <x v="368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x v="40"/>
    <n v="2076"/>
    <x v="0"/>
    <x v="0"/>
    <s v="USD"/>
    <n v="1431831600"/>
    <n v="1430761243"/>
    <b v="0"/>
    <n v="39"/>
    <b v="1"/>
    <s v="theater/plays"/>
    <n v="1.1533333333333333"/>
    <x v="2576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x v="13"/>
    <n v="2257"/>
    <x v="0"/>
    <x v="0"/>
    <s v="USD"/>
    <n v="1426539600"/>
    <n v="1424296822"/>
    <b v="0"/>
    <n v="57"/>
    <b v="1"/>
    <s v="theater/plays"/>
    <n v="1.1285000000000001"/>
    <x v="2577"/>
    <x v="1"/>
    <x v="6"/>
    <x v="3478"/>
    <d v="2015-03-16T21:00:00"/>
  </r>
  <r>
    <n v="3479"/>
    <s v="Civil Rogues"/>
    <s v="A new comedy about what happened to a band of foolhardy actors when the Puritans closed the theatres in the 1640s."/>
    <x v="15"/>
    <n v="1918"/>
    <x v="0"/>
    <x v="1"/>
    <s v="GBP"/>
    <n v="1403382680"/>
    <n v="1400790680"/>
    <b v="0"/>
    <n v="56"/>
    <b v="1"/>
    <s v="theater/plays"/>
    <n v="1.2786666666666666"/>
    <x v="2578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x v="0"/>
    <s v="USD"/>
    <n v="1436562000"/>
    <n v="1434440227"/>
    <b v="0"/>
    <n v="13"/>
    <b v="1"/>
    <s v="theater/plays"/>
    <n v="1.4266666666666667"/>
    <x v="2579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x v="3"/>
    <n v="11880"/>
    <x v="0"/>
    <x v="2"/>
    <s v="AUD"/>
    <n v="1420178188"/>
    <n v="1418709388"/>
    <b v="0"/>
    <n v="95"/>
    <b v="1"/>
    <s v="theater/plays"/>
    <n v="1.1879999999999999"/>
    <x v="2580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x v="9"/>
    <n v="4150"/>
    <x v="0"/>
    <x v="1"/>
    <s v="GBP"/>
    <n v="1404671466"/>
    <n v="1402079466"/>
    <b v="0"/>
    <n v="80"/>
    <b v="1"/>
    <s v="theater/plays"/>
    <n v="1.3833333333333333"/>
    <x v="370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x v="295"/>
    <n v="5358"/>
    <x v="0"/>
    <x v="0"/>
    <s v="USD"/>
    <n v="1404403381"/>
    <n v="1401811381"/>
    <b v="0"/>
    <n v="133"/>
    <b v="1"/>
    <s v="theater/plays"/>
    <n v="1.599402985074627"/>
    <x v="2581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x v="30"/>
    <n v="2856"/>
    <x v="0"/>
    <x v="0"/>
    <s v="USD"/>
    <n v="1466014499"/>
    <n v="1463422499"/>
    <b v="0"/>
    <n v="44"/>
    <b v="1"/>
    <s v="theater/plays"/>
    <n v="1.1424000000000001"/>
    <x v="2582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x v="0"/>
    <s v="USD"/>
    <n v="1454431080"/>
    <n v="1451839080"/>
    <b v="0"/>
    <n v="30"/>
    <b v="1"/>
    <s v="theater/plays"/>
    <n v="1.0060606060606061"/>
    <x v="2425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x v="0"/>
    <s v="USD"/>
    <n v="1433314740"/>
    <n v="1430600401"/>
    <b v="0"/>
    <n v="56"/>
    <b v="1"/>
    <s v="theater/plays"/>
    <n v="1.552"/>
    <x v="2583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x v="13"/>
    <n v="2555"/>
    <x v="0"/>
    <x v="1"/>
    <s v="GBP"/>
    <n v="1435185252"/>
    <n v="1432593252"/>
    <b v="0"/>
    <n v="66"/>
    <b v="1"/>
    <s v="theater/plays"/>
    <n v="1.2775000000000001"/>
    <x v="2584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x v="0"/>
    <s v="USD"/>
    <n v="1429286400"/>
    <n v="1427221560"/>
    <b v="0"/>
    <n v="29"/>
    <b v="1"/>
    <s v="theater/plays"/>
    <n v="1.212"/>
    <x v="2585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x v="1"/>
    <s v="GBP"/>
    <n v="1400965200"/>
    <n v="1398352531"/>
    <b v="0"/>
    <n v="72"/>
    <b v="1"/>
    <s v="theater/plays"/>
    <n v="1.127"/>
    <x v="2586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x v="0"/>
    <s v="USD"/>
    <n v="1460574924"/>
    <n v="1457982924"/>
    <b v="0"/>
    <n v="27"/>
    <b v="1"/>
    <s v="theater/plays"/>
    <n v="1.2749999999999999"/>
    <x v="1655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x v="2"/>
    <n v="791"/>
    <x v="0"/>
    <x v="0"/>
    <s v="USD"/>
    <n v="1431928784"/>
    <n v="1430114384"/>
    <b v="0"/>
    <n v="10"/>
    <b v="1"/>
    <s v="theater/plays"/>
    <n v="1.5820000000000001"/>
    <x v="2587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x v="0"/>
    <s v="USD"/>
    <n v="1445818397"/>
    <n v="1442794397"/>
    <b v="0"/>
    <n v="35"/>
    <b v="1"/>
    <s v="theater/plays"/>
    <n v="1.0526894736842105"/>
    <x v="2588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x v="0"/>
    <s v="USD"/>
    <n v="1408252260"/>
    <n v="1406580436"/>
    <b v="0"/>
    <n v="29"/>
    <b v="1"/>
    <s v="theater/plays"/>
    <n v="1"/>
    <x v="2218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x v="44"/>
    <n v="400"/>
    <x v="0"/>
    <x v="0"/>
    <s v="USD"/>
    <n v="1480140000"/>
    <n v="1479186575"/>
    <b v="0"/>
    <n v="13"/>
    <b v="1"/>
    <s v="theater/plays"/>
    <n v="1"/>
    <x v="2589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x v="10"/>
    <n v="5343"/>
    <x v="0"/>
    <x v="5"/>
    <s v="CAD"/>
    <n v="1414862280"/>
    <n v="1412360309"/>
    <b v="0"/>
    <n v="72"/>
    <b v="1"/>
    <s v="theater/plays"/>
    <n v="1.0686"/>
    <x v="2590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x v="0"/>
    <s v="USD"/>
    <n v="1473625166"/>
    <n v="1470169166"/>
    <b v="0"/>
    <n v="78"/>
    <b v="1"/>
    <s v="theater/plays"/>
    <n v="1.244"/>
    <x v="2591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x v="410"/>
    <n v="1686"/>
    <x v="0"/>
    <x v="0"/>
    <s v="USD"/>
    <n v="1464904800"/>
    <n v="1463852904"/>
    <b v="0"/>
    <n v="49"/>
    <b v="1"/>
    <s v="theater/plays"/>
    <n v="1.0870406189555126"/>
    <x v="2592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x v="5"/>
    <s v="CAD"/>
    <n v="1464471840"/>
    <n v="1459309704"/>
    <b v="0"/>
    <n v="42"/>
    <b v="1"/>
    <s v="theater/plays"/>
    <n v="1.0242424242424242"/>
    <x v="2593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x v="13"/>
    <n v="2110"/>
    <x v="0"/>
    <x v="0"/>
    <s v="USD"/>
    <n v="1435733940"/>
    <n v="1431046325"/>
    <b v="0"/>
    <n v="35"/>
    <b v="1"/>
    <s v="theater/plays"/>
    <n v="1.0549999999999999"/>
    <x v="2594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x v="0"/>
    <s v="USD"/>
    <n v="1457326740"/>
    <n v="1455919438"/>
    <b v="0"/>
    <n v="42"/>
    <b v="1"/>
    <s v="theater/plays"/>
    <n v="1.0629999999999999"/>
    <x v="2595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x v="15"/>
    <n v="1510"/>
    <x v="0"/>
    <x v="1"/>
    <s v="GBP"/>
    <n v="1441995595"/>
    <n v="1439835595"/>
    <b v="0"/>
    <n v="42"/>
    <b v="1"/>
    <s v="theater/plays"/>
    <n v="1.0066666666666666"/>
    <x v="2596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x v="23"/>
    <n v="4216"/>
    <x v="0"/>
    <x v="0"/>
    <s v="USD"/>
    <n v="1458100740"/>
    <n v="1456862924"/>
    <b v="0"/>
    <n v="31"/>
    <b v="1"/>
    <s v="theater/plays"/>
    <n v="1.054"/>
    <x v="2597"/>
    <x v="1"/>
    <x v="6"/>
    <x v="3502"/>
    <d v="2016-03-16T03:59:00"/>
  </r>
  <r>
    <n v="3503"/>
    <s v="Tarantella"/>
    <s v="A group of Sicilian immigrants in New York struggle to deal with conflict from both within the family and from without."/>
    <x v="30"/>
    <n v="2689"/>
    <x v="0"/>
    <x v="1"/>
    <s v="GBP"/>
    <n v="1469359728"/>
    <n v="1466767728"/>
    <b v="0"/>
    <n v="38"/>
    <b v="1"/>
    <s v="theater/plays"/>
    <n v="1.0755999999999999"/>
    <x v="2598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x v="0"/>
    <s v="USD"/>
    <n v="1447959491"/>
    <n v="1445363891"/>
    <b v="0"/>
    <n v="8"/>
    <b v="1"/>
    <s v="theater/plays"/>
    <n v="1"/>
    <x v="179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x v="0"/>
    <s v="USD"/>
    <n v="1399953600"/>
    <n v="1398983245"/>
    <b v="0"/>
    <n v="39"/>
    <b v="1"/>
    <s v="theater/plays"/>
    <n v="1.0376000000000001"/>
    <x v="2599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x v="0"/>
    <s v="USD"/>
    <n v="1408815440"/>
    <n v="1404927440"/>
    <b v="0"/>
    <n v="29"/>
    <b v="1"/>
    <s v="theater/plays"/>
    <n v="1.0149999999999999"/>
    <x v="2600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x v="3"/>
    <n v="10440"/>
    <x v="0"/>
    <x v="0"/>
    <s v="USD"/>
    <n v="1464732537"/>
    <n v="1462140537"/>
    <b v="0"/>
    <n v="72"/>
    <b v="1"/>
    <s v="theater/plays"/>
    <n v="1.044"/>
    <x v="1784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x v="213"/>
    <n v="180"/>
    <x v="0"/>
    <x v="1"/>
    <s v="GBP"/>
    <n v="1462914000"/>
    <n v="1460914253"/>
    <b v="0"/>
    <n v="15"/>
    <b v="1"/>
    <s v="theater/plays"/>
    <n v="1.8"/>
    <x v="1053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x v="0"/>
    <s v="USD"/>
    <n v="1416545700"/>
    <n v="1415392666"/>
    <b v="0"/>
    <n v="33"/>
    <b v="1"/>
    <s v="theater/plays"/>
    <n v="1.0633333333333332"/>
    <x v="2601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x v="0"/>
    <s v="USD"/>
    <n v="1404312846"/>
    <n v="1402584846"/>
    <b v="0"/>
    <n v="15"/>
    <b v="1"/>
    <s v="theater/plays"/>
    <n v="1.0055555555555555"/>
    <x v="2602"/>
    <x v="1"/>
    <x v="6"/>
    <x v="3510"/>
    <d v="2014-07-02T14:54:06"/>
  </r>
  <r>
    <n v="3511"/>
    <s v="Silent Planet"/>
    <s v="The world premiere of the first full-length play by Eve Leigh, at the intimate Finborough Theatre in London."/>
    <x v="15"/>
    <n v="1518"/>
    <x v="0"/>
    <x v="1"/>
    <s v="GBP"/>
    <n v="1415385000"/>
    <n v="1413406695"/>
    <b v="0"/>
    <n v="19"/>
    <b v="1"/>
    <s v="theater/plays"/>
    <n v="1.012"/>
    <x v="2603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x v="28"/>
    <n v="1000"/>
    <x v="0"/>
    <x v="1"/>
    <s v="GBP"/>
    <n v="1429789992"/>
    <n v="1424609592"/>
    <b v="0"/>
    <n v="17"/>
    <b v="1"/>
    <s v="theater/plays"/>
    <n v="1"/>
    <x v="2604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x v="0"/>
    <s v="USD"/>
    <n v="1401857940"/>
    <n v="1400725112"/>
    <b v="0"/>
    <n v="44"/>
    <b v="1"/>
    <s v="theater/plays"/>
    <n v="1.1839285714285714"/>
    <x v="2605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x v="0"/>
    <s v="USD"/>
    <n v="1422853140"/>
    <n v="1421439552"/>
    <b v="0"/>
    <n v="10"/>
    <b v="1"/>
    <s v="theater/plays"/>
    <n v="1.1000000000000001"/>
    <x v="698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x v="9"/>
    <n v="3080"/>
    <x v="0"/>
    <x v="0"/>
    <s v="USD"/>
    <n v="1433097171"/>
    <n v="1430505171"/>
    <b v="0"/>
    <n v="46"/>
    <b v="1"/>
    <s v="theater/plays"/>
    <n v="1.0266666666666666"/>
    <x v="2606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x v="30"/>
    <n v="2500"/>
    <x v="0"/>
    <x v="0"/>
    <s v="USD"/>
    <n v="1410145200"/>
    <n v="1407197670"/>
    <b v="0"/>
    <n v="11"/>
    <b v="1"/>
    <s v="theater/plays"/>
    <n v="1"/>
    <x v="2607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x v="23"/>
    <n v="4000"/>
    <x v="0"/>
    <x v="1"/>
    <s v="GBP"/>
    <n v="1404471600"/>
    <n v="1401910634"/>
    <b v="0"/>
    <n v="13"/>
    <b v="1"/>
    <s v="theater/plays"/>
    <n v="1"/>
    <x v="2608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x v="15"/>
    <n v="1650.69"/>
    <x v="0"/>
    <x v="0"/>
    <s v="USD"/>
    <n v="1412259660"/>
    <n v="1410461299"/>
    <b v="0"/>
    <n v="33"/>
    <b v="1"/>
    <s v="theater/plays"/>
    <n v="1.10046"/>
    <x v="2609"/>
    <x v="1"/>
    <x v="6"/>
    <x v="3518"/>
    <d v="2014-10-02T14:21:00"/>
  </r>
  <r>
    <n v="3519"/>
    <s v="Bookstory"/>
    <s v="Bookstory is a tiny puppet musical with some very big ideas that tells the story of the story in the digital age"/>
    <x v="13"/>
    <n v="2027"/>
    <x v="0"/>
    <x v="1"/>
    <s v="GBP"/>
    <n v="1425478950"/>
    <n v="1422886950"/>
    <b v="0"/>
    <n v="28"/>
    <b v="1"/>
    <s v="theater/plays"/>
    <n v="1.0135000000000001"/>
    <x v="2610"/>
    <x v="1"/>
    <x v="6"/>
    <x v="3519"/>
    <d v="2015-03-04T14:22:30"/>
  </r>
  <r>
    <n v="3520"/>
    <s v="Protocols"/>
    <s v="Help us to bring &quot;Protocols&quot; at the 2015 Camden Fringe. The most controversial play of the year."/>
    <x v="13"/>
    <n v="2015"/>
    <x v="0"/>
    <x v="1"/>
    <s v="GBP"/>
    <n v="1441547220"/>
    <n v="1439322412"/>
    <b v="0"/>
    <n v="21"/>
    <b v="1"/>
    <s v="theater/plays"/>
    <n v="1.0075000000000001"/>
    <x v="2611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x v="0"/>
    <s v="USD"/>
    <n v="1411980020"/>
    <n v="1409388020"/>
    <b v="0"/>
    <n v="13"/>
    <b v="1"/>
    <s v="theater/plays"/>
    <n v="1.6942857142857144"/>
    <x v="2612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x v="1"/>
    <s v="GBP"/>
    <n v="1442311560"/>
    <n v="1439924246"/>
    <b v="0"/>
    <n v="34"/>
    <b v="1"/>
    <s v="theater/plays"/>
    <n v="1"/>
    <x v="2613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x v="23"/>
    <n v="4546"/>
    <x v="0"/>
    <x v="1"/>
    <s v="GBP"/>
    <n v="1474844400"/>
    <n v="1469871148"/>
    <b v="0"/>
    <n v="80"/>
    <b v="1"/>
    <s v="theater/plays"/>
    <n v="1.1365000000000001"/>
    <x v="2614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x v="3"/>
    <n v="10156"/>
    <x v="0"/>
    <x v="0"/>
    <s v="USD"/>
    <n v="1410580800"/>
    <n v="1409336373"/>
    <b v="0"/>
    <n v="74"/>
    <b v="1"/>
    <s v="theater/plays"/>
    <n v="1.0156000000000001"/>
    <x v="2615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x v="0"/>
    <s v="USD"/>
    <n v="1439136000"/>
    <n v="1438188106"/>
    <b v="0"/>
    <n v="7"/>
    <b v="1"/>
    <s v="theater/plays"/>
    <n v="1.06"/>
    <x v="2616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x v="126"/>
    <n v="3366"/>
    <x v="0"/>
    <x v="0"/>
    <s v="USD"/>
    <n v="1461823140"/>
    <n v="1459411371"/>
    <b v="0"/>
    <n v="34"/>
    <b v="1"/>
    <s v="theater/plays"/>
    <n v="1.02"/>
    <x v="2617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x v="0"/>
    <s v="USD"/>
    <n v="1436587140"/>
    <n v="1434069205"/>
    <b v="0"/>
    <n v="86"/>
    <b v="1"/>
    <s v="theater/plays"/>
    <n v="1.1691666666666667"/>
    <x v="2618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x v="1"/>
    <s v="GBP"/>
    <n v="1484740918"/>
    <n v="1483012918"/>
    <b v="0"/>
    <n v="37"/>
    <b v="1"/>
    <s v="theater/plays"/>
    <n v="1.0115151515151515"/>
    <x v="2619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x v="0"/>
    <s v="USD"/>
    <n v="1436749200"/>
    <n v="1434997018"/>
    <b v="0"/>
    <n v="18"/>
    <b v="1"/>
    <s v="theater/plays"/>
    <n v="1.32"/>
    <x v="2333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x v="181"/>
    <n v="2750"/>
    <x v="0"/>
    <x v="1"/>
    <s v="GBP"/>
    <n v="1460318400"/>
    <n v="1457881057"/>
    <b v="0"/>
    <n v="22"/>
    <b v="1"/>
    <s v="theater/plays"/>
    <n v="1"/>
    <x v="179"/>
    <x v="1"/>
    <x v="6"/>
    <x v="3530"/>
    <d v="2016-04-10T20:00:00"/>
  </r>
  <r>
    <n v="3531"/>
    <s v="The Reinvention of Lily Johnson"/>
    <s v="A political comedy for a crazy election year"/>
    <x v="28"/>
    <n v="1280"/>
    <x v="0"/>
    <x v="0"/>
    <s v="USD"/>
    <n v="1467301334"/>
    <n v="1464709334"/>
    <b v="0"/>
    <n v="26"/>
    <b v="1"/>
    <s v="theater/plays"/>
    <n v="1.28"/>
    <x v="2620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x v="0"/>
    <s v="USD"/>
    <n v="1411012740"/>
    <n v="1409667827"/>
    <b v="0"/>
    <n v="27"/>
    <b v="1"/>
    <s v="theater/plays"/>
    <n v="1.1895833333333334"/>
    <x v="2621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x v="0"/>
    <s v="USD"/>
    <n v="1447269367"/>
    <n v="1444673767"/>
    <b v="0"/>
    <n v="8"/>
    <b v="1"/>
    <s v="theater/plays"/>
    <n v="1.262"/>
    <x v="2622"/>
    <x v="1"/>
    <x v="6"/>
    <x v="3533"/>
    <d v="2015-11-11T19:16:07"/>
  </r>
  <r>
    <n v="3534"/>
    <s v="Night of Ashes"/>
    <s v="A Theatrical Prequel to Hell's Rebels, the current Pathfinder Adventure Path from Paizo Publishing"/>
    <x v="10"/>
    <n v="7810"/>
    <x v="0"/>
    <x v="0"/>
    <s v="USD"/>
    <n v="1443711623"/>
    <n v="1440687623"/>
    <b v="0"/>
    <n v="204"/>
    <b v="1"/>
    <s v="theater/plays"/>
    <n v="1.5620000000000001"/>
    <x v="2623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x v="13"/>
    <n v="2063"/>
    <x v="0"/>
    <x v="1"/>
    <s v="GBP"/>
    <n v="1443808800"/>
    <n v="1441120910"/>
    <b v="0"/>
    <n v="46"/>
    <b v="1"/>
    <s v="theater/plays"/>
    <n v="1.0315000000000001"/>
    <x v="2624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x v="1"/>
    <s v="GBP"/>
    <n v="1450612740"/>
    <n v="1448040425"/>
    <b v="0"/>
    <n v="17"/>
    <b v="1"/>
    <s v="theater/plays"/>
    <n v="1.5333333333333334"/>
    <x v="2625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x v="5"/>
    <s v="CAD"/>
    <n v="1416211140"/>
    <n v="1413016216"/>
    <b v="0"/>
    <n v="28"/>
    <b v="1"/>
    <s v="theater/plays"/>
    <n v="1.8044444444444445"/>
    <x v="145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x v="1"/>
    <s v="GBP"/>
    <n v="1471428340"/>
    <n v="1469009140"/>
    <b v="0"/>
    <n v="83"/>
    <b v="1"/>
    <s v="theater/plays"/>
    <n v="1.2845"/>
    <x v="2626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x v="20"/>
    <n v="718"/>
    <x v="0"/>
    <x v="0"/>
    <s v="USD"/>
    <n v="1473358122"/>
    <n v="1471543722"/>
    <b v="0"/>
    <n v="13"/>
    <b v="1"/>
    <s v="theater/plays"/>
    <n v="1.1966666666666668"/>
    <x v="2627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x v="43"/>
    <n v="369"/>
    <x v="0"/>
    <x v="1"/>
    <s v="GBP"/>
    <n v="1466899491"/>
    <n v="1464307491"/>
    <b v="0"/>
    <n v="8"/>
    <b v="1"/>
    <s v="theater/plays"/>
    <n v="1.23"/>
    <x v="2628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x v="1"/>
    <s v="GBP"/>
    <n v="1441042275"/>
    <n v="1438882275"/>
    <b v="0"/>
    <n v="32"/>
    <b v="1"/>
    <s v="theater/plays"/>
    <n v="1.05"/>
    <x v="2629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x v="62"/>
    <n v="5623"/>
    <x v="0"/>
    <x v="0"/>
    <s v="USD"/>
    <n v="1410099822"/>
    <n v="1404915822"/>
    <b v="0"/>
    <n v="85"/>
    <b v="1"/>
    <s v="theater/plays"/>
    <n v="1.0223636363636364"/>
    <x v="2630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x v="12"/>
    <s v="EUR"/>
    <n v="1435255659"/>
    <n v="1432663659"/>
    <b v="0"/>
    <n v="29"/>
    <b v="1"/>
    <s v="theater/plays"/>
    <n v="1.0466666666666666"/>
    <x v="2631"/>
    <x v="1"/>
    <x v="6"/>
    <x v="3543"/>
    <d v="2015-06-25T18:07:39"/>
  </r>
  <r>
    <n v="3544"/>
    <s v="Gruoch, or Lady Macbeth"/>
    <s v="Death &amp; Pretzels presents the world premiere of Paul Pasulka's Gruoch, or Lady Macbeth"/>
    <x v="30"/>
    <n v="2500"/>
    <x v="0"/>
    <x v="0"/>
    <s v="USD"/>
    <n v="1425758257"/>
    <n v="1423166257"/>
    <b v="0"/>
    <n v="24"/>
    <b v="1"/>
    <s v="theater/plays"/>
    <n v="1"/>
    <x v="2632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x v="0"/>
    <s v="USD"/>
    <n v="1428780159"/>
    <n v="1426188159"/>
    <b v="0"/>
    <n v="8"/>
    <b v="1"/>
    <s v="theater/plays"/>
    <n v="1.004"/>
    <x v="90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x v="0"/>
    <s v="USD"/>
    <n v="1427860740"/>
    <n v="1426002684"/>
    <b v="0"/>
    <n v="19"/>
    <b v="1"/>
    <s v="theater/plays"/>
    <n v="1.0227272727272727"/>
    <x v="2633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x v="0"/>
    <s v="USD"/>
    <n v="1463198340"/>
    <n v="1461117201"/>
    <b v="0"/>
    <n v="336"/>
    <b v="1"/>
    <s v="theater/plays"/>
    <n v="1.1440928571428572"/>
    <x v="2634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x v="190"/>
    <n v="2140"/>
    <x v="0"/>
    <x v="0"/>
    <s v="USD"/>
    <n v="1457139600"/>
    <n v="1455230214"/>
    <b v="0"/>
    <n v="13"/>
    <b v="1"/>
    <s v="theater/plays"/>
    <n v="1.019047619047619"/>
    <x v="2579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x v="28"/>
    <n v="1020"/>
    <x v="0"/>
    <x v="1"/>
    <s v="GBP"/>
    <n v="1441358873"/>
    <n v="1438939673"/>
    <b v="0"/>
    <n v="42"/>
    <b v="1"/>
    <s v="theater/plays"/>
    <n v="1.02"/>
    <x v="2635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x v="30"/>
    <n v="2620"/>
    <x v="0"/>
    <x v="1"/>
    <s v="GBP"/>
    <n v="1462224398"/>
    <n v="1459632398"/>
    <b v="0"/>
    <n v="64"/>
    <b v="1"/>
    <s v="theater/plays"/>
    <n v="1.048"/>
    <x v="2636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x v="15"/>
    <n v="1527.5"/>
    <x v="0"/>
    <x v="0"/>
    <s v="USD"/>
    <n v="1400796420"/>
    <n v="1398342170"/>
    <b v="0"/>
    <n v="25"/>
    <b v="1"/>
    <s v="theater/plays"/>
    <n v="1.0183333333333333"/>
    <x v="2637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x v="1"/>
    <s v="GBP"/>
    <n v="1403964324"/>
    <n v="1401372324"/>
    <b v="0"/>
    <n v="20"/>
    <b v="1"/>
    <s v="theater/plays"/>
    <n v="1"/>
    <x v="2638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x v="62"/>
    <n v="5845"/>
    <x v="0"/>
    <x v="0"/>
    <s v="USD"/>
    <n v="1439337600"/>
    <n v="1436575280"/>
    <b v="0"/>
    <n v="104"/>
    <b v="1"/>
    <s v="theater/plays"/>
    <n v="1.0627272727272727"/>
    <x v="2639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x v="10"/>
    <n v="5671.11"/>
    <x v="0"/>
    <x v="0"/>
    <s v="USD"/>
    <n v="1423674000"/>
    <n v="1421025159"/>
    <b v="0"/>
    <n v="53"/>
    <b v="1"/>
    <s v="theater/plays"/>
    <n v="1.1342219999999998"/>
    <x v="2640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x v="13"/>
    <s v="EUR"/>
    <n v="1479382594"/>
    <n v="1476786994"/>
    <b v="0"/>
    <n v="14"/>
    <b v="1"/>
    <s v="theater/plays"/>
    <n v="1"/>
    <x v="1231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x v="41"/>
    <n v="2210"/>
    <x v="0"/>
    <x v="1"/>
    <s v="GBP"/>
    <n v="1408289724"/>
    <n v="1403105724"/>
    <b v="0"/>
    <n v="20"/>
    <b v="1"/>
    <s v="theater/plays"/>
    <n v="1.0045454545454546"/>
    <x v="2641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x v="57"/>
    <n v="100036"/>
    <x v="0"/>
    <x v="0"/>
    <s v="USD"/>
    <n v="1399271911"/>
    <n v="1396334311"/>
    <b v="0"/>
    <n v="558"/>
    <b v="1"/>
    <s v="theater/plays"/>
    <n v="1.0003599999999999"/>
    <x v="2642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x v="18"/>
    <n v="504"/>
    <x v="0"/>
    <x v="1"/>
    <s v="GBP"/>
    <n v="1435352400"/>
    <n v="1431718575"/>
    <b v="0"/>
    <n v="22"/>
    <b v="1"/>
    <s v="theater/plays"/>
    <n v="1.44"/>
    <x v="2643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x v="2"/>
    <s v="AUD"/>
    <n v="1438333080"/>
    <n v="1436408308"/>
    <b v="0"/>
    <n v="24"/>
    <b v="1"/>
    <s v="theater/plays"/>
    <n v="1.0349999999999999"/>
    <x v="2644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x v="50"/>
    <n v="3470"/>
    <x v="0"/>
    <x v="5"/>
    <s v="CAD"/>
    <n v="1432694700"/>
    <n v="1429651266"/>
    <b v="0"/>
    <n v="74"/>
    <b v="1"/>
    <s v="theater/plays"/>
    <n v="1.0843750000000001"/>
    <x v="2645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x v="0"/>
    <s v="USD"/>
    <n v="1438799760"/>
    <n v="1437236378"/>
    <b v="0"/>
    <n v="54"/>
    <b v="1"/>
    <s v="theater/plays"/>
    <n v="1.024"/>
    <x v="2646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x v="1"/>
    <s v="GBP"/>
    <n v="1457906400"/>
    <n v="1457115427"/>
    <b v="0"/>
    <n v="31"/>
    <b v="1"/>
    <s v="theater/plays"/>
    <n v="1.4888888888888889"/>
    <x v="2647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x v="1"/>
    <s v="GBP"/>
    <n v="1470078000"/>
    <n v="1467648456"/>
    <b v="0"/>
    <n v="25"/>
    <b v="1"/>
    <s v="theater/plays"/>
    <n v="1.0549000000000002"/>
    <x v="2648"/>
    <x v="1"/>
    <x v="6"/>
    <x v="3563"/>
    <d v="2016-08-01T19:00:00"/>
  </r>
  <r>
    <n v="3564"/>
    <s v="The Pillowman Aberdeen"/>
    <s v="Multi Award-Winng play THE PILLOWMAN coming to the Arts Centre Theatre, Aberdeen"/>
    <x v="28"/>
    <n v="1005"/>
    <x v="0"/>
    <x v="1"/>
    <s v="GBP"/>
    <n v="1444060800"/>
    <n v="1440082649"/>
    <b v="0"/>
    <n v="17"/>
    <b v="1"/>
    <s v="theater/plays"/>
    <n v="1.0049999999999999"/>
    <x v="2649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x v="0"/>
    <s v="USD"/>
    <n v="1420048208"/>
    <n v="1417456208"/>
    <b v="0"/>
    <n v="12"/>
    <b v="1"/>
    <s v="theater/plays"/>
    <n v="1.3055555555555556"/>
    <x v="2650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x v="1"/>
    <s v="GBP"/>
    <n v="1422015083"/>
    <n v="1419423083"/>
    <b v="0"/>
    <n v="38"/>
    <b v="1"/>
    <s v="theater/plays"/>
    <n v="1.0475000000000001"/>
    <x v="2651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x v="1"/>
    <s v="GBP"/>
    <n v="1433964444"/>
    <n v="1431372444"/>
    <b v="0"/>
    <n v="41"/>
    <b v="1"/>
    <s v="theater/plays"/>
    <n v="1.0880000000000001"/>
    <x v="2652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x v="0"/>
    <s v="USD"/>
    <n v="1410975994"/>
    <n v="1408383994"/>
    <b v="0"/>
    <n v="19"/>
    <b v="1"/>
    <s v="theater/plays"/>
    <n v="1.1100000000000001"/>
    <x v="2653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x v="0"/>
    <s v="USD"/>
    <n v="1420734696"/>
    <n v="1418142696"/>
    <b v="0"/>
    <n v="41"/>
    <b v="1"/>
    <s v="theater/plays"/>
    <n v="1.0047999999999999"/>
    <x v="2654"/>
    <x v="1"/>
    <x v="6"/>
    <x v="3569"/>
    <d v="2015-01-08T16:31:36"/>
  </r>
  <r>
    <n v="3570"/>
    <s v="The Lower Depths"/>
    <s v="Theatre Machine presents an all-new adaptation of Maxim Gorky's classic of Russian theatre, The Lower Depths."/>
    <x v="13"/>
    <n v="2287"/>
    <x v="0"/>
    <x v="0"/>
    <s v="USD"/>
    <n v="1420009200"/>
    <n v="1417593483"/>
    <b v="0"/>
    <n v="26"/>
    <b v="1"/>
    <s v="theater/plays"/>
    <n v="1.1435"/>
    <x v="2655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x v="15"/>
    <n v="1831"/>
    <x v="0"/>
    <x v="1"/>
    <s v="GBP"/>
    <n v="1414701413"/>
    <n v="1412109413"/>
    <b v="0"/>
    <n v="25"/>
    <b v="1"/>
    <s v="theater/plays"/>
    <n v="1.2206666666666666"/>
    <x v="2656"/>
    <x v="1"/>
    <x v="6"/>
    <x v="3571"/>
    <d v="2014-10-30T20:36:53"/>
  </r>
  <r>
    <n v="3572"/>
    <s v="Monster"/>
    <s v="A darkly comic one woman show by Abram Rooney as part of The Camden Fringe 2015."/>
    <x v="2"/>
    <n v="500"/>
    <x v="0"/>
    <x v="1"/>
    <s v="GBP"/>
    <n v="1434894082"/>
    <n v="1432302082"/>
    <b v="0"/>
    <n v="9"/>
    <b v="1"/>
    <s v="theater/plays"/>
    <n v="1"/>
    <x v="2657"/>
    <x v="1"/>
    <x v="6"/>
    <x v="3572"/>
    <d v="2015-06-21T13:41:22"/>
  </r>
  <r>
    <n v="3573"/>
    <s v="Licensed To Ill"/>
    <s v="London based theatre makers collaborating to create a new show about the history of HipHop."/>
    <x v="9"/>
    <n v="3084"/>
    <x v="0"/>
    <x v="1"/>
    <s v="GBP"/>
    <n v="1415440846"/>
    <n v="1412845246"/>
    <b v="0"/>
    <n v="78"/>
    <b v="1"/>
    <s v="theater/plays"/>
    <n v="1.028"/>
    <x v="2658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x v="0"/>
    <s v="USD"/>
    <n v="1415921848"/>
    <n v="1413326248"/>
    <b v="0"/>
    <n v="45"/>
    <b v="1"/>
    <s v="theater/plays"/>
    <n v="1.0612068965517241"/>
    <x v="2659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x v="0"/>
    <s v="USD"/>
    <n v="1470887940"/>
    <n v="1468176527"/>
    <b v="0"/>
    <n v="102"/>
    <b v="1"/>
    <s v="theater/plays"/>
    <n v="1.0133000000000001"/>
    <x v="2660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x v="213"/>
    <n v="100"/>
    <x v="0"/>
    <x v="0"/>
    <s v="USD"/>
    <n v="1480947054"/>
    <n v="1475759454"/>
    <b v="0"/>
    <n v="5"/>
    <b v="1"/>
    <s v="theater/plays"/>
    <n v="1"/>
    <x v="135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x v="20"/>
    <n v="780"/>
    <x v="0"/>
    <x v="0"/>
    <s v="USD"/>
    <n v="1430029680"/>
    <n v="1427741583"/>
    <b v="0"/>
    <n v="27"/>
    <b v="1"/>
    <s v="theater/plays"/>
    <n v="1.3"/>
    <x v="684"/>
    <x v="1"/>
    <x v="6"/>
    <x v="3577"/>
    <d v="2015-04-26T06:28:00"/>
  </r>
  <r>
    <n v="3578"/>
    <s v="Home"/>
    <s v="An unsparing, slightly surreal look at the effects of the private rented sector on two young women. Based on real events."/>
    <x v="15"/>
    <n v="1500.2"/>
    <x v="0"/>
    <x v="1"/>
    <s v="GBP"/>
    <n v="1462037777"/>
    <n v="1459445777"/>
    <b v="0"/>
    <n v="37"/>
    <b v="1"/>
    <s v="theater/plays"/>
    <n v="1.0001333333333333"/>
    <x v="2661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x v="1"/>
    <s v="GBP"/>
    <n v="1459444656"/>
    <n v="1456856256"/>
    <b v="0"/>
    <n v="14"/>
    <b v="1"/>
    <s v="theater/plays"/>
    <n v="1"/>
    <x v="680"/>
    <x v="1"/>
    <x v="6"/>
    <x v="3579"/>
    <d v="2016-03-31T17:17:36"/>
  </r>
  <r>
    <n v="3580"/>
    <s v="Annabel Lost"/>
    <s v="Annabel Lost combines visual art and performance poetry to tell the story of two orphaned refugees, Quetzal and Rhime."/>
    <x v="42"/>
    <n v="1025"/>
    <x v="0"/>
    <x v="0"/>
    <s v="USD"/>
    <n v="1425185940"/>
    <n v="1421900022"/>
    <b v="0"/>
    <n v="27"/>
    <b v="1"/>
    <s v="theater/plays"/>
    <n v="1.1388888888888888"/>
    <x v="2662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x v="1"/>
    <s v="GBP"/>
    <n v="1406719110"/>
    <n v="1405509510"/>
    <b v="0"/>
    <n v="45"/>
    <b v="1"/>
    <s v="theater/plays"/>
    <n v="1"/>
    <x v="853"/>
    <x v="1"/>
    <x v="6"/>
    <x v="3581"/>
    <d v="2014-07-30T11:18:30"/>
  </r>
  <r>
    <n v="3582"/>
    <s v="REALLY REALLY"/>
    <s v="A contemporary American play touching on the scorching realities of growing up in the Millennial generation."/>
    <x v="28"/>
    <n v="2870"/>
    <x v="0"/>
    <x v="0"/>
    <s v="USD"/>
    <n v="1459822682"/>
    <n v="1458613082"/>
    <b v="0"/>
    <n v="49"/>
    <b v="1"/>
    <s v="theater/plays"/>
    <n v="2.87"/>
    <x v="2663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x v="9"/>
    <n v="3255"/>
    <x v="0"/>
    <x v="0"/>
    <s v="USD"/>
    <n v="1460970805"/>
    <n v="1455790405"/>
    <b v="0"/>
    <n v="24"/>
    <b v="1"/>
    <s v="theater/plays"/>
    <n v="1.085"/>
    <x v="956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x v="1"/>
    <s v="GBP"/>
    <n v="1436772944"/>
    <n v="1434180944"/>
    <b v="0"/>
    <n v="112"/>
    <b v="1"/>
    <s v="theater/plays"/>
    <n v="1.155"/>
    <x v="2664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x v="104"/>
    <n v="4050"/>
    <x v="0"/>
    <x v="0"/>
    <s v="USD"/>
    <n v="1419181890"/>
    <n v="1416589890"/>
    <b v="0"/>
    <n v="23"/>
    <b v="1"/>
    <s v="theater/plays"/>
    <n v="1.1911764705882353"/>
    <x v="2665"/>
    <x v="1"/>
    <x v="6"/>
    <x v="3585"/>
    <d v="2014-12-21T17:11:30"/>
  </r>
  <r>
    <n v="3586"/>
    <s v="Actors &amp; Musicians who are Blind or Autistic"/>
    <s v="See Theatre In A New Light"/>
    <x v="51"/>
    <n v="8207"/>
    <x v="0"/>
    <x v="0"/>
    <s v="USD"/>
    <n v="1474649070"/>
    <n v="1469465070"/>
    <b v="0"/>
    <n v="54"/>
    <b v="1"/>
    <s v="theater/plays"/>
    <n v="1.0942666666666667"/>
    <x v="2666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x v="2"/>
    <n v="633"/>
    <x v="0"/>
    <x v="1"/>
    <s v="GBP"/>
    <n v="1467054000"/>
    <n v="1463144254"/>
    <b v="0"/>
    <n v="28"/>
    <b v="1"/>
    <s v="theater/plays"/>
    <n v="1.266"/>
    <x v="2667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x v="48"/>
    <n v="201"/>
    <x v="0"/>
    <x v="1"/>
    <s v="GBP"/>
    <n v="1430348400"/>
    <n v="1428436410"/>
    <b v="0"/>
    <n v="11"/>
    <b v="1"/>
    <s v="theater/plays"/>
    <n v="1.0049999999999999"/>
    <x v="2668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x v="0"/>
    <s v="USD"/>
    <n v="1432654347"/>
    <n v="1430494347"/>
    <b v="0"/>
    <n v="62"/>
    <b v="1"/>
    <s v="theater/plays"/>
    <n v="1.2749999999999999"/>
    <x v="2669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x v="10"/>
    <n v="5003"/>
    <x v="0"/>
    <x v="1"/>
    <s v="GBP"/>
    <n v="1413792034"/>
    <n v="1411200034"/>
    <b v="0"/>
    <n v="73"/>
    <b v="1"/>
    <s v="theater/plays"/>
    <n v="1.0005999999999999"/>
    <x v="2670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x v="0"/>
    <s v="USD"/>
    <n v="1422075540"/>
    <n v="1419979544"/>
    <b v="0"/>
    <n v="18"/>
    <b v="1"/>
    <s v="theater/plays"/>
    <n v="1.75"/>
    <x v="2671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x v="13"/>
    <n v="2545"/>
    <x v="0"/>
    <x v="0"/>
    <s v="USD"/>
    <n v="1423630740"/>
    <n v="1418673307"/>
    <b v="0"/>
    <n v="35"/>
    <b v="1"/>
    <s v="theater/plays"/>
    <n v="1.2725"/>
    <x v="2672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x v="0"/>
    <s v="USD"/>
    <n v="1420489560"/>
    <n v="1417469639"/>
    <b v="0"/>
    <n v="43"/>
    <b v="1"/>
    <s v="theater/plays"/>
    <n v="1.1063333333333334"/>
    <x v="2673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x v="183"/>
    <n v="2015"/>
    <x v="0"/>
    <x v="0"/>
    <s v="USD"/>
    <n v="1472952982"/>
    <n v="1470792982"/>
    <b v="0"/>
    <n v="36"/>
    <b v="1"/>
    <s v="theater/plays"/>
    <n v="1.2593749999999999"/>
    <x v="2674"/>
    <x v="1"/>
    <x v="6"/>
    <x v="3594"/>
    <d v="2016-09-04T01:36:22"/>
  </r>
  <r>
    <n v="3595"/>
    <s v="The Flu Season"/>
    <s v="A new theatre company staging Will Eno's The Flu Season in Seattle"/>
    <x v="27"/>
    <n v="3081"/>
    <x v="0"/>
    <x v="0"/>
    <s v="USD"/>
    <n v="1426229940"/>
    <n v="1423959123"/>
    <b v="0"/>
    <n v="62"/>
    <b v="1"/>
    <s v="theater/plays"/>
    <n v="1.1850000000000001"/>
    <x v="2675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x v="184"/>
    <n v="1185"/>
    <x v="0"/>
    <x v="5"/>
    <s v="CAD"/>
    <n v="1409072982"/>
    <n v="1407258582"/>
    <b v="0"/>
    <n v="15"/>
    <b v="1"/>
    <s v="theater/plays"/>
    <n v="1.0772727272727274"/>
    <x v="2676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x v="30"/>
    <n v="2565"/>
    <x v="0"/>
    <x v="0"/>
    <s v="USD"/>
    <n v="1456984740"/>
    <n v="1455717790"/>
    <b v="0"/>
    <n v="33"/>
    <b v="1"/>
    <s v="theater/plays"/>
    <n v="1.026"/>
    <x v="2677"/>
    <x v="1"/>
    <x v="6"/>
    <x v="3597"/>
    <d v="2016-03-03T05:59:00"/>
  </r>
  <r>
    <n v="3598"/>
    <s v="Cinderella"/>
    <s v="River City Theatre Company needs your support as we embark on our thirteenth production, CINDERELLA!"/>
    <x v="28"/>
    <n v="1101"/>
    <x v="0"/>
    <x v="0"/>
    <s v="USD"/>
    <n v="1409720340"/>
    <n v="1408129822"/>
    <b v="0"/>
    <n v="27"/>
    <b v="1"/>
    <s v="theater/plays"/>
    <n v="1.101"/>
    <x v="1148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x v="2"/>
    <n v="1010"/>
    <x v="0"/>
    <x v="0"/>
    <s v="USD"/>
    <n v="1440892800"/>
    <n v="1438715077"/>
    <b v="0"/>
    <n v="17"/>
    <b v="1"/>
    <s v="theater/plays"/>
    <n v="2.02"/>
    <x v="2678"/>
    <x v="1"/>
    <x v="6"/>
    <x v="3599"/>
    <d v="2015-08-30T00:00:00"/>
  </r>
  <r>
    <n v="3600"/>
    <s v="Pariah"/>
    <s v="The First Play From The Man Who Brought You The Black James Bond!"/>
    <x v="185"/>
    <n v="13"/>
    <x v="0"/>
    <x v="0"/>
    <s v="USD"/>
    <n v="1476390164"/>
    <n v="1473970964"/>
    <b v="0"/>
    <n v="4"/>
    <b v="1"/>
    <s v="theater/plays"/>
    <n v="1.3"/>
    <x v="2679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x v="13"/>
    <n v="2087"/>
    <x v="0"/>
    <x v="1"/>
    <s v="GBP"/>
    <n v="1421452682"/>
    <n v="1418860682"/>
    <b v="0"/>
    <n v="53"/>
    <b v="1"/>
    <s v="theater/plays"/>
    <n v="1.0435000000000001"/>
    <x v="2680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x v="0"/>
    <s v="USD"/>
    <n v="1463520479"/>
    <n v="1458336479"/>
    <b v="0"/>
    <n v="49"/>
    <b v="1"/>
    <s v="theater/plays"/>
    <n v="1.0004999999999999"/>
    <x v="2681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x v="15"/>
    <n v="2560"/>
    <x v="0"/>
    <x v="0"/>
    <s v="USD"/>
    <n v="1446759880"/>
    <n v="1444164280"/>
    <b v="0"/>
    <n v="57"/>
    <b v="1"/>
    <s v="theater/plays"/>
    <n v="1.7066666666666668"/>
    <x v="2682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x v="0"/>
    <s v="USD"/>
    <n v="1461913140"/>
    <n v="1461370956"/>
    <b v="0"/>
    <n v="69"/>
    <b v="1"/>
    <s v="theater/plays"/>
    <n v="1.1283333333333334"/>
    <x v="2683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x v="1"/>
    <s v="GBP"/>
    <n v="1455390126"/>
    <n v="1452798126"/>
    <b v="0"/>
    <n v="15"/>
    <b v="1"/>
    <s v="theater/plays"/>
    <n v="1.84"/>
    <x v="76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x v="1"/>
    <s v="GBP"/>
    <n v="1471185057"/>
    <n v="1468593057"/>
    <b v="0"/>
    <n v="64"/>
    <b v="1"/>
    <s v="theater/plays"/>
    <n v="1.3026666666666666"/>
    <x v="2684"/>
    <x v="1"/>
    <x v="6"/>
    <x v="3606"/>
    <d v="2016-08-14T14:30:57"/>
  </r>
  <r>
    <n v="3607"/>
    <s v="E15 at The Pleasance and CPT"/>
    <s v="'E15' is a verbatim project that looks at the story of the Focus E15 Campaign"/>
    <x v="131"/>
    <n v="580"/>
    <x v="0"/>
    <x v="1"/>
    <s v="GBP"/>
    <n v="1450137600"/>
    <n v="1448924882"/>
    <b v="0"/>
    <n v="20"/>
    <b v="1"/>
    <s v="theater/plays"/>
    <n v="1.0545454545454545"/>
    <x v="2109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x v="134"/>
    <n v="800"/>
    <x v="0"/>
    <x v="1"/>
    <s v="GBP"/>
    <n v="1466172000"/>
    <n v="1463418090"/>
    <b v="0"/>
    <n v="27"/>
    <b v="1"/>
    <s v="theater/plays"/>
    <n v="1"/>
    <x v="2685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x v="1"/>
    <s v="GBP"/>
    <n v="1459378085"/>
    <n v="1456789685"/>
    <b v="0"/>
    <n v="21"/>
    <b v="1"/>
    <s v="theater/plays"/>
    <n v="1.5331632653061225"/>
    <x v="2686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x v="28"/>
    <n v="1623"/>
    <x v="0"/>
    <x v="1"/>
    <s v="GBP"/>
    <n v="1439806936"/>
    <n v="1437214936"/>
    <b v="0"/>
    <n v="31"/>
    <b v="1"/>
    <s v="theater/plays"/>
    <n v="1.623"/>
    <x v="2687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x v="30"/>
    <n v="3400"/>
    <x v="0"/>
    <x v="1"/>
    <s v="GBP"/>
    <n v="1428483201"/>
    <n v="1425891201"/>
    <b v="0"/>
    <n v="51"/>
    <b v="1"/>
    <s v="theater/plays"/>
    <n v="1.36"/>
    <x v="590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x v="10"/>
    <n v="7220"/>
    <x v="0"/>
    <x v="5"/>
    <s v="CAD"/>
    <n v="1402334811"/>
    <n v="1401470811"/>
    <b v="0"/>
    <n v="57"/>
    <b v="1"/>
    <s v="theater/plays"/>
    <n v="1.444"/>
    <x v="2688"/>
    <x v="1"/>
    <x v="6"/>
    <x v="3612"/>
    <d v="2014-06-09T17:26:51"/>
  </r>
  <r>
    <n v="3613"/>
    <s v="HIS NAME IS ARTHUR HOLMBERG"/>
    <s v="a woman walks into a bar except she looks like a man and no one's serving drinks. one night only"/>
    <x v="21"/>
    <n v="1250"/>
    <x v="0"/>
    <x v="0"/>
    <s v="USD"/>
    <n v="1403964574"/>
    <n v="1401372574"/>
    <b v="0"/>
    <n v="20"/>
    <b v="1"/>
    <s v="theater/plays"/>
    <n v="1"/>
    <x v="372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x v="30"/>
    <n v="2520"/>
    <x v="0"/>
    <x v="0"/>
    <s v="USD"/>
    <n v="1434675616"/>
    <n v="1432083616"/>
    <b v="0"/>
    <n v="71"/>
    <b v="1"/>
    <s v="theater/plays"/>
    <n v="1.008"/>
    <x v="2689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x v="1"/>
    <s v="GBP"/>
    <n v="1449756896"/>
    <n v="1447164896"/>
    <b v="0"/>
    <n v="72"/>
    <b v="1"/>
    <s v="theater/plays"/>
    <n v="1.0680000000000001"/>
    <x v="2690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x v="1"/>
    <s v="GBP"/>
    <n v="1426801664"/>
    <n v="1424213264"/>
    <b v="0"/>
    <n v="45"/>
    <b v="1"/>
    <s v="theater/plays"/>
    <n v="1.248"/>
    <x v="2691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x v="1"/>
    <s v="GBP"/>
    <n v="1488240000"/>
    <n v="1486996729"/>
    <b v="0"/>
    <n v="51"/>
    <b v="1"/>
    <s v="theater/plays"/>
    <n v="1.1891891891891893"/>
    <x v="2692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x v="13"/>
    <n v="2020"/>
    <x v="0"/>
    <x v="1"/>
    <s v="GBP"/>
    <n v="1433343850"/>
    <n v="1430751850"/>
    <b v="0"/>
    <n v="56"/>
    <b v="1"/>
    <s v="theater/plays"/>
    <n v="1.01"/>
    <x v="2693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x v="28"/>
    <n v="1130"/>
    <x v="0"/>
    <x v="0"/>
    <s v="USD"/>
    <n v="1479592800"/>
    <n v="1476760226"/>
    <b v="0"/>
    <n v="17"/>
    <b v="1"/>
    <s v="theater/plays"/>
    <n v="1.1299999999999999"/>
    <x v="1167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x v="0"/>
    <s v="USD"/>
    <n v="1425528000"/>
    <n v="1422916261"/>
    <b v="0"/>
    <n v="197"/>
    <b v="1"/>
    <s v="theater/plays"/>
    <n v="1.0519047619047619"/>
    <x v="2694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x v="9"/>
    <n v="3292"/>
    <x v="0"/>
    <x v="0"/>
    <s v="USD"/>
    <n v="1475269200"/>
    <n v="1473200844"/>
    <b v="0"/>
    <n v="70"/>
    <b v="1"/>
    <s v="theater/plays"/>
    <n v="1.0973333333333333"/>
    <x v="2695"/>
    <x v="1"/>
    <x v="6"/>
    <x v="3621"/>
    <d v="2016-09-30T21:00:00"/>
  </r>
  <r>
    <n v="3622"/>
    <s v="Shakespeare's Pericles, Prince of Tyre"/>
    <s v="5 actors. 39 characters. 1 epic adventure. Presented by the Cradle Theatre Company."/>
    <x v="28"/>
    <n v="1000.99"/>
    <x v="0"/>
    <x v="0"/>
    <s v="USD"/>
    <n v="1411874580"/>
    <n v="1409030371"/>
    <b v="0"/>
    <n v="21"/>
    <b v="1"/>
    <s v="theater/plays"/>
    <n v="1.00099"/>
    <x v="2696"/>
    <x v="1"/>
    <x v="6"/>
    <x v="3622"/>
    <d v="2014-09-28T03:23:00"/>
  </r>
  <r>
    <n v="3623"/>
    <s v="Since I've Been Here"/>
    <s v="An original play exploring the complications of romantic relationships in all forms."/>
    <x v="30"/>
    <n v="3000"/>
    <x v="0"/>
    <x v="0"/>
    <s v="USD"/>
    <n v="1406358000"/>
    <n v="1404841270"/>
    <b v="0"/>
    <n v="34"/>
    <b v="1"/>
    <s v="theater/plays"/>
    <n v="1.2"/>
    <x v="2697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x v="0"/>
    <s v="USD"/>
    <n v="1471977290"/>
    <n v="1466793290"/>
    <b v="0"/>
    <n v="39"/>
    <b v="1"/>
    <s v="theater/plays"/>
    <n v="1.0493333333333332"/>
    <x v="2698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x v="1"/>
    <s v="GBP"/>
    <n v="1435851577"/>
    <n v="1433259577"/>
    <b v="0"/>
    <n v="78"/>
    <b v="1"/>
    <s v="theater/plays"/>
    <n v="1.0266666666666666"/>
    <x v="2699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x v="23"/>
    <n v="4073"/>
    <x v="0"/>
    <x v="1"/>
    <s v="GBP"/>
    <n v="1408204857"/>
    <n v="1406390457"/>
    <b v="0"/>
    <n v="48"/>
    <b v="1"/>
    <s v="theater/plays"/>
    <n v="1.0182500000000001"/>
    <x v="2700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x v="13"/>
    <n v="2000"/>
    <x v="0"/>
    <x v="0"/>
    <s v="USD"/>
    <n v="1463803140"/>
    <n v="1459446487"/>
    <b v="0"/>
    <n v="29"/>
    <b v="1"/>
    <s v="theater/plays"/>
    <n v="1"/>
    <x v="2701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x v="57"/>
    <n v="0"/>
    <x v="2"/>
    <x v="0"/>
    <s v="USD"/>
    <n v="1450040396"/>
    <n v="1444852796"/>
    <b v="0"/>
    <n v="0"/>
    <b v="0"/>
    <s v="theater/musical"/>
    <n v="0"/>
    <x v="121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x v="0"/>
    <s v="USD"/>
    <n v="1462467600"/>
    <n v="1457403364"/>
    <b v="0"/>
    <n v="2"/>
    <b v="0"/>
    <s v="theater/musical"/>
    <n v="1.9999999999999999E-6"/>
    <x v="120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x v="9"/>
    <n v="1"/>
    <x v="2"/>
    <x v="1"/>
    <s v="GBP"/>
    <n v="1417295990"/>
    <n v="1414700390"/>
    <b v="0"/>
    <n v="1"/>
    <b v="0"/>
    <s v="theater/musical"/>
    <n v="3.3333333333333332E-4"/>
    <x v="120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x v="0"/>
    <s v="USD"/>
    <n v="1411444740"/>
    <n v="1409335497"/>
    <b v="0"/>
    <n v="59"/>
    <b v="0"/>
    <s v="theater/musical"/>
    <n v="0.51023391812865493"/>
    <x v="2702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x v="2"/>
    <n v="100"/>
    <x v="2"/>
    <x v="1"/>
    <s v="GBP"/>
    <n v="1416781749"/>
    <n v="1415053749"/>
    <b v="0"/>
    <n v="1"/>
    <b v="0"/>
    <s v="theater/musical"/>
    <n v="0.2"/>
    <x v="101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x v="10"/>
    <n v="1762"/>
    <x v="2"/>
    <x v="0"/>
    <s v="USD"/>
    <n v="1479517200"/>
    <n v="1475765867"/>
    <b v="0"/>
    <n v="31"/>
    <b v="0"/>
    <s v="theater/musical"/>
    <n v="0.35239999999999999"/>
    <x v="2703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x v="96"/>
    <n v="3185"/>
    <x v="2"/>
    <x v="5"/>
    <s v="CAD"/>
    <n v="1484366340"/>
    <n v="1480219174"/>
    <b v="0"/>
    <n v="18"/>
    <b v="0"/>
    <s v="theater/musical"/>
    <n v="4.2466666666666666E-2"/>
    <x v="2704"/>
    <x v="1"/>
    <x v="40"/>
    <x v="3634"/>
    <d v="2017-01-14T03:59:00"/>
  </r>
  <r>
    <n v="3635"/>
    <s v="Mary's Son"/>
    <s v="Mary's Son is a pop opera about Jesus and the hope he brings to all people."/>
    <x v="8"/>
    <n v="1276"/>
    <x v="2"/>
    <x v="0"/>
    <s v="USD"/>
    <n v="1461186676"/>
    <n v="1458594676"/>
    <b v="0"/>
    <n v="10"/>
    <b v="0"/>
    <s v="theater/musical"/>
    <n v="0.36457142857142855"/>
    <x v="2705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x v="60"/>
    <n v="0"/>
    <x v="2"/>
    <x v="0"/>
    <s v="USD"/>
    <n v="1442248829"/>
    <n v="1439224829"/>
    <b v="0"/>
    <n v="0"/>
    <b v="0"/>
    <s v="theater/musical"/>
    <n v="0"/>
    <x v="121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x v="9"/>
    <n v="926"/>
    <x v="2"/>
    <x v="0"/>
    <s v="USD"/>
    <n v="1420130935"/>
    <n v="1417538935"/>
    <b v="0"/>
    <n v="14"/>
    <b v="0"/>
    <s v="theater/musical"/>
    <n v="0.30866666666666664"/>
    <x v="2706"/>
    <x v="1"/>
    <x v="40"/>
    <x v="3637"/>
    <d v="2015-01-01T16:48:55"/>
  </r>
  <r>
    <n v="3638"/>
    <s v="Project Hedwig and the Angry Inch"/>
    <s v="A rock and roll journey that explores love, loss, redemption, duality and ascension."/>
    <x v="126"/>
    <n v="216"/>
    <x v="2"/>
    <x v="5"/>
    <s v="CAD"/>
    <n v="1429456132"/>
    <n v="1424275732"/>
    <b v="0"/>
    <n v="2"/>
    <b v="0"/>
    <s v="theater/musical"/>
    <n v="6.545454545454546E-2"/>
    <x v="1762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x v="31"/>
    <n v="1"/>
    <x v="2"/>
    <x v="0"/>
    <s v="USD"/>
    <n v="1475853060"/>
    <n v="1470672906"/>
    <b v="0"/>
    <n v="1"/>
    <b v="0"/>
    <s v="theater/musical"/>
    <n v="4.0000000000000003E-5"/>
    <x v="120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x v="0"/>
    <s v="USD"/>
    <n v="1431283530"/>
    <n v="1428691530"/>
    <b v="0"/>
    <n v="3"/>
    <b v="0"/>
    <s v="theater/musical"/>
    <n v="5.5E-2"/>
    <x v="1782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x v="0"/>
    <s v="USD"/>
    <n v="1412485200"/>
    <n v="1410966179"/>
    <b v="0"/>
    <n v="0"/>
    <b v="0"/>
    <s v="theater/musical"/>
    <n v="0"/>
    <x v="121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x v="176"/>
    <n v="15"/>
    <x v="2"/>
    <x v="12"/>
    <s v="EUR"/>
    <n v="1448902800"/>
    <n v="1445369727"/>
    <b v="0"/>
    <n v="2"/>
    <b v="0"/>
    <s v="theater/musical"/>
    <n v="2.1428571428571429E-2"/>
    <x v="507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x v="31"/>
    <n v="0"/>
    <x v="2"/>
    <x v="0"/>
    <s v="USD"/>
    <n v="1447734439"/>
    <n v="1444274839"/>
    <b v="0"/>
    <n v="0"/>
    <b v="0"/>
    <s v="theater/musical"/>
    <n v="0"/>
    <x v="121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x v="10"/>
    <n v="821"/>
    <x v="2"/>
    <x v="0"/>
    <s v="USD"/>
    <n v="1457413140"/>
    <n v="1454996887"/>
    <b v="0"/>
    <n v="12"/>
    <b v="0"/>
    <s v="theater/musical"/>
    <n v="0.16420000000000001"/>
    <x v="2707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x v="28"/>
    <n v="1"/>
    <x v="2"/>
    <x v="5"/>
    <s v="CAD"/>
    <n v="1479773838"/>
    <n v="1477178238"/>
    <b v="0"/>
    <n v="1"/>
    <b v="0"/>
    <s v="theater/musical"/>
    <n v="1E-3"/>
    <x v="120"/>
    <x v="1"/>
    <x v="40"/>
    <x v="3645"/>
    <d v="2016-11-22T00:17:18"/>
  </r>
  <r>
    <n v="3646"/>
    <s v="Our Sacred Honor"/>
    <s v="Develop demo materials for new, true story of teen Revolutionary War heroes - for hybrid film/live stage musical"/>
    <x v="3"/>
    <n v="481"/>
    <x v="2"/>
    <x v="0"/>
    <s v="USD"/>
    <n v="1434497400"/>
    <n v="1431770802"/>
    <b v="0"/>
    <n v="8"/>
    <b v="0"/>
    <s v="theater/musical"/>
    <n v="4.8099999999999997E-2"/>
    <x v="2708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x v="1"/>
    <s v="GBP"/>
    <n v="1475258327"/>
    <n v="1471370327"/>
    <b v="0"/>
    <n v="2"/>
    <b v="0"/>
    <s v="theater/musical"/>
    <n v="0.06"/>
    <x v="2"/>
    <x v="1"/>
    <x v="40"/>
    <x v="3647"/>
    <d v="2016-09-30T17:58:47"/>
  </r>
  <r>
    <n v="3648"/>
    <s v="Moth Theater Lives"/>
    <s v="Help Moth Live! Support Moth and its artist collective to achieve its 2014/15 season."/>
    <x v="79"/>
    <n v="40153"/>
    <x v="0"/>
    <x v="0"/>
    <s v="USD"/>
    <n v="1412492445"/>
    <n v="1409900445"/>
    <b v="0"/>
    <n v="73"/>
    <b v="1"/>
    <s v="theater/plays"/>
    <n v="1.003825"/>
    <x v="2709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x v="5"/>
    <s v="CAD"/>
    <n v="1402938394"/>
    <n v="1400691994"/>
    <b v="0"/>
    <n v="8"/>
    <b v="1"/>
    <s v="theater/plays"/>
    <n v="1.04"/>
    <x v="1188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x v="2"/>
    <n v="500"/>
    <x v="0"/>
    <x v="1"/>
    <s v="GBP"/>
    <n v="1454412584"/>
    <n v="1452598184"/>
    <b v="0"/>
    <n v="17"/>
    <b v="1"/>
    <s v="theater/plays"/>
    <n v="1"/>
    <x v="2116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x v="0"/>
    <s v="USD"/>
    <n v="1407686340"/>
    <n v="1404833442"/>
    <b v="0"/>
    <n v="9"/>
    <b v="1"/>
    <s v="theater/plays"/>
    <n v="1.04"/>
    <x v="1377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x v="43"/>
    <n v="752"/>
    <x v="0"/>
    <x v="5"/>
    <s v="CAD"/>
    <n v="1472097540"/>
    <n v="1471188502"/>
    <b v="0"/>
    <n v="17"/>
    <b v="1"/>
    <s v="theater/plays"/>
    <n v="2.5066666666666668"/>
    <x v="2710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x v="13"/>
    <n v="2010"/>
    <x v="0"/>
    <x v="1"/>
    <s v="GBP"/>
    <n v="1438764207"/>
    <n v="1436172207"/>
    <b v="0"/>
    <n v="33"/>
    <b v="1"/>
    <s v="theater/plays"/>
    <n v="1.0049999999999999"/>
    <x v="2711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x v="1"/>
    <s v="GBP"/>
    <n v="1459702800"/>
    <n v="1457690386"/>
    <b v="0"/>
    <n v="38"/>
    <b v="1"/>
    <s v="theater/plays"/>
    <n v="1.744"/>
    <x v="2712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x v="10"/>
    <n v="5813"/>
    <x v="0"/>
    <x v="0"/>
    <s v="USD"/>
    <n v="1437202740"/>
    <n v="1434654998"/>
    <b v="0"/>
    <n v="79"/>
    <b v="1"/>
    <s v="theater/plays"/>
    <n v="1.1626000000000001"/>
    <x v="2713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x v="16"/>
    <s v="CHF"/>
    <n v="1485989940"/>
    <n v="1483393836"/>
    <b v="0"/>
    <n v="46"/>
    <b v="1"/>
    <s v="theater/plays"/>
    <n v="1.0582"/>
    <x v="2714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x v="8"/>
    <s v="DKK"/>
    <n v="1464817320"/>
    <n v="1462806419"/>
    <b v="0"/>
    <n v="20"/>
    <b v="1"/>
    <s v="theater/plays"/>
    <n v="1.1074999999999999"/>
    <x v="2715"/>
    <x v="1"/>
    <x v="6"/>
    <x v="3657"/>
    <d v="2016-06-01T21:42:00"/>
  </r>
  <r>
    <n v="3658"/>
    <s v="Mr. Marmalade"/>
    <s v="Life is hard when your own imaginary friend can't make time for you."/>
    <x v="15"/>
    <n v="1510"/>
    <x v="0"/>
    <x v="0"/>
    <s v="USD"/>
    <n v="1404273540"/>
    <n v="1400272580"/>
    <b v="0"/>
    <n v="20"/>
    <b v="1"/>
    <s v="theater/plays"/>
    <n v="1.0066666666666666"/>
    <x v="2716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x v="9"/>
    <n v="3061"/>
    <x v="0"/>
    <x v="0"/>
    <s v="USD"/>
    <n v="1426775940"/>
    <n v="1424414350"/>
    <b v="0"/>
    <n v="13"/>
    <b v="1"/>
    <s v="theater/plays"/>
    <n v="1.0203333333333333"/>
    <x v="2717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x v="1"/>
    <s v="GBP"/>
    <n v="1419368925"/>
    <n v="1417208925"/>
    <b v="0"/>
    <n v="22"/>
    <b v="1"/>
    <s v="theater/plays"/>
    <n v="1"/>
    <x v="2718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x v="0"/>
    <s v="USD"/>
    <n v="1460260800"/>
    <n v="1458336672"/>
    <b v="0"/>
    <n v="36"/>
    <b v="1"/>
    <s v="theater/plays"/>
    <n v="1.1100000000000001"/>
    <x v="2719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x v="5"/>
    <s v="CAD"/>
    <n v="1427775414"/>
    <n v="1425187014"/>
    <b v="0"/>
    <n v="40"/>
    <b v="1"/>
    <s v="theater/plays"/>
    <n v="1.0142500000000001"/>
    <x v="2720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x v="1"/>
    <s v="GBP"/>
    <n v="1482321030"/>
    <n v="1477133430"/>
    <b v="0"/>
    <n v="9"/>
    <b v="1"/>
    <s v="theater/plays"/>
    <n v="1.04"/>
    <x v="438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x v="134"/>
    <n v="875"/>
    <x v="0"/>
    <x v="0"/>
    <s v="USD"/>
    <n v="1466056689"/>
    <n v="1464847089"/>
    <b v="0"/>
    <n v="19"/>
    <b v="1"/>
    <s v="theater/plays"/>
    <n v="1.09375"/>
    <x v="2721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x v="6"/>
    <s v="EUR"/>
    <n v="1446062040"/>
    <n v="1445109822"/>
    <b v="0"/>
    <n v="14"/>
    <b v="1"/>
    <s v="theater/plays"/>
    <n v="1.1516129032258065"/>
    <x v="2722"/>
    <x v="1"/>
    <x v="6"/>
    <x v="3665"/>
    <d v="2015-10-28T19:54:00"/>
  </r>
  <r>
    <n v="3666"/>
    <s v="Israel LÃ³pez @ Ojai Playwrights Conference"/>
    <s v="Artistic Internship @ Ojai Playwrights Conference"/>
    <x v="38"/>
    <n v="1200"/>
    <x v="0"/>
    <x v="0"/>
    <s v="USD"/>
    <n v="1406185200"/>
    <n v="1404337382"/>
    <b v="0"/>
    <n v="38"/>
    <b v="1"/>
    <s v="theater/plays"/>
    <n v="1"/>
    <x v="2723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x v="1"/>
    <s v="GBP"/>
    <n v="1437261419"/>
    <n v="1434669419"/>
    <b v="0"/>
    <n v="58"/>
    <b v="1"/>
    <s v="theater/plays"/>
    <n v="1.0317033333333334"/>
    <x v="2724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x v="0"/>
    <s v="USD"/>
    <n v="1437676380"/>
    <n v="1435670452"/>
    <b v="0"/>
    <n v="28"/>
    <b v="1"/>
    <s v="theater/plays"/>
    <n v="1.0349999999999999"/>
    <x v="2725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x v="28"/>
    <n v="1382"/>
    <x v="0"/>
    <x v="1"/>
    <s v="GBP"/>
    <n v="1434039137"/>
    <n v="1431447137"/>
    <b v="0"/>
    <n v="17"/>
    <b v="1"/>
    <s v="theater/plays"/>
    <n v="1.3819999999999999"/>
    <x v="2726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x v="1"/>
    <s v="GBP"/>
    <n v="1433113200"/>
    <n v="1431951611"/>
    <b v="0"/>
    <n v="12"/>
    <b v="1"/>
    <s v="theater/plays"/>
    <n v="1.0954545454545455"/>
    <x v="2727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x v="8"/>
    <n v="3530"/>
    <x v="0"/>
    <x v="0"/>
    <s v="USD"/>
    <n v="1405915140"/>
    <n v="1404140667"/>
    <b v="0"/>
    <n v="40"/>
    <b v="1"/>
    <s v="theater/plays"/>
    <n v="1.0085714285714287"/>
    <x v="2728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x v="1"/>
    <s v="GBP"/>
    <n v="1411771384"/>
    <n v="1409179384"/>
    <b v="0"/>
    <n v="57"/>
    <b v="1"/>
    <s v="theater/plays"/>
    <n v="1.0153333333333334"/>
    <x v="2729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x v="23"/>
    <n v="4545"/>
    <x v="0"/>
    <x v="1"/>
    <s v="GBP"/>
    <n v="1415191920"/>
    <n v="1412233497"/>
    <b v="0"/>
    <n v="114"/>
    <b v="1"/>
    <s v="theater/plays"/>
    <n v="1.13625"/>
    <x v="2730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x v="37"/>
    <n v="4500"/>
    <x v="0"/>
    <x v="12"/>
    <s v="EUR"/>
    <n v="1472936229"/>
    <n v="1467752229"/>
    <b v="0"/>
    <n v="31"/>
    <b v="1"/>
    <s v="theater/plays"/>
    <n v="1"/>
    <x v="2731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x v="45"/>
    <n v="70"/>
    <x v="0"/>
    <x v="1"/>
    <s v="GBP"/>
    <n v="1463353200"/>
    <n v="1462285182"/>
    <b v="0"/>
    <n v="3"/>
    <b v="1"/>
    <s v="theater/plays"/>
    <n v="1.4"/>
    <x v="463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x v="0"/>
    <s v="USD"/>
    <n v="1410550484"/>
    <n v="1408995284"/>
    <b v="0"/>
    <n v="16"/>
    <b v="1"/>
    <s v="theater/plays"/>
    <n v="1.2875000000000001"/>
    <x v="2732"/>
    <x v="1"/>
    <x v="6"/>
    <x v="3676"/>
    <d v="2014-09-12T19:34:44"/>
  </r>
  <r>
    <n v="3677"/>
    <s v="Goldfish Memory Productions"/>
    <s v="Goldfish Memory Productions seeks at least $12,000 to begin their first 3 professional projects."/>
    <x v="14"/>
    <n v="12348.5"/>
    <x v="0"/>
    <x v="0"/>
    <s v="USD"/>
    <n v="1404359940"/>
    <n v="1402580818"/>
    <b v="0"/>
    <n v="199"/>
    <b v="1"/>
    <s v="theater/plays"/>
    <n v="1.0290416666666666"/>
    <x v="2733"/>
    <x v="1"/>
    <x v="6"/>
    <x v="3677"/>
    <d v="2014-07-03T03:59:00"/>
  </r>
  <r>
    <n v="3678"/>
    <s v="Some big Some bang"/>
    <s v="The Ugly Collective takes Some big Some bang to the Underbelly Venues at the Edinburgh Fringe!"/>
    <x v="13"/>
    <n v="2050"/>
    <x v="0"/>
    <x v="1"/>
    <s v="GBP"/>
    <n v="1433076298"/>
    <n v="1430052298"/>
    <b v="0"/>
    <n v="31"/>
    <b v="1"/>
    <s v="theater/plays"/>
    <n v="1.0249999999999999"/>
    <x v="2734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x v="0"/>
    <s v="USD"/>
    <n v="1404190740"/>
    <n v="1401214581"/>
    <b v="0"/>
    <n v="30"/>
    <b v="1"/>
    <s v="theater/plays"/>
    <n v="1.101"/>
    <x v="2735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x v="9"/>
    <n v="3383"/>
    <x v="0"/>
    <x v="0"/>
    <s v="USD"/>
    <n v="1475664834"/>
    <n v="1473850434"/>
    <b v="0"/>
    <n v="34"/>
    <b v="1"/>
    <s v="theater/plays"/>
    <n v="1.1276666666666666"/>
    <x v="2736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x v="0"/>
    <s v="USD"/>
    <n v="1452872290"/>
    <n v="1452008290"/>
    <b v="0"/>
    <n v="18"/>
    <b v="1"/>
    <s v="theater/plays"/>
    <n v="1.119"/>
    <x v="1050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x v="0"/>
    <s v="USD"/>
    <n v="1402901940"/>
    <n v="1399998418"/>
    <b v="0"/>
    <n v="67"/>
    <b v="1"/>
    <s v="theater/plays"/>
    <n v="1.3919999999999999"/>
    <x v="2737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x v="8"/>
    <n v="3880"/>
    <x v="0"/>
    <x v="0"/>
    <s v="USD"/>
    <n v="1476931696"/>
    <n v="1474339696"/>
    <b v="0"/>
    <n v="66"/>
    <b v="1"/>
    <s v="theater/plays"/>
    <n v="1.1085714285714285"/>
    <x v="2738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x v="47"/>
    <n v="1043"/>
    <x v="0"/>
    <x v="0"/>
    <s v="USD"/>
    <n v="1441167586"/>
    <n v="1438575586"/>
    <b v="0"/>
    <n v="23"/>
    <b v="1"/>
    <s v="theater/plays"/>
    <n v="1.3906666666666667"/>
    <x v="2739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x v="0"/>
    <s v="USD"/>
    <n v="1400533200"/>
    <n v="1398348859"/>
    <b v="0"/>
    <n v="126"/>
    <b v="1"/>
    <s v="theater/plays"/>
    <n v="1.0569999999999999"/>
    <x v="17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x v="18"/>
    <n v="355"/>
    <x v="0"/>
    <x v="0"/>
    <s v="USD"/>
    <n v="1440820740"/>
    <n v="1439567660"/>
    <b v="0"/>
    <n v="6"/>
    <b v="1"/>
    <s v="theater/plays"/>
    <n v="1.0142857142857142"/>
    <x v="2740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x v="0"/>
    <s v="USD"/>
    <n v="1403846055"/>
    <n v="1401254055"/>
    <b v="0"/>
    <n v="25"/>
    <b v="1"/>
    <s v="theater/plays"/>
    <n v="1.0024500000000001"/>
    <x v="2741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x v="9"/>
    <n v="3275"/>
    <x v="0"/>
    <x v="1"/>
    <s v="GBP"/>
    <n v="1407524004"/>
    <n v="1404932004"/>
    <b v="0"/>
    <n v="39"/>
    <b v="1"/>
    <s v="theater/plays"/>
    <n v="1.0916666666666666"/>
    <x v="2742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x v="9"/>
    <n v="3550"/>
    <x v="0"/>
    <x v="0"/>
    <s v="USD"/>
    <n v="1434925500"/>
    <n v="1432410639"/>
    <b v="0"/>
    <n v="62"/>
    <b v="1"/>
    <s v="theater/plays"/>
    <n v="1.1833333333333333"/>
    <x v="2743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x v="15"/>
    <n v="1800"/>
    <x v="0"/>
    <x v="0"/>
    <s v="USD"/>
    <n v="1417101683"/>
    <n v="1414506083"/>
    <b v="0"/>
    <n v="31"/>
    <b v="1"/>
    <s v="theater/plays"/>
    <n v="1.2"/>
    <x v="2744"/>
    <x v="1"/>
    <x v="6"/>
    <x v="3690"/>
    <d v="2014-11-27T15:21:23"/>
  </r>
  <r>
    <n v="3691"/>
    <s v="Most Dangerous Man in America (WEB DuBois) by Amiri  Baraka"/>
    <s v="World Premiere of last play written by Amiri Baraka"/>
    <x v="79"/>
    <n v="51184"/>
    <x v="0"/>
    <x v="0"/>
    <s v="USD"/>
    <n v="1425272340"/>
    <n v="1421426929"/>
    <b v="0"/>
    <n v="274"/>
    <b v="1"/>
    <s v="theater/plays"/>
    <n v="1.2796000000000001"/>
    <x v="2745"/>
    <x v="1"/>
    <x v="6"/>
    <x v="3691"/>
    <d v="2015-03-02T04:59:00"/>
  </r>
  <r>
    <n v="3692"/>
    <s v="An Evening With Durang"/>
    <s v="Help us independently produce two great comedies by Christopher Durang."/>
    <x v="28"/>
    <n v="1260"/>
    <x v="0"/>
    <x v="0"/>
    <s v="USD"/>
    <n v="1411084800"/>
    <n v="1410304179"/>
    <b v="0"/>
    <n v="17"/>
    <b v="1"/>
    <s v="theater/plays"/>
    <n v="1.26"/>
    <x v="2746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x v="1"/>
    <s v="GBP"/>
    <n v="1448922600"/>
    <n v="1446352529"/>
    <b v="0"/>
    <n v="14"/>
    <b v="1"/>
    <s v="theater/plays"/>
    <n v="1.2912912912912913"/>
    <x v="2747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x v="0"/>
    <s v="USD"/>
    <n v="1465178400"/>
    <n v="1461985967"/>
    <b v="0"/>
    <n v="60"/>
    <b v="1"/>
    <s v="theater/plays"/>
    <n v="1.0742857142857143"/>
    <x v="2748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x v="23"/>
    <n v="4005"/>
    <x v="0"/>
    <x v="0"/>
    <s v="USD"/>
    <n v="1421009610"/>
    <n v="1419281610"/>
    <b v="0"/>
    <n v="33"/>
    <b v="1"/>
    <s v="theater/plays"/>
    <n v="1.00125"/>
    <x v="2749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x v="1"/>
    <s v="GBP"/>
    <n v="1423838916"/>
    <n v="1418654916"/>
    <b v="0"/>
    <n v="78"/>
    <b v="1"/>
    <s v="theater/plays"/>
    <n v="1.55"/>
    <x v="2750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x v="13"/>
    <n v="2160"/>
    <x v="0"/>
    <x v="1"/>
    <s v="GBP"/>
    <n v="1462878648"/>
    <n v="1461064248"/>
    <b v="0"/>
    <n v="30"/>
    <b v="1"/>
    <s v="theater/plays"/>
    <n v="1.08"/>
    <x v="2751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x v="10"/>
    <n v="5526"/>
    <x v="0"/>
    <x v="0"/>
    <s v="USD"/>
    <n v="1456946487"/>
    <n v="1454354487"/>
    <b v="0"/>
    <n v="136"/>
    <b v="1"/>
    <s v="theater/plays"/>
    <n v="1.1052"/>
    <x v="2752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x v="30"/>
    <n v="2520"/>
    <x v="0"/>
    <x v="0"/>
    <s v="USD"/>
    <n v="1413383216"/>
    <n v="1410791216"/>
    <b v="0"/>
    <n v="40"/>
    <b v="1"/>
    <s v="theater/plays"/>
    <n v="1.008"/>
    <x v="2111"/>
    <x v="1"/>
    <x v="6"/>
    <x v="3699"/>
    <d v="2014-10-15T14:26:56"/>
  </r>
  <r>
    <n v="3700"/>
    <s v="Generations (Senior Project)"/>
    <s v="Help me produce the play I have written for my senior project!"/>
    <x v="2"/>
    <n v="606"/>
    <x v="0"/>
    <x v="0"/>
    <s v="USD"/>
    <n v="1412092800"/>
    <n v="1409493800"/>
    <b v="0"/>
    <n v="18"/>
    <b v="1"/>
    <s v="theater/plays"/>
    <n v="1.212"/>
    <x v="2417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x v="15"/>
    <n v="1505"/>
    <x v="0"/>
    <x v="1"/>
    <s v="GBP"/>
    <n v="1433422793"/>
    <n v="1430830793"/>
    <b v="0"/>
    <n v="39"/>
    <b v="1"/>
    <s v="theater/plays"/>
    <n v="1.0033333333333334"/>
    <x v="2753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x v="9"/>
    <n v="3275"/>
    <x v="0"/>
    <x v="1"/>
    <s v="GBP"/>
    <n v="1468191540"/>
    <n v="1464958484"/>
    <b v="0"/>
    <n v="21"/>
    <b v="1"/>
    <s v="theater/plays"/>
    <n v="1.0916666666666666"/>
    <x v="2754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x v="0"/>
    <s v="USD"/>
    <n v="1471071540"/>
    <n v="1467720388"/>
    <b v="0"/>
    <n v="30"/>
    <b v="1"/>
    <s v="theater/plays"/>
    <n v="1.2342857142857142"/>
    <x v="2755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x v="1"/>
    <s v="GBP"/>
    <n v="1464712394"/>
    <n v="1459528394"/>
    <b v="0"/>
    <n v="27"/>
    <b v="1"/>
    <s v="theater/plays"/>
    <n v="1.3633666666666666"/>
    <x v="2756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x v="423"/>
    <n v="2925"/>
    <x v="0"/>
    <x v="0"/>
    <s v="USD"/>
    <n v="1403546400"/>
    <n v="1401714114"/>
    <b v="0"/>
    <n v="35"/>
    <b v="1"/>
    <s v="theater/plays"/>
    <n v="1.0346657233816767"/>
    <x v="1911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x v="15"/>
    <n v="1820"/>
    <x v="0"/>
    <x v="0"/>
    <s v="USD"/>
    <n v="1410558949"/>
    <n v="1409262949"/>
    <b v="0"/>
    <n v="13"/>
    <b v="1"/>
    <s v="theater/plays"/>
    <n v="1.2133333333333334"/>
    <x v="2757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x v="28"/>
    <n v="1860"/>
    <x v="0"/>
    <x v="0"/>
    <s v="USD"/>
    <n v="1469165160"/>
    <n v="1467335378"/>
    <b v="0"/>
    <n v="23"/>
    <b v="1"/>
    <s v="theater/plays"/>
    <n v="1.86"/>
    <x v="2758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x v="176"/>
    <n v="2100"/>
    <x v="0"/>
    <x v="0"/>
    <s v="USD"/>
    <n v="1404444286"/>
    <n v="1403234686"/>
    <b v="0"/>
    <n v="39"/>
    <b v="1"/>
    <s v="theater/plays"/>
    <n v="3"/>
    <x v="2759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x v="28"/>
    <n v="1082.5"/>
    <x v="0"/>
    <x v="1"/>
    <s v="GBP"/>
    <n v="1403715546"/>
    <n v="1401123546"/>
    <b v="0"/>
    <n v="35"/>
    <b v="1"/>
    <s v="theater/plays"/>
    <n v="1.0825"/>
    <x v="2760"/>
    <x v="1"/>
    <x v="6"/>
    <x v="3709"/>
    <d v="2014-06-25T16:59:06"/>
  </r>
  <r>
    <n v="3710"/>
    <s v="&quot;Loving Alanis&quot; Rocky Mountain Regional Premier"/>
    <s v="A comedy about, life, death, men, women, and the power of a good Kegel."/>
    <x v="46"/>
    <n v="1835"/>
    <x v="0"/>
    <x v="0"/>
    <s v="USD"/>
    <n v="1428068988"/>
    <n v="1425908988"/>
    <b v="0"/>
    <n v="27"/>
    <b v="1"/>
    <s v="theater/plays"/>
    <n v="1.4115384615384616"/>
    <x v="2761"/>
    <x v="1"/>
    <x v="6"/>
    <x v="3710"/>
    <d v="2015-04-03T13:49:48"/>
  </r>
  <r>
    <n v="3711"/>
    <s v="The Youth Shakespeare Project 2014"/>
    <s v="Two teachers and twenty kids bring one of Shakespeare's plays to life!"/>
    <x v="2"/>
    <n v="570"/>
    <x v="0"/>
    <x v="0"/>
    <s v="USD"/>
    <n v="1402848000"/>
    <n v="1400606573"/>
    <b v="0"/>
    <n v="21"/>
    <b v="1"/>
    <s v="theater/plays"/>
    <n v="1.1399999999999999"/>
    <x v="2762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x v="51"/>
    <n v="11530"/>
    <x v="0"/>
    <x v="0"/>
    <s v="USD"/>
    <n v="1433055540"/>
    <n v="1431230867"/>
    <b v="0"/>
    <n v="104"/>
    <b v="1"/>
    <s v="theater/plays"/>
    <n v="1.5373333333333334"/>
    <x v="2763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x v="0"/>
    <s v="USD"/>
    <n v="1465062166"/>
    <n v="1463334166"/>
    <b v="0"/>
    <n v="19"/>
    <b v="1"/>
    <s v="theater/plays"/>
    <n v="1.0149999999999999"/>
    <x v="2764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x v="3"/>
    <n v="10235"/>
    <x v="0"/>
    <x v="0"/>
    <s v="USD"/>
    <n v="1432612740"/>
    <n v="1429881667"/>
    <b v="0"/>
    <n v="97"/>
    <b v="1"/>
    <s v="theater/plays"/>
    <n v="1.0235000000000001"/>
    <x v="2765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x v="8"/>
    <n v="3590"/>
    <x v="0"/>
    <x v="1"/>
    <s v="GBP"/>
    <n v="1427806320"/>
    <n v="1422834819"/>
    <b v="0"/>
    <n v="27"/>
    <b v="1"/>
    <s v="theater/plays"/>
    <n v="1.0257142857142858"/>
    <x v="2766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x v="134"/>
    <n v="1246"/>
    <x v="0"/>
    <x v="0"/>
    <s v="USD"/>
    <n v="1453411109"/>
    <n v="1450819109"/>
    <b v="0"/>
    <n v="24"/>
    <b v="1"/>
    <s v="theater/plays"/>
    <n v="1.5575000000000001"/>
    <x v="2767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x v="23"/>
    <n v="4030"/>
    <x v="0"/>
    <x v="1"/>
    <s v="GBP"/>
    <n v="1431204449"/>
    <n v="1428526049"/>
    <b v="0"/>
    <n v="13"/>
    <b v="1"/>
    <s v="theater/plays"/>
    <n v="1.0075000000000001"/>
    <x v="2768"/>
    <x v="1"/>
    <x v="6"/>
    <x v="3717"/>
    <d v="2015-05-09T20:47:29"/>
  </r>
  <r>
    <n v="3718"/>
    <s v="PUNK ROCK"/>
    <s v="William Carlisle has the world at his feet but its weight on his shoulders. He is intelligent, articulate and fucked."/>
    <x v="2"/>
    <n v="1197"/>
    <x v="0"/>
    <x v="1"/>
    <s v="GBP"/>
    <n v="1425057075"/>
    <n v="1422465075"/>
    <b v="0"/>
    <n v="46"/>
    <b v="1"/>
    <s v="theater/plays"/>
    <n v="2.3940000000000001"/>
    <x v="2769"/>
    <x v="1"/>
    <x v="6"/>
    <x v="3718"/>
    <d v="2015-02-27T17:11:15"/>
  </r>
  <r>
    <n v="3719"/>
    <s v="Corium"/>
    <s v="A new piece of physical theatre about love, regret and longing."/>
    <x v="48"/>
    <n v="420"/>
    <x v="0"/>
    <x v="1"/>
    <s v="GBP"/>
    <n v="1434994266"/>
    <n v="1432402266"/>
    <b v="0"/>
    <n v="4"/>
    <b v="1"/>
    <s v="theater/plays"/>
    <n v="2.1"/>
    <x v="2600"/>
    <x v="1"/>
    <x v="6"/>
    <x v="3719"/>
    <d v="2015-06-22T17:31:06"/>
  </r>
  <r>
    <n v="3720"/>
    <s v="Lakotas and the American Theatre"/>
    <s v="Breaking the American Indian stereotype in the American Theatre."/>
    <x v="126"/>
    <n v="3449"/>
    <x v="0"/>
    <x v="0"/>
    <s v="USD"/>
    <n v="1435881006"/>
    <n v="1433980206"/>
    <b v="0"/>
    <n v="40"/>
    <b v="1"/>
    <s v="theater/plays"/>
    <n v="1.0451515151515152"/>
    <x v="2770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x v="0"/>
    <s v="USD"/>
    <n v="1415230084"/>
    <n v="1413412084"/>
    <b v="0"/>
    <n v="44"/>
    <b v="1"/>
    <s v="theater/plays"/>
    <n v="1.008"/>
    <x v="2771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x v="5"/>
    <s v="CAD"/>
    <n v="1455231540"/>
    <n v="1452614847"/>
    <b v="0"/>
    <n v="35"/>
    <b v="1"/>
    <s v="theater/plays"/>
    <n v="1.1120000000000001"/>
    <x v="2772"/>
    <x v="1"/>
    <x v="6"/>
    <x v="3722"/>
    <d v="2016-02-11T22:59:00"/>
  </r>
  <r>
    <n v="3723"/>
    <s v="Beauty and the Beast"/>
    <s v="Saltmine Theatre Company present Beauty and the Beast:"/>
    <x v="37"/>
    <n v="4592"/>
    <x v="0"/>
    <x v="1"/>
    <s v="GBP"/>
    <n v="1417374262"/>
    <n v="1414778662"/>
    <b v="0"/>
    <n v="63"/>
    <b v="1"/>
    <s v="theater/plays"/>
    <n v="1.0204444444444445"/>
    <x v="2773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x v="1"/>
    <s v="GBP"/>
    <n v="1462402800"/>
    <n v="1459856860"/>
    <b v="0"/>
    <n v="89"/>
    <b v="1"/>
    <s v="theater/plays"/>
    <n v="1.0254767441860466"/>
    <x v="2774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x v="1"/>
    <s v="GBP"/>
    <n v="1455831000"/>
    <n v="1454366467"/>
    <b v="0"/>
    <n v="15"/>
    <b v="1"/>
    <s v="theater/plays"/>
    <n v="1.27"/>
    <x v="2775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x v="16"/>
    <n v="2879"/>
    <x v="0"/>
    <x v="0"/>
    <s v="USD"/>
    <n v="1461963600"/>
    <n v="1459567371"/>
    <b v="0"/>
    <n v="46"/>
    <b v="1"/>
    <s v="theater/plays"/>
    <n v="3.3870588235294119"/>
    <x v="2776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x v="0"/>
    <s v="USD"/>
    <n v="1476939300"/>
    <n v="1474273294"/>
    <b v="0"/>
    <n v="33"/>
    <b v="1"/>
    <s v="theater/plays"/>
    <n v="1.0075000000000001"/>
    <x v="2777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x v="22"/>
    <n v="1862"/>
    <x v="2"/>
    <x v="0"/>
    <s v="USD"/>
    <n v="1439957176"/>
    <n v="1437365176"/>
    <b v="0"/>
    <n v="31"/>
    <b v="0"/>
    <s v="theater/plays"/>
    <n v="9.3100000000000002E-2"/>
    <x v="2778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x v="0"/>
    <s v="USD"/>
    <n v="1427082912"/>
    <n v="1423198512"/>
    <b v="0"/>
    <n v="5"/>
    <b v="0"/>
    <s v="theater/plays"/>
    <n v="7.2400000000000006E-2"/>
    <x v="2779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x v="0"/>
    <s v="USD"/>
    <n v="1439828159"/>
    <n v="1437236159"/>
    <b v="0"/>
    <n v="1"/>
    <b v="0"/>
    <s v="theater/plays"/>
    <n v="0.1"/>
    <x v="101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x v="62"/>
    <n v="620"/>
    <x v="2"/>
    <x v="0"/>
    <s v="USD"/>
    <n v="1420860180"/>
    <n v="1418234646"/>
    <b v="0"/>
    <n v="12"/>
    <b v="0"/>
    <s v="theater/plays"/>
    <n v="0.11272727272727273"/>
    <x v="1270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x v="16"/>
    <n v="131"/>
    <x v="2"/>
    <x v="9"/>
    <s v="EUR"/>
    <n v="1422100800"/>
    <n v="1416932133"/>
    <b v="0"/>
    <n v="4"/>
    <b v="0"/>
    <s v="theater/plays"/>
    <n v="0.15411764705882353"/>
    <x v="164"/>
    <x v="1"/>
    <x v="6"/>
    <x v="3732"/>
    <d v="2015-01-24T12:00:00"/>
  </r>
  <r>
    <n v="3733"/>
    <s v="laughter in the hood"/>
    <s v="want to donate tickets to residents who live in the community that cant afford the 35.00 price of ticket"/>
    <x v="15"/>
    <n v="0"/>
    <x v="2"/>
    <x v="0"/>
    <s v="USD"/>
    <n v="1429396200"/>
    <n v="1428539708"/>
    <b v="0"/>
    <n v="0"/>
    <b v="0"/>
    <s v="theater/plays"/>
    <n v="0"/>
    <x v="121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x v="15"/>
    <n v="427"/>
    <x v="2"/>
    <x v="0"/>
    <s v="USD"/>
    <n v="1432589896"/>
    <n v="1427405896"/>
    <b v="0"/>
    <n v="7"/>
    <b v="0"/>
    <s v="theater/plays"/>
    <n v="0.28466666666666668"/>
    <x v="2397"/>
    <x v="1"/>
    <x v="6"/>
    <x v="3734"/>
    <d v="2015-05-25T21:38:16"/>
  </r>
  <r>
    <n v="3735"/>
    <s v="Women Beware Women"/>
    <s v="Young Actor's taking on a Jacobean tragedy. Family, betrayal, love, lust, sex and death."/>
    <x v="325"/>
    <n v="20"/>
    <x v="2"/>
    <x v="1"/>
    <s v="GBP"/>
    <n v="1432831089"/>
    <n v="1430239089"/>
    <b v="0"/>
    <n v="2"/>
    <b v="0"/>
    <s v="theater/plays"/>
    <n v="0.13333333333333333"/>
    <x v="119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x v="15"/>
    <n v="10"/>
    <x v="2"/>
    <x v="1"/>
    <s v="GBP"/>
    <n v="1427133600"/>
    <n v="1423847093"/>
    <b v="0"/>
    <n v="1"/>
    <b v="0"/>
    <s v="theater/plays"/>
    <n v="6.6666666666666671E-3"/>
    <x v="119"/>
    <x v="1"/>
    <x v="6"/>
    <x v="3736"/>
    <d v="2015-03-23T18:00:00"/>
  </r>
  <r>
    <n v="3737"/>
    <s v="Measure For Measure"/>
    <s v="The ASU Theatre and Shakespeare Club presents Measure For Measure directed by Jordyn Ochser."/>
    <x v="176"/>
    <n v="150"/>
    <x v="2"/>
    <x v="0"/>
    <s v="USD"/>
    <n v="1447311540"/>
    <n v="1445358903"/>
    <b v="0"/>
    <n v="4"/>
    <b v="0"/>
    <s v="theater/plays"/>
    <n v="0.21428571428571427"/>
    <x v="839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x v="15"/>
    <n v="270"/>
    <x v="2"/>
    <x v="1"/>
    <s v="GBP"/>
    <n v="1405461600"/>
    <n v="1403562705"/>
    <b v="0"/>
    <n v="6"/>
    <b v="0"/>
    <s v="theater/plays"/>
    <n v="0.18"/>
    <x v="834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x v="1"/>
    <s v="GBP"/>
    <n v="1468752468"/>
    <n v="1467024468"/>
    <b v="0"/>
    <n v="8"/>
    <b v="0"/>
    <s v="theater/plays"/>
    <n v="0.20125000000000001"/>
    <x v="2780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x v="0"/>
    <s v="USD"/>
    <n v="1407808438"/>
    <n v="1405217355"/>
    <b v="0"/>
    <n v="14"/>
    <b v="0"/>
    <s v="theater/plays"/>
    <n v="0.17899999999999999"/>
    <x v="2781"/>
    <x v="1"/>
    <x v="6"/>
    <x v="3740"/>
    <d v="2014-08-12T01:53:58"/>
  </r>
  <r>
    <n v="3741"/>
    <s v="Open House Theater"/>
    <s v="A small community with a love for theater would like to continue. Help the children of this community continue."/>
    <x v="22"/>
    <n v="0"/>
    <x v="2"/>
    <x v="0"/>
    <s v="USD"/>
    <n v="1450389950"/>
    <n v="1447797950"/>
    <b v="0"/>
    <n v="0"/>
    <b v="0"/>
    <s v="theater/plays"/>
    <n v="0"/>
    <x v="121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x v="10"/>
    <n v="100"/>
    <x v="2"/>
    <x v="0"/>
    <s v="USD"/>
    <n v="1409980144"/>
    <n v="1407388144"/>
    <b v="0"/>
    <n v="4"/>
    <b v="0"/>
    <s v="theater/plays"/>
    <n v="0.02"/>
    <x v="384"/>
    <x v="1"/>
    <x v="6"/>
    <x v="3742"/>
    <d v="2014-09-06T05:09:04"/>
  </r>
  <r>
    <n v="3743"/>
    <s v="Down the Mississippi"/>
    <s v="I'm taking the Adventures of Huckleberry Finn puppet show down the Mississippi River!"/>
    <x v="41"/>
    <n v="0"/>
    <x v="2"/>
    <x v="0"/>
    <s v="USD"/>
    <n v="1404406964"/>
    <n v="1401814964"/>
    <b v="0"/>
    <n v="0"/>
    <b v="0"/>
    <s v="theater/plays"/>
    <n v="0"/>
    <x v="121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x v="38"/>
    <n v="0"/>
    <x v="2"/>
    <x v="0"/>
    <s v="USD"/>
    <n v="1404532740"/>
    <n v="1401823952"/>
    <b v="0"/>
    <n v="0"/>
    <b v="0"/>
    <s v="theater/plays"/>
    <n v="0"/>
    <x v="121"/>
    <x v="1"/>
    <x v="6"/>
    <x v="3744"/>
    <d v="2014-07-05T03:59:00"/>
  </r>
  <r>
    <n v="3745"/>
    <s v="Tyke Theatre Web Show"/>
    <s v="Tyke wants to expand her puppet theater show to weekly online web shows and is looking for backers."/>
    <x v="213"/>
    <n v="10"/>
    <x v="2"/>
    <x v="0"/>
    <s v="USD"/>
    <n v="1407689102"/>
    <n v="1405097102"/>
    <b v="0"/>
    <n v="1"/>
    <b v="0"/>
    <s v="theater/plays"/>
    <n v="0.1"/>
    <x v="119"/>
    <x v="1"/>
    <x v="6"/>
    <x v="3745"/>
    <d v="2014-08-10T16:45:02"/>
  </r>
  <r>
    <n v="3746"/>
    <s v="Stage Play Production - &quot;I Love You to Death&quot;"/>
    <s v="Generational curses CAN be broken...right?"/>
    <x v="0"/>
    <n v="202"/>
    <x v="2"/>
    <x v="0"/>
    <s v="USD"/>
    <n v="1475918439"/>
    <n v="1473326439"/>
    <b v="0"/>
    <n v="1"/>
    <b v="0"/>
    <s v="theater/plays"/>
    <n v="2.3764705882352941E-2"/>
    <x v="2782"/>
    <x v="1"/>
    <x v="6"/>
    <x v="3746"/>
    <d v="2016-10-08T09:20:39"/>
  </r>
  <r>
    <n v="3747"/>
    <s v="Counting Stars"/>
    <s v="The world premiere of an astonishing new play by acclaimed writer Atiha Sen Gupta."/>
    <x v="30"/>
    <n v="25"/>
    <x v="2"/>
    <x v="1"/>
    <s v="GBP"/>
    <n v="1436137140"/>
    <n v="1433833896"/>
    <b v="0"/>
    <n v="1"/>
    <b v="0"/>
    <s v="theater/plays"/>
    <n v="0.01"/>
    <x v="384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x v="10"/>
    <n v="5176"/>
    <x v="0"/>
    <x v="0"/>
    <s v="USD"/>
    <n v="1455602340"/>
    <n v="1453827436"/>
    <b v="0"/>
    <n v="52"/>
    <b v="1"/>
    <s v="theater/musical"/>
    <n v="1.0351999999999999"/>
    <x v="2783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x v="2"/>
    <n v="525"/>
    <x v="0"/>
    <x v="0"/>
    <s v="USD"/>
    <n v="1461902340"/>
    <n v="1459220588"/>
    <b v="0"/>
    <n v="7"/>
    <b v="1"/>
    <s v="theater/musical"/>
    <n v="1.05"/>
    <x v="766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x v="0"/>
    <s v="USD"/>
    <n v="1423555140"/>
    <n v="1421105608"/>
    <b v="0"/>
    <n v="28"/>
    <b v="1"/>
    <s v="theater/musical"/>
    <n v="1.0044999999999999"/>
    <x v="2784"/>
    <x v="1"/>
    <x v="40"/>
    <x v="3750"/>
    <d v="2015-02-10T07:59:00"/>
  </r>
  <r>
    <n v="3751"/>
    <s v="GGC Productions 2016"/>
    <s v="I will be performing in TWO productions to kick off the 2016 season. NEED HELP TO FUND THESE GREAT SHOWS!"/>
    <x v="28"/>
    <n v="1326"/>
    <x v="0"/>
    <x v="0"/>
    <s v="USD"/>
    <n v="1459641073"/>
    <n v="1454460673"/>
    <b v="0"/>
    <n v="11"/>
    <b v="1"/>
    <s v="theater/musical"/>
    <n v="1.3260000000000001"/>
    <x v="2785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x v="1"/>
    <s v="GBP"/>
    <n v="1476651600"/>
    <n v="1473189335"/>
    <b v="0"/>
    <n v="15"/>
    <b v="1"/>
    <s v="theater/musical"/>
    <n v="1.1299999999999999"/>
    <x v="804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x v="10"/>
    <n v="5167"/>
    <x v="0"/>
    <x v="0"/>
    <s v="USD"/>
    <n v="1433289600"/>
    <n v="1430768800"/>
    <b v="0"/>
    <n v="30"/>
    <b v="1"/>
    <s v="theater/musical"/>
    <n v="1.0334000000000001"/>
    <x v="2786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x v="30"/>
    <n v="3000"/>
    <x v="0"/>
    <x v="0"/>
    <s v="USD"/>
    <n v="1406350740"/>
    <n v="1403125737"/>
    <b v="0"/>
    <n v="27"/>
    <b v="1"/>
    <s v="theater/musical"/>
    <n v="1.2"/>
    <x v="2787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x v="131"/>
    <n v="713"/>
    <x v="0"/>
    <x v="1"/>
    <s v="GBP"/>
    <n v="1460753307"/>
    <n v="1458161307"/>
    <b v="0"/>
    <n v="28"/>
    <b v="1"/>
    <s v="theater/musical"/>
    <n v="1.2963636363636364"/>
    <x v="2788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x v="0"/>
    <s v="USD"/>
    <n v="1402515198"/>
    <n v="1399923198"/>
    <b v="0"/>
    <n v="17"/>
    <b v="1"/>
    <s v="theater/musical"/>
    <n v="1.0111111111111111"/>
    <x v="2789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x v="0"/>
    <s v="USD"/>
    <n v="1417465515"/>
    <n v="1415737515"/>
    <b v="0"/>
    <n v="50"/>
    <b v="1"/>
    <s v="theater/musical"/>
    <n v="1.0851428571428572"/>
    <x v="2790"/>
    <x v="1"/>
    <x v="40"/>
    <x v="3757"/>
    <d v="2014-12-01T20:25:15"/>
  </r>
  <r>
    <n v="3758"/>
    <s v="Luigi's Ladies"/>
    <s v="LUIGI'S LADIES: an original one-woman musical comedy"/>
    <x v="15"/>
    <n v="1535"/>
    <x v="0"/>
    <x v="0"/>
    <s v="USD"/>
    <n v="1400475600"/>
    <n v="1397819938"/>
    <b v="0"/>
    <n v="26"/>
    <b v="1"/>
    <s v="theater/musical"/>
    <n v="1.0233333333333334"/>
    <x v="2791"/>
    <x v="1"/>
    <x v="40"/>
    <x v="3758"/>
    <d v="2014-05-19T05:00:00"/>
  </r>
  <r>
    <n v="3759"/>
    <s v="Pared Down Productions"/>
    <s v="A production company specializing in small-scale musicals"/>
    <x v="23"/>
    <n v="4409.7700000000004"/>
    <x v="0"/>
    <x v="0"/>
    <s v="USD"/>
    <n v="1440556553"/>
    <n v="1435372553"/>
    <b v="0"/>
    <n v="88"/>
    <b v="1"/>
    <s v="theater/musical"/>
    <n v="1.1024425000000002"/>
    <x v="2792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x v="10"/>
    <n v="5050.7700000000004"/>
    <x v="0"/>
    <x v="0"/>
    <s v="USD"/>
    <n v="1399293386"/>
    <n v="1397133386"/>
    <b v="0"/>
    <n v="91"/>
    <b v="1"/>
    <s v="theater/musical"/>
    <n v="1.010154"/>
    <x v="2793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x v="1"/>
    <s v="GBP"/>
    <n v="1439247600"/>
    <n v="1434625937"/>
    <b v="0"/>
    <n v="3"/>
    <b v="1"/>
    <s v="theater/musical"/>
    <n v="1"/>
    <x v="2794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x v="21"/>
    <n v="1328"/>
    <x v="0"/>
    <x v="1"/>
    <s v="GBP"/>
    <n v="1438543889"/>
    <n v="1436383889"/>
    <b v="0"/>
    <n v="28"/>
    <b v="1"/>
    <s v="theater/musical"/>
    <n v="1.0624"/>
    <x v="2795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x v="10"/>
    <n v="5000"/>
    <x v="0"/>
    <x v="0"/>
    <s v="USD"/>
    <n v="1427907626"/>
    <n v="1425319226"/>
    <b v="0"/>
    <n v="77"/>
    <b v="1"/>
    <s v="theater/musical"/>
    <n v="1"/>
    <x v="2796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x v="15"/>
    <n v="1500"/>
    <x v="0"/>
    <x v="0"/>
    <s v="USD"/>
    <n v="1464482160"/>
    <n v="1462824832"/>
    <b v="0"/>
    <n v="27"/>
    <b v="1"/>
    <s v="theater/musical"/>
    <n v="1"/>
    <x v="2657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x v="39"/>
    <n v="7942"/>
    <x v="0"/>
    <x v="0"/>
    <s v="USD"/>
    <n v="1406745482"/>
    <n v="1404153482"/>
    <b v="0"/>
    <n v="107"/>
    <b v="1"/>
    <s v="theater/musical"/>
    <n v="1.1345714285714286"/>
    <x v="2797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x v="3"/>
    <n v="10265.01"/>
    <x v="0"/>
    <x v="0"/>
    <s v="USD"/>
    <n v="1404360045"/>
    <n v="1401336045"/>
    <b v="0"/>
    <n v="96"/>
    <b v="1"/>
    <s v="theater/musical"/>
    <n v="1.0265010000000001"/>
    <x v="2798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x v="13"/>
    <n v="2335"/>
    <x v="0"/>
    <x v="0"/>
    <s v="USD"/>
    <n v="1425185940"/>
    <n v="1423960097"/>
    <b v="0"/>
    <n v="56"/>
    <b v="1"/>
    <s v="theater/musical"/>
    <n v="1.1675"/>
    <x v="2799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x v="0"/>
    <s v="USD"/>
    <n v="1402594090"/>
    <n v="1400002090"/>
    <b v="0"/>
    <n v="58"/>
    <b v="1"/>
    <s v="theater/musical"/>
    <n v="1.0765274999999999"/>
    <x v="2800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x v="0"/>
    <s v="USD"/>
    <n v="1460730079"/>
    <n v="1458138079"/>
    <b v="0"/>
    <n v="15"/>
    <b v="1"/>
    <s v="theater/musical"/>
    <n v="1"/>
    <x v="2801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x v="1"/>
    <s v="GBP"/>
    <n v="1434234010"/>
    <n v="1431642010"/>
    <b v="0"/>
    <n v="20"/>
    <b v="1"/>
    <s v="theater/musical"/>
    <n v="1"/>
    <x v="101"/>
    <x v="1"/>
    <x v="40"/>
    <x v="3770"/>
    <d v="2015-06-13T22:20:10"/>
  </r>
  <r>
    <n v="3771"/>
    <s v="COME OUT SWINGIN'!"/>
    <s v="I would like to make a demo recording of six songs from COME OUT SWINGIN'!"/>
    <x v="28"/>
    <n v="1460"/>
    <x v="0"/>
    <x v="0"/>
    <s v="USD"/>
    <n v="1463529600"/>
    <n v="1462307652"/>
    <b v="0"/>
    <n v="38"/>
    <b v="1"/>
    <s v="theater/musical"/>
    <n v="1.46"/>
    <x v="2802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x v="10"/>
    <n v="5510"/>
    <x v="0"/>
    <x v="0"/>
    <s v="USD"/>
    <n v="1480399200"/>
    <n v="1478616506"/>
    <b v="0"/>
    <n v="33"/>
    <b v="1"/>
    <s v="theater/musical"/>
    <n v="1.1020000000000001"/>
    <x v="2803"/>
    <x v="1"/>
    <x v="40"/>
    <x v="3772"/>
    <d v="2016-11-29T06:00:00"/>
  </r>
  <r>
    <n v="3773"/>
    <s v="Dundee: A Hip-Hopera"/>
    <s v="A dramatic hip-hopera, inspired from monologues written by the performers."/>
    <x v="10"/>
    <n v="5410"/>
    <x v="0"/>
    <x v="0"/>
    <s v="USD"/>
    <n v="1479175680"/>
    <n v="1476317247"/>
    <b v="0"/>
    <n v="57"/>
    <b v="1"/>
    <s v="theater/musical"/>
    <n v="1.0820000000000001"/>
    <x v="2804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x v="30"/>
    <n v="2500"/>
    <x v="0"/>
    <x v="5"/>
    <s v="CAD"/>
    <n v="1428606055"/>
    <n v="1427223655"/>
    <b v="0"/>
    <n v="25"/>
    <b v="1"/>
    <s v="theater/musical"/>
    <n v="1"/>
    <x v="101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x v="0"/>
    <s v="USD"/>
    <n v="1428552000"/>
    <n v="1426199843"/>
    <b v="0"/>
    <n v="14"/>
    <b v="1"/>
    <s v="theater/musical"/>
    <n v="1.0024999999999999"/>
    <x v="2805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x v="0"/>
    <s v="USD"/>
    <n v="1406854800"/>
    <n v="1403599778"/>
    <b v="0"/>
    <n v="94"/>
    <b v="1"/>
    <s v="theater/musical"/>
    <n v="1.0671250000000001"/>
    <x v="2806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x v="0"/>
    <s v="USD"/>
    <n v="1411790400"/>
    <n v="1409884821"/>
    <b v="0"/>
    <n v="59"/>
    <b v="1"/>
    <s v="theater/musical"/>
    <n v="1.4319999999999999"/>
    <x v="2807"/>
    <x v="1"/>
    <x v="40"/>
    <x v="3777"/>
    <d v="2014-09-27T04:00:00"/>
  </r>
  <r>
    <n v="3778"/>
    <s v="Give a Puppet a Hand"/>
    <s v="Sponsor an AVENUE Q puppet for The Barn Players April 2015 production."/>
    <x v="262"/>
    <n v="2521"/>
    <x v="0"/>
    <x v="0"/>
    <s v="USD"/>
    <n v="1423942780"/>
    <n v="1418758780"/>
    <b v="0"/>
    <n v="36"/>
    <b v="1"/>
    <s v="theater/musical"/>
    <n v="1.0504166666666668"/>
    <x v="2808"/>
    <x v="1"/>
    <x v="40"/>
    <x v="3778"/>
    <d v="2015-02-14T19:39:40"/>
  </r>
  <r>
    <n v="3779"/>
    <s v="&quot;The Last Adam&quot; A New Musical, NYC reading"/>
    <s v="A fresh, re-telling of the Jesus story for a new generation."/>
    <x v="36"/>
    <n v="15597"/>
    <x v="0"/>
    <x v="0"/>
    <s v="USD"/>
    <n v="1459010340"/>
    <n v="1456421940"/>
    <b v="0"/>
    <n v="115"/>
    <b v="1"/>
    <s v="theater/musical"/>
    <n v="1.0398000000000001"/>
    <x v="2809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x v="0"/>
    <s v="USD"/>
    <n v="1436817960"/>
    <n v="1433999785"/>
    <b v="0"/>
    <n v="30"/>
    <b v="1"/>
    <s v="theater/musical"/>
    <n v="1.2"/>
    <x v="101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x v="0"/>
    <s v="USD"/>
    <n v="1410210685"/>
    <n v="1408050685"/>
    <b v="0"/>
    <n v="52"/>
    <b v="1"/>
    <s v="theater/musical"/>
    <n v="1.0966666666666667"/>
    <x v="2810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x v="1"/>
    <s v="GBP"/>
    <n v="1469401200"/>
    <n v="1466887297"/>
    <b v="0"/>
    <n v="27"/>
    <b v="1"/>
    <s v="theater/musical"/>
    <n v="1.0175000000000001"/>
    <x v="2811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x v="0"/>
    <s v="USD"/>
    <n v="1458057600"/>
    <n v="1455938520"/>
    <b v="0"/>
    <n v="24"/>
    <b v="1"/>
    <s v="theater/musical"/>
    <n v="1.2891666666666666"/>
    <x v="2812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x v="5"/>
    <s v="CAD"/>
    <n v="1468193532"/>
    <n v="1465601532"/>
    <b v="0"/>
    <n v="10"/>
    <b v="1"/>
    <s v="theater/musical"/>
    <n v="1.1499999999999999"/>
    <x v="2813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x v="1"/>
    <s v="GBP"/>
    <n v="1470132180"/>
    <n v="1467040769"/>
    <b v="0"/>
    <n v="30"/>
    <b v="1"/>
    <s v="theater/musical"/>
    <n v="1.5075000000000001"/>
    <x v="984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x v="12"/>
    <n v="6658"/>
    <x v="0"/>
    <x v="0"/>
    <s v="USD"/>
    <n v="1464310475"/>
    <n v="1461718475"/>
    <b v="0"/>
    <n v="71"/>
    <b v="1"/>
    <s v="theater/musical"/>
    <n v="1.1096666666666666"/>
    <x v="2814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x v="18"/>
    <n v="351"/>
    <x v="0"/>
    <x v="0"/>
    <s v="USD"/>
    <n v="1436587140"/>
    <n v="1434113406"/>
    <b v="0"/>
    <n v="10"/>
    <b v="1"/>
    <s v="theater/musical"/>
    <n v="1.0028571428571429"/>
    <x v="2815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x v="0"/>
    <s v="USD"/>
    <n v="1450887480"/>
    <n v="1448469719"/>
    <b v="0"/>
    <n v="1"/>
    <b v="0"/>
    <s v="theater/musical"/>
    <n v="6.6666666666666671E-3"/>
    <x v="130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x v="424"/>
    <n v="116"/>
    <x v="2"/>
    <x v="1"/>
    <s v="GBP"/>
    <n v="1434395418"/>
    <n v="1431630618"/>
    <b v="0"/>
    <n v="4"/>
    <b v="0"/>
    <s v="theater/musical"/>
    <n v="3.267605633802817E-2"/>
    <x v="2109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x v="0"/>
    <s v="USD"/>
    <n v="1479834023"/>
    <n v="1477238423"/>
    <b v="0"/>
    <n v="0"/>
    <b v="0"/>
    <s v="theater/musical"/>
    <n v="0"/>
    <x v="121"/>
    <x v="1"/>
    <x v="40"/>
    <x v="3790"/>
    <d v="2016-11-22T17:00:23"/>
  </r>
  <r>
    <n v="3791"/>
    <s v="Spin! at The Cumming Playhouse"/>
    <s v="Spin! is an original musical comedy-drama presented by Blue Palm Productions."/>
    <x v="15"/>
    <n v="0"/>
    <x v="2"/>
    <x v="0"/>
    <s v="USD"/>
    <n v="1404664592"/>
    <n v="1399480592"/>
    <b v="0"/>
    <n v="0"/>
    <b v="0"/>
    <s v="theater/musical"/>
    <n v="0"/>
    <x v="121"/>
    <x v="1"/>
    <x v="40"/>
    <x v="3791"/>
    <d v="2014-07-06T16:36:32"/>
  </r>
  <r>
    <n v="3792"/>
    <s v="BorikÃ©n: The Show"/>
    <s v="A cultural and historic journey through Puerto Rico's music and dance!"/>
    <x v="78"/>
    <n v="35"/>
    <x v="2"/>
    <x v="0"/>
    <s v="USD"/>
    <n v="1436957022"/>
    <n v="1434365022"/>
    <b v="0"/>
    <n v="2"/>
    <b v="0"/>
    <s v="theater/musical"/>
    <n v="2.8E-3"/>
    <x v="844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x v="0"/>
    <s v="USD"/>
    <n v="1418769129"/>
    <n v="1416954729"/>
    <b v="0"/>
    <n v="24"/>
    <b v="0"/>
    <s v="theater/musical"/>
    <n v="0.59657142857142853"/>
    <x v="2816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x v="1"/>
    <s v="GBP"/>
    <n v="1433685354"/>
    <n v="1431093354"/>
    <b v="0"/>
    <n v="1"/>
    <b v="0"/>
    <s v="theater/musical"/>
    <n v="0.01"/>
    <x v="73"/>
    <x v="1"/>
    <x v="40"/>
    <x v="3794"/>
    <d v="2015-06-07T13:55:54"/>
  </r>
  <r>
    <n v="3795"/>
    <s v="Duodeca"/>
    <s v="Poppin Productions are currently entering the development stage of their very first production -  &quot;Duodeca&quot;."/>
    <x v="20"/>
    <n v="10"/>
    <x v="2"/>
    <x v="1"/>
    <s v="GBP"/>
    <n v="1440801000"/>
    <n v="1437042490"/>
    <b v="0"/>
    <n v="2"/>
    <b v="0"/>
    <s v="theater/musical"/>
    <n v="1.6666666666666666E-2"/>
    <x v="144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x v="290"/>
    <n v="1"/>
    <x v="2"/>
    <x v="0"/>
    <s v="USD"/>
    <n v="1484354556"/>
    <n v="1479170556"/>
    <b v="0"/>
    <n v="1"/>
    <b v="0"/>
    <s v="theater/musical"/>
    <n v="4.4444444444444447E-5"/>
    <x v="120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x v="0"/>
    <s v="USD"/>
    <n v="1429564165"/>
    <n v="1426972165"/>
    <b v="0"/>
    <n v="37"/>
    <b v="0"/>
    <s v="theater/musical"/>
    <n v="0.89666666666666661"/>
    <x v="2817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x v="0"/>
    <s v="USD"/>
    <n v="1407691248"/>
    <n v="1405099248"/>
    <b v="0"/>
    <n v="5"/>
    <b v="0"/>
    <s v="theater/musical"/>
    <n v="1.4642857142857143E-2"/>
    <x v="1536"/>
    <x v="1"/>
    <x v="40"/>
    <x v="3798"/>
    <d v="2014-08-10T17:20:48"/>
  </r>
  <r>
    <n v="3799"/>
    <s v="A Story Once Told"/>
    <s v="An original musical on it's way to the stage in Minneapolis, MN. Feel free to ask any questions."/>
    <x v="3"/>
    <n v="402"/>
    <x v="2"/>
    <x v="0"/>
    <s v="USD"/>
    <n v="1457734843"/>
    <n v="1455142843"/>
    <b v="0"/>
    <n v="4"/>
    <b v="0"/>
    <s v="theater/musical"/>
    <n v="4.02E-2"/>
    <x v="984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x v="0"/>
    <s v="USD"/>
    <n v="1420952340"/>
    <n v="1418146883"/>
    <b v="0"/>
    <n v="16"/>
    <b v="0"/>
    <s v="theater/musical"/>
    <n v="4.0045454545454544E-2"/>
    <x v="2818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x v="10"/>
    <n v="426"/>
    <x v="2"/>
    <x v="0"/>
    <s v="USD"/>
    <n v="1420215216"/>
    <n v="1417536816"/>
    <b v="0"/>
    <n v="9"/>
    <b v="0"/>
    <s v="theater/musical"/>
    <n v="8.5199999999999998E-2"/>
    <x v="2819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x v="9"/>
    <n v="0"/>
    <x v="2"/>
    <x v="0"/>
    <s v="USD"/>
    <n v="1445482906"/>
    <n v="1442890906"/>
    <b v="0"/>
    <n v="0"/>
    <b v="0"/>
    <s v="theater/musical"/>
    <n v="0"/>
    <x v="121"/>
    <x v="1"/>
    <x v="40"/>
    <x v="3802"/>
    <d v="2015-10-22T03:01:46"/>
  </r>
  <r>
    <n v="3803"/>
    <s v="Benjamin Button the Musical Concept Album"/>
    <s v="A fully orchestrated concept album of Benjamin Button the Musical!"/>
    <x v="14"/>
    <n v="2358"/>
    <x v="2"/>
    <x v="0"/>
    <s v="USD"/>
    <n v="1457133568"/>
    <n v="1454541568"/>
    <b v="0"/>
    <n v="40"/>
    <b v="0"/>
    <s v="theater/musical"/>
    <n v="0.19650000000000001"/>
    <x v="2820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x v="0"/>
    <s v="USD"/>
    <n v="1469948400"/>
    <n v="1465172024"/>
    <b v="0"/>
    <n v="0"/>
    <b v="0"/>
    <s v="theater/musical"/>
    <n v="0"/>
    <x v="121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x v="60"/>
    <n v="3"/>
    <x v="2"/>
    <x v="0"/>
    <s v="USD"/>
    <n v="1411852640"/>
    <n v="1406668640"/>
    <b v="0"/>
    <n v="2"/>
    <b v="0"/>
    <s v="theater/musical"/>
    <n v="2.0000000000000002E-5"/>
    <x v="1788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x v="2"/>
    <s v="AUD"/>
    <n v="1404022381"/>
    <n v="1402294381"/>
    <b v="0"/>
    <n v="1"/>
    <b v="0"/>
    <s v="theater/musical"/>
    <n v="6.6666666666666664E-4"/>
    <x v="144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x v="0"/>
    <s v="USD"/>
    <n v="1428097739"/>
    <n v="1427492939"/>
    <b v="0"/>
    <n v="9"/>
    <b v="0"/>
    <s v="theater/musical"/>
    <n v="0.30333333333333334"/>
    <x v="2821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x v="1"/>
    <s v="GBP"/>
    <n v="1429955619"/>
    <n v="1424775219"/>
    <b v="0"/>
    <n v="24"/>
    <b v="1"/>
    <s v="theater/plays"/>
    <n v="1"/>
    <x v="694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x v="1"/>
    <s v="GBP"/>
    <n v="1406761200"/>
    <n v="1402403907"/>
    <b v="0"/>
    <n v="38"/>
    <b v="1"/>
    <s v="theater/plays"/>
    <n v="1.0125"/>
    <x v="1352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x v="15"/>
    <n v="1826"/>
    <x v="0"/>
    <x v="0"/>
    <s v="USD"/>
    <n v="1426965758"/>
    <n v="1424377358"/>
    <b v="0"/>
    <n v="26"/>
    <b v="1"/>
    <s v="theater/plays"/>
    <n v="1.2173333333333334"/>
    <x v="2822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x v="49"/>
    <n v="825"/>
    <x v="0"/>
    <x v="1"/>
    <s v="GBP"/>
    <n v="1464692400"/>
    <n v="1461769373"/>
    <b v="0"/>
    <n v="19"/>
    <b v="1"/>
    <s v="theater/plays"/>
    <n v="3.3"/>
    <x v="2823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x v="5"/>
    <s v="CAD"/>
    <n v="1433131140"/>
    <n v="1429120908"/>
    <b v="0"/>
    <n v="11"/>
    <b v="1"/>
    <s v="theater/plays"/>
    <n v="1.0954999999999999"/>
    <x v="2824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x v="190"/>
    <n v="2119.9899999999998"/>
    <x v="0"/>
    <x v="0"/>
    <s v="USD"/>
    <n v="1465940580"/>
    <n v="1462603021"/>
    <b v="0"/>
    <n v="27"/>
    <b v="1"/>
    <s v="theater/plays"/>
    <n v="1.0095190476190474"/>
    <x v="2825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x v="0"/>
    <s v="USD"/>
    <n v="1427860740"/>
    <n v="1424727712"/>
    <b v="0"/>
    <n v="34"/>
    <b v="1"/>
    <s v="theater/plays"/>
    <n v="1.4013333333333333"/>
    <x v="2826"/>
    <x v="1"/>
    <x v="6"/>
    <x v="3814"/>
    <d v="2015-04-01T03:59:00"/>
  </r>
  <r>
    <n v="3815"/>
    <s v="The Canterbury Shakespeare Festival - first season"/>
    <s v="Come and help us make the Canterbury Shakespeare Festival a reality"/>
    <x v="28"/>
    <n v="1000.01"/>
    <x v="0"/>
    <x v="1"/>
    <s v="GBP"/>
    <n v="1440111600"/>
    <n v="1437545657"/>
    <b v="0"/>
    <n v="20"/>
    <b v="1"/>
    <s v="theater/plays"/>
    <n v="1.0000100000000001"/>
    <x v="2827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x v="0"/>
    <s v="USD"/>
    <n v="1405614823"/>
    <n v="1403022823"/>
    <b v="0"/>
    <n v="37"/>
    <b v="1"/>
    <s v="theater/plays"/>
    <n v="1.19238"/>
    <x v="2828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x v="0"/>
    <s v="USD"/>
    <n v="1445659140"/>
    <n v="1444236216"/>
    <b v="0"/>
    <n v="20"/>
    <b v="1"/>
    <s v="theater/plays"/>
    <n v="1.0725"/>
    <x v="2829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x v="49"/>
    <n v="570"/>
    <x v="0"/>
    <x v="0"/>
    <s v="USD"/>
    <n v="1426187582"/>
    <n v="1423599182"/>
    <b v="0"/>
    <n v="10"/>
    <b v="1"/>
    <s v="theater/plays"/>
    <n v="2.2799999999999998"/>
    <x v="2830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x v="0"/>
    <s v="USD"/>
    <n v="1437166920"/>
    <n v="1435554104"/>
    <b v="0"/>
    <n v="26"/>
    <b v="1"/>
    <s v="theater/plays"/>
    <n v="1.0640000000000001"/>
    <x v="2831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x v="43"/>
    <n v="430"/>
    <x v="0"/>
    <x v="1"/>
    <s v="GBP"/>
    <n v="1436110717"/>
    <n v="1433518717"/>
    <b v="0"/>
    <n v="20"/>
    <b v="1"/>
    <s v="theater/plays"/>
    <n v="1.4333333333333333"/>
    <x v="2832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x v="0"/>
    <s v="USD"/>
    <n v="1451881207"/>
    <n v="1449116407"/>
    <b v="0"/>
    <n v="46"/>
    <b v="1"/>
    <s v="theater/plays"/>
    <n v="1.0454285714285714"/>
    <x v="2833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x v="12"/>
    <s v="EUR"/>
    <n v="1453244340"/>
    <n v="1448136417"/>
    <b v="0"/>
    <n v="76"/>
    <b v="1"/>
    <s v="theater/plays"/>
    <n v="1.1002000000000001"/>
    <x v="2834"/>
    <x v="1"/>
    <x v="6"/>
    <x v="3822"/>
    <d v="2016-01-19T22:59:00"/>
  </r>
  <r>
    <n v="3823"/>
    <s v="FEED"/>
    <s v="Feed, a new play by Garrett Markgraf (based on the novel by M.T. Anderson), Directed by Anna Marck at Oakland University."/>
    <x v="30"/>
    <n v="2650"/>
    <x v="0"/>
    <x v="0"/>
    <s v="USD"/>
    <n v="1437364740"/>
    <n v="1434405044"/>
    <b v="0"/>
    <n v="41"/>
    <b v="1"/>
    <s v="theater/plays"/>
    <n v="1.06"/>
    <x v="2835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x v="1"/>
    <s v="GBP"/>
    <n v="1470058860"/>
    <n v="1469026903"/>
    <b v="0"/>
    <n v="7"/>
    <b v="1"/>
    <s v="theater/plays"/>
    <n v="1.08"/>
    <x v="2836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x v="0"/>
    <s v="USD"/>
    <n v="1434505214"/>
    <n v="1432690814"/>
    <b v="0"/>
    <n v="49"/>
    <b v="1"/>
    <s v="theater/plays"/>
    <n v="1.0542"/>
    <x v="2837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x v="20"/>
    <n v="715"/>
    <x v="0"/>
    <x v="1"/>
    <s v="GBP"/>
    <n v="1430993394"/>
    <n v="1428401394"/>
    <b v="0"/>
    <n v="26"/>
    <b v="1"/>
    <s v="theater/plays"/>
    <n v="1.1916666666666667"/>
    <x v="446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x v="9"/>
    <n v="4580"/>
    <x v="0"/>
    <x v="1"/>
    <s v="GBP"/>
    <n v="1427414400"/>
    <n v="1422656201"/>
    <b v="0"/>
    <n v="65"/>
    <b v="1"/>
    <s v="theater/plays"/>
    <n v="1.5266666666666666"/>
    <x v="2838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x v="0"/>
    <s v="USD"/>
    <n v="1420033187"/>
    <n v="1414845587"/>
    <b v="0"/>
    <n v="28"/>
    <b v="1"/>
    <s v="theater/plays"/>
    <n v="1"/>
    <x v="2839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x v="2"/>
    <n v="501"/>
    <x v="0"/>
    <x v="0"/>
    <s v="USD"/>
    <n v="1472676371"/>
    <n v="1470948371"/>
    <b v="0"/>
    <n v="8"/>
    <b v="1"/>
    <s v="theater/plays"/>
    <n v="1.002"/>
    <x v="2840"/>
    <x v="1"/>
    <x v="6"/>
    <x v="3829"/>
    <d v="2016-08-31T20:46:11"/>
  </r>
  <r>
    <n v="3830"/>
    <s v="Run Away"/>
    <s v="The Aeon Theatre company is producing another original play by Parker Hale at the Manhattan Reportory Theatre"/>
    <x v="213"/>
    <n v="225"/>
    <x v="0"/>
    <x v="0"/>
    <s v="USD"/>
    <n v="1464371211"/>
    <n v="1463161611"/>
    <b v="0"/>
    <n v="3"/>
    <b v="1"/>
    <s v="theater/plays"/>
    <n v="2.25"/>
    <x v="766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x v="0"/>
    <s v="USD"/>
    <n v="1415222545"/>
    <n v="1413404545"/>
    <b v="0"/>
    <n v="9"/>
    <b v="1"/>
    <s v="theater/plays"/>
    <n v="1.0602199999999999"/>
    <x v="2841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x v="0"/>
    <s v="USD"/>
    <n v="1455936335"/>
    <n v="1452048335"/>
    <b v="0"/>
    <n v="9"/>
    <b v="1"/>
    <s v="theater/plays"/>
    <n v="1.0466666666666666"/>
    <x v="2842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x v="5"/>
    <s v="CAD"/>
    <n v="1417460940"/>
    <n v="1416516972"/>
    <b v="0"/>
    <n v="20"/>
    <b v="1"/>
    <s v="theater/plays"/>
    <n v="1.1666666666666667"/>
    <x v="2843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x v="9"/>
    <n v="3271"/>
    <x v="0"/>
    <x v="1"/>
    <s v="GBP"/>
    <n v="1434624067"/>
    <n v="1432032067"/>
    <b v="0"/>
    <n v="57"/>
    <b v="1"/>
    <s v="theater/plays"/>
    <n v="1.0903333333333334"/>
    <x v="2844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x v="1"/>
    <s v="GBP"/>
    <n v="1461278208"/>
    <n v="1459463808"/>
    <b v="0"/>
    <n v="8"/>
    <b v="1"/>
    <s v="theater/plays"/>
    <n v="1.6"/>
    <x v="379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x v="134"/>
    <n v="900"/>
    <x v="0"/>
    <x v="0"/>
    <s v="USD"/>
    <n v="1470197340"/>
    <n v="1467497652"/>
    <b v="0"/>
    <n v="14"/>
    <b v="1"/>
    <s v="theater/plays"/>
    <n v="1.125"/>
    <x v="2845"/>
    <x v="1"/>
    <x v="6"/>
    <x v="3836"/>
    <d v="2016-08-03T04:09:00"/>
  </r>
  <r>
    <n v="3837"/>
    <s v="Farcical Elements Presents Boeing-Boeing"/>
    <s v="A high-flying French farce with the thrust of a well-tuned jet engine"/>
    <x v="13"/>
    <n v="2042"/>
    <x v="0"/>
    <x v="1"/>
    <s v="GBP"/>
    <n v="1435947758"/>
    <n v="1432837358"/>
    <b v="0"/>
    <n v="17"/>
    <b v="1"/>
    <s v="theater/plays"/>
    <n v="1.0209999999999999"/>
    <x v="2846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x v="11"/>
    <s v="SEK"/>
    <n v="1432314209"/>
    <n v="1429722209"/>
    <b v="0"/>
    <n v="100"/>
    <b v="1"/>
    <s v="theater/plays"/>
    <n v="1.00824"/>
    <x v="2847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x v="0"/>
    <s v="USD"/>
    <n v="1438226724"/>
    <n v="1433042724"/>
    <b v="0"/>
    <n v="32"/>
    <b v="1"/>
    <s v="theater/plays"/>
    <n v="1.0125"/>
    <x v="2848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x v="332"/>
    <n v="65"/>
    <x v="0"/>
    <x v="1"/>
    <s v="GBP"/>
    <n v="1459180229"/>
    <n v="1457023829"/>
    <b v="0"/>
    <n v="3"/>
    <b v="1"/>
    <s v="theater/plays"/>
    <n v="65"/>
    <x v="94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x v="0"/>
    <s v="USD"/>
    <n v="1405882287"/>
    <n v="1400698287"/>
    <b v="1"/>
    <n v="34"/>
    <b v="0"/>
    <s v="theater/plays"/>
    <n v="8.72E-2"/>
    <x v="2849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x v="1"/>
    <s v="GBP"/>
    <n v="1399809052"/>
    <n v="1397217052"/>
    <b v="1"/>
    <n v="23"/>
    <b v="0"/>
    <s v="theater/plays"/>
    <n v="0.21940000000000001"/>
    <x v="2850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x v="10"/>
    <n v="1065"/>
    <x v="2"/>
    <x v="0"/>
    <s v="USD"/>
    <n v="1401587064"/>
    <n v="1399427064"/>
    <b v="1"/>
    <n v="19"/>
    <b v="0"/>
    <s v="theater/plays"/>
    <n v="0.21299999999999999"/>
    <x v="2851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x v="0"/>
    <s v="USD"/>
    <n v="1401778740"/>
    <n v="1399474134"/>
    <b v="1"/>
    <n v="50"/>
    <b v="0"/>
    <s v="theater/plays"/>
    <n v="0.41489795918367345"/>
    <x v="2852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x v="0"/>
    <s v="USD"/>
    <n v="1443711774"/>
    <n v="1441119774"/>
    <b v="1"/>
    <n v="12"/>
    <b v="0"/>
    <s v="theater/plays"/>
    <n v="2.1049999999999999E-2"/>
    <x v="2853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x v="39"/>
    <n v="189"/>
    <x v="2"/>
    <x v="0"/>
    <s v="USD"/>
    <n v="1412405940"/>
    <n v="1409721542"/>
    <b v="1"/>
    <n v="8"/>
    <b v="0"/>
    <s v="theater/plays"/>
    <n v="2.7E-2"/>
    <x v="2854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x v="124"/>
    <n v="1697"/>
    <x v="2"/>
    <x v="0"/>
    <s v="USD"/>
    <n v="1437283391"/>
    <n v="1433395391"/>
    <b v="1"/>
    <n v="9"/>
    <b v="0"/>
    <s v="theater/plays"/>
    <n v="0.16161904761904761"/>
    <x v="2855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x v="0"/>
    <s v="USD"/>
    <n v="1445196989"/>
    <n v="1442604989"/>
    <b v="1"/>
    <n v="43"/>
    <b v="0"/>
    <s v="theater/plays"/>
    <n v="0.16376923076923078"/>
    <x v="2856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x v="12"/>
    <s v="EUR"/>
    <n v="1434047084"/>
    <n v="1431455084"/>
    <b v="1"/>
    <n v="28"/>
    <b v="0"/>
    <s v="theater/plays"/>
    <n v="7.0433333333333334E-2"/>
    <x v="2857"/>
    <x v="1"/>
    <x v="6"/>
    <x v="3849"/>
    <d v="2015-06-11T18:24:44"/>
  </r>
  <r>
    <n v="3850"/>
    <s v="The Vagina Monologues 2015"/>
    <s v="V-Day is a global activist movement to end violence against women and girls."/>
    <x v="28"/>
    <n v="38"/>
    <x v="2"/>
    <x v="0"/>
    <s v="USD"/>
    <n v="1420081143"/>
    <n v="1417489143"/>
    <b v="1"/>
    <n v="4"/>
    <b v="0"/>
    <s v="theater/plays"/>
    <n v="3.7999999999999999E-2"/>
    <x v="2858"/>
    <x v="1"/>
    <x v="6"/>
    <x v="3850"/>
    <d v="2015-01-01T02:59:03"/>
  </r>
  <r>
    <n v="3851"/>
    <s v="Waving Goodbye"/>
    <s v="A play about the horrible choices we have to make every day. Should we take a risk, or take the road most travelled?"/>
    <x v="30"/>
    <n v="852"/>
    <x v="2"/>
    <x v="1"/>
    <s v="GBP"/>
    <n v="1437129179"/>
    <n v="1434537179"/>
    <b v="1"/>
    <n v="24"/>
    <b v="0"/>
    <s v="theater/plays"/>
    <n v="0.34079999999999999"/>
    <x v="2859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x v="0"/>
    <s v="USD"/>
    <n v="1427427276"/>
    <n v="1425270876"/>
    <b v="0"/>
    <n v="2"/>
    <b v="0"/>
    <s v="theater/plays"/>
    <n v="2E-3"/>
    <x v="119"/>
    <x v="1"/>
    <x v="6"/>
    <x v="3852"/>
    <d v="2015-03-27T03:34:36"/>
  </r>
  <r>
    <n v="3853"/>
    <s v="The Original Laughter Therapist"/>
    <s v="A dose of One-woman &quot;Dramedy&quot; to cure those daily blues is just what the doctor ordered!"/>
    <x v="57"/>
    <n v="26"/>
    <x v="2"/>
    <x v="0"/>
    <s v="USD"/>
    <n v="1409602178"/>
    <n v="1406578178"/>
    <b v="0"/>
    <n v="2"/>
    <b v="0"/>
    <s v="theater/plays"/>
    <n v="2.5999999999999998E-4"/>
    <x v="31"/>
    <x v="1"/>
    <x v="6"/>
    <x v="3853"/>
    <d v="2014-09-01T20:09:38"/>
  </r>
  <r>
    <n v="3854"/>
    <s v="The Case Of Soghomon Tehlirian"/>
    <s v="A play dedicated to the 100th anniversary of the Armenian Genocide."/>
    <x v="34"/>
    <n v="1788"/>
    <x v="2"/>
    <x v="0"/>
    <s v="USD"/>
    <n v="1431206058"/>
    <n v="1428614058"/>
    <b v="0"/>
    <n v="20"/>
    <b v="0"/>
    <s v="theater/plays"/>
    <n v="0.16254545454545455"/>
    <x v="2860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x v="0"/>
    <s v="USD"/>
    <n v="1427408271"/>
    <n v="1424819871"/>
    <b v="0"/>
    <n v="1"/>
    <b v="0"/>
    <s v="theater/plays"/>
    <n v="2.5000000000000001E-2"/>
    <x v="384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x v="0"/>
    <s v="USD"/>
    <n v="1425833403"/>
    <n v="1423245003"/>
    <b v="0"/>
    <n v="1"/>
    <b v="0"/>
    <s v="theater/plays"/>
    <n v="2.0000000000000001E-4"/>
    <x v="120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x v="10"/>
    <n v="260"/>
    <x v="2"/>
    <x v="0"/>
    <s v="USD"/>
    <n v="1406913120"/>
    <n v="1404927690"/>
    <b v="0"/>
    <n v="4"/>
    <b v="0"/>
    <s v="theater/plays"/>
    <n v="5.1999999999999998E-2"/>
    <x v="178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x v="1"/>
    <s v="GBP"/>
    <n v="1432328400"/>
    <n v="1430734844"/>
    <b v="0"/>
    <n v="1"/>
    <b v="0"/>
    <s v="theater/plays"/>
    <n v="0.02"/>
    <x v="119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x v="30"/>
    <n v="1"/>
    <x v="2"/>
    <x v="0"/>
    <s v="USD"/>
    <n v="1403730000"/>
    <n v="1401485207"/>
    <b v="0"/>
    <n v="1"/>
    <b v="0"/>
    <s v="theater/plays"/>
    <n v="4.0000000000000002E-4"/>
    <x v="120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x v="0"/>
    <s v="USD"/>
    <n v="1407858710"/>
    <n v="1405266710"/>
    <b v="0"/>
    <n v="13"/>
    <b v="0"/>
    <s v="theater/plays"/>
    <n v="0.17666666666666667"/>
    <x v="2861"/>
    <x v="1"/>
    <x v="6"/>
    <x v="3860"/>
    <d v="2014-08-12T15:51:50"/>
  </r>
  <r>
    <n v="3861"/>
    <s v="READY OR NOT HERE I COME"/>
    <s v="THE COMING OF THE LORD!"/>
    <x v="13"/>
    <n v="100"/>
    <x v="2"/>
    <x v="0"/>
    <s v="USD"/>
    <n v="1415828820"/>
    <n v="1412258977"/>
    <b v="0"/>
    <n v="1"/>
    <b v="0"/>
    <s v="theater/plays"/>
    <n v="0.05"/>
    <x v="101"/>
    <x v="1"/>
    <x v="6"/>
    <x v="3861"/>
    <d v="2014-11-12T21:47:00"/>
  </r>
  <r>
    <n v="3862"/>
    <s v="The Container Play"/>
    <s v="The hit immersive theatre experience of England comes to Corpus Christi!"/>
    <x v="51"/>
    <n v="1"/>
    <x v="2"/>
    <x v="0"/>
    <s v="USD"/>
    <n v="1473699540"/>
    <n v="1472451356"/>
    <b v="0"/>
    <n v="1"/>
    <b v="0"/>
    <s v="theater/plays"/>
    <n v="1.3333333333333334E-4"/>
    <x v="120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x v="12"/>
    <n v="0"/>
    <x v="2"/>
    <x v="0"/>
    <s v="USD"/>
    <n v="1446739905"/>
    <n v="1441552305"/>
    <b v="0"/>
    <n v="0"/>
    <b v="0"/>
    <s v="theater/plays"/>
    <n v="0"/>
    <x v="121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x v="10"/>
    <n v="60"/>
    <x v="2"/>
    <x v="0"/>
    <s v="USD"/>
    <n v="1447799054"/>
    <n v="1445203454"/>
    <b v="0"/>
    <n v="3"/>
    <b v="0"/>
    <s v="theater/plays"/>
    <n v="1.2E-2"/>
    <x v="135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x v="425"/>
    <n v="650"/>
    <x v="2"/>
    <x v="5"/>
    <s v="CAD"/>
    <n v="1409376600"/>
    <n v="1405957098"/>
    <b v="0"/>
    <n v="14"/>
    <b v="0"/>
    <s v="theater/plays"/>
    <n v="0.26937422295897223"/>
    <x v="2521"/>
    <x v="1"/>
    <x v="6"/>
    <x v="3865"/>
    <d v="2014-08-30T05:30:00"/>
  </r>
  <r>
    <n v="3866"/>
    <s v="a feminine ending, brought to you by the East End Theatre Co"/>
    <s v="A funny, moving, witty piece about a girl, her oboe, and her dreams."/>
    <x v="13"/>
    <n v="11"/>
    <x v="2"/>
    <x v="0"/>
    <s v="USD"/>
    <n v="1458703740"/>
    <n v="1454453021"/>
    <b v="0"/>
    <n v="2"/>
    <b v="0"/>
    <s v="theater/plays"/>
    <n v="5.4999999999999997E-3"/>
    <x v="148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x v="13"/>
    <n v="251"/>
    <x v="2"/>
    <x v="0"/>
    <s v="USD"/>
    <n v="1466278339"/>
    <n v="1463686339"/>
    <b v="0"/>
    <n v="5"/>
    <b v="0"/>
    <s v="theater/plays"/>
    <n v="0.1255"/>
    <x v="2862"/>
    <x v="1"/>
    <x v="6"/>
    <x v="3867"/>
    <d v="2016-06-18T19:32:19"/>
  </r>
  <r>
    <n v="3868"/>
    <s v="1000 words (Canceled)"/>
    <s v="New collection of music by Scott Evan Davis!"/>
    <x v="10"/>
    <n v="10"/>
    <x v="1"/>
    <x v="1"/>
    <s v="GBP"/>
    <n v="1410191405"/>
    <n v="1408031405"/>
    <b v="0"/>
    <n v="1"/>
    <b v="0"/>
    <s v="theater/musical"/>
    <n v="2E-3"/>
    <x v="119"/>
    <x v="1"/>
    <x v="40"/>
    <x v="3868"/>
    <d v="2014-09-08T15:50:05"/>
  </r>
  <r>
    <n v="3869"/>
    <s v="The Masturbation Musical (Canceled)"/>
    <s v="A Musical about 3 women who pursue their Pleasure and end up finding themselves."/>
    <x v="426"/>
    <n v="452"/>
    <x v="1"/>
    <x v="0"/>
    <s v="USD"/>
    <n v="1426302660"/>
    <n v="1423761792"/>
    <b v="0"/>
    <n v="15"/>
    <b v="0"/>
    <s v="theater/musical"/>
    <n v="3.44748684310884E-2"/>
    <x v="2863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x v="0"/>
    <s v="USD"/>
    <n v="1404360478"/>
    <n v="1401768478"/>
    <b v="0"/>
    <n v="10"/>
    <b v="0"/>
    <s v="theater/musical"/>
    <n v="0.15"/>
    <x v="1876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x v="15"/>
    <n v="40"/>
    <x v="1"/>
    <x v="0"/>
    <s v="USD"/>
    <n v="1490809450"/>
    <n v="1485629050"/>
    <b v="0"/>
    <n v="3"/>
    <b v="0"/>
    <s v="theater/musical"/>
    <n v="2.6666666666666668E-2"/>
    <x v="140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x v="36"/>
    <n v="0"/>
    <x v="1"/>
    <x v="0"/>
    <s v="USD"/>
    <n v="1439522996"/>
    <n v="1435202996"/>
    <b v="0"/>
    <n v="0"/>
    <b v="0"/>
    <s v="theater/musical"/>
    <n v="0"/>
    <x v="121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x v="0"/>
    <s v="USD"/>
    <n v="1444322535"/>
    <n v="1441730535"/>
    <b v="0"/>
    <n v="0"/>
    <b v="0"/>
    <s v="theater/musical"/>
    <n v="0"/>
    <x v="121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x v="4"/>
    <s v="NZD"/>
    <n v="1422061200"/>
    <n v="1420244622"/>
    <b v="0"/>
    <n v="0"/>
    <b v="0"/>
    <s v="theater/musical"/>
    <n v="0"/>
    <x v="121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x v="8"/>
    <s v="DKK"/>
    <n v="1472896800"/>
    <n v="1472804365"/>
    <b v="0"/>
    <n v="0"/>
    <b v="0"/>
    <s v="theater/musical"/>
    <n v="0"/>
    <x v="121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x v="1"/>
    <s v="GBP"/>
    <n v="1454425128"/>
    <n v="1451833128"/>
    <b v="0"/>
    <n v="46"/>
    <b v="0"/>
    <s v="theater/musical"/>
    <n v="0.52794871794871789"/>
    <x v="2864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x v="0"/>
    <s v="USD"/>
    <n v="1481213752"/>
    <n v="1478621752"/>
    <b v="0"/>
    <n v="14"/>
    <b v="0"/>
    <s v="theater/musical"/>
    <n v="4.9639999999999997E-2"/>
    <x v="2865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x v="102"/>
    <n v="10"/>
    <x v="1"/>
    <x v="0"/>
    <s v="USD"/>
    <n v="1435636740"/>
    <n v="1433014746"/>
    <b v="0"/>
    <n v="1"/>
    <b v="0"/>
    <s v="theater/musical"/>
    <n v="5.5555555555555556E-4"/>
    <x v="119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x v="36"/>
    <n v="0"/>
    <x v="1"/>
    <x v="1"/>
    <s v="GBP"/>
    <n v="1422218396"/>
    <n v="1419626396"/>
    <b v="0"/>
    <n v="0"/>
    <b v="0"/>
    <s v="theater/musical"/>
    <n v="0"/>
    <x v="121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x v="1"/>
    <s v="GBP"/>
    <n v="1406761200"/>
    <n v="1403724820"/>
    <b v="0"/>
    <n v="17"/>
    <b v="0"/>
    <s v="theater/musical"/>
    <n v="0.13066666666666665"/>
    <x v="2866"/>
    <x v="1"/>
    <x v="40"/>
    <x v="3880"/>
    <d v="2014-07-30T23:00:00"/>
  </r>
  <r>
    <n v="3881"/>
    <s v="My Real Mother's Name is... (Canceled)"/>
    <s v="A musical journey coming to the Blue Venue at the 2017 Orlando Fringe Festival!"/>
    <x v="2"/>
    <n v="25"/>
    <x v="1"/>
    <x v="0"/>
    <s v="USD"/>
    <n v="1487550399"/>
    <n v="1484958399"/>
    <b v="0"/>
    <n v="1"/>
    <b v="0"/>
    <s v="theater/musical"/>
    <n v="0.05"/>
    <x v="384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x v="2"/>
    <s v="AUD"/>
    <n v="1454281380"/>
    <n v="1451950570"/>
    <b v="0"/>
    <n v="0"/>
    <b v="0"/>
    <s v="theater/musical"/>
    <n v="0"/>
    <x v="121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x v="1"/>
    <s v="GBP"/>
    <n v="1409668069"/>
    <n v="1407076069"/>
    <b v="0"/>
    <n v="0"/>
    <b v="0"/>
    <s v="theater/musical"/>
    <n v="0"/>
    <x v="121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x v="3"/>
    <n v="0"/>
    <x v="1"/>
    <x v="0"/>
    <s v="USD"/>
    <n v="1427479192"/>
    <n v="1425322792"/>
    <b v="0"/>
    <n v="0"/>
    <b v="0"/>
    <s v="theater/musical"/>
    <n v="0"/>
    <x v="121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x v="427"/>
    <n v="0"/>
    <x v="1"/>
    <x v="0"/>
    <s v="USD"/>
    <n v="1462834191"/>
    <n v="1460242191"/>
    <b v="0"/>
    <n v="0"/>
    <b v="0"/>
    <s v="theater/musical"/>
    <n v="0"/>
    <x v="121"/>
    <x v="1"/>
    <x v="40"/>
    <x v="3885"/>
    <d v="2016-05-09T22:49:51"/>
  </r>
  <r>
    <n v="3886"/>
    <s v="a (Canceled)"/>
    <n v="1"/>
    <x v="3"/>
    <n v="0"/>
    <x v="1"/>
    <x v="2"/>
    <s v="AUD"/>
    <n v="1418275702"/>
    <n v="1415683702"/>
    <b v="0"/>
    <n v="0"/>
    <b v="0"/>
    <s v="theater/musical"/>
    <n v="0"/>
    <x v="121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x v="0"/>
    <s v="USD"/>
    <n v="1430517600"/>
    <n v="1426538129"/>
    <b v="0"/>
    <n v="2"/>
    <b v="0"/>
    <s v="theater/musical"/>
    <n v="1.7500000000000002E-2"/>
    <x v="844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x v="1"/>
    <s v="GBP"/>
    <n v="1488114358"/>
    <n v="1485522358"/>
    <b v="0"/>
    <n v="14"/>
    <b v="0"/>
    <s v="theater/plays"/>
    <n v="0.27100000000000002"/>
    <x v="2867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x v="6"/>
    <n v="118"/>
    <x v="2"/>
    <x v="0"/>
    <s v="USD"/>
    <n v="1420413960"/>
    <n v="1417651630"/>
    <b v="0"/>
    <n v="9"/>
    <b v="0"/>
    <s v="theater/plays"/>
    <n v="1.4749999999999999E-2"/>
    <x v="2868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x v="0"/>
    <s v="USD"/>
    <n v="1439662344"/>
    <n v="1434478344"/>
    <b v="0"/>
    <n v="8"/>
    <b v="0"/>
    <s v="theater/plays"/>
    <n v="0.16826666666666668"/>
    <x v="2869"/>
    <x v="1"/>
    <x v="6"/>
    <x v="3890"/>
    <d v="2015-08-15T18:12:24"/>
  </r>
  <r>
    <n v="3891"/>
    <s v="Out of the Box: A Mime Story"/>
    <s v="A comedy about a mime who dreams of becoming a stand up comedian."/>
    <x v="134"/>
    <n v="260"/>
    <x v="2"/>
    <x v="0"/>
    <s v="USD"/>
    <n v="1427086740"/>
    <n v="1424488244"/>
    <b v="0"/>
    <n v="7"/>
    <b v="0"/>
    <s v="theater/plays"/>
    <n v="0.32500000000000001"/>
    <x v="2351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x v="0"/>
    <s v="USD"/>
    <n v="1408863600"/>
    <n v="1408203557"/>
    <b v="0"/>
    <n v="0"/>
    <b v="0"/>
    <s v="theater/plays"/>
    <n v="0"/>
    <x v="121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x v="63"/>
    <n v="10775"/>
    <x v="2"/>
    <x v="0"/>
    <s v="USD"/>
    <n v="1404194400"/>
    <n v="1400600840"/>
    <b v="0"/>
    <n v="84"/>
    <b v="0"/>
    <s v="theater/plays"/>
    <n v="0.2155"/>
    <x v="2870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x v="0"/>
    <s v="USD"/>
    <n v="1481000340"/>
    <n v="1478386812"/>
    <b v="0"/>
    <n v="11"/>
    <b v="0"/>
    <s v="theater/plays"/>
    <n v="3.4666666666666665E-2"/>
    <x v="1331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x v="28"/>
    <n v="50"/>
    <x v="2"/>
    <x v="0"/>
    <s v="USD"/>
    <n v="1425103218"/>
    <n v="1422424818"/>
    <b v="0"/>
    <n v="1"/>
    <b v="0"/>
    <s v="theater/plays"/>
    <n v="0.05"/>
    <x v="73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x v="183"/>
    <n v="170"/>
    <x v="2"/>
    <x v="0"/>
    <s v="USD"/>
    <n v="1402979778"/>
    <n v="1401770178"/>
    <b v="0"/>
    <n v="4"/>
    <b v="0"/>
    <s v="theater/plays"/>
    <n v="0.10625"/>
    <x v="665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x v="4"/>
    <s v="NZD"/>
    <n v="1420750683"/>
    <n v="1418158683"/>
    <b v="0"/>
    <n v="10"/>
    <b v="0"/>
    <s v="theater/plays"/>
    <n v="0.17599999999999999"/>
    <x v="895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x v="1"/>
    <s v="GBP"/>
    <n v="1439827200"/>
    <n v="1436355270"/>
    <b v="0"/>
    <n v="16"/>
    <b v="0"/>
    <s v="theater/plays"/>
    <n v="0.3256"/>
    <x v="1337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x v="3"/>
    <n v="125"/>
    <x v="2"/>
    <x v="0"/>
    <s v="USD"/>
    <n v="1407868561"/>
    <n v="1406140561"/>
    <b v="0"/>
    <n v="2"/>
    <b v="0"/>
    <s v="theater/plays"/>
    <n v="1.2500000000000001E-2"/>
    <x v="372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x v="30"/>
    <n v="135"/>
    <x v="2"/>
    <x v="0"/>
    <s v="USD"/>
    <n v="1433988791"/>
    <n v="1431396791"/>
    <b v="0"/>
    <n v="5"/>
    <b v="0"/>
    <s v="theater/plays"/>
    <n v="5.3999999999999999E-2"/>
    <x v="2871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x v="0"/>
    <s v="USD"/>
    <n v="1450554599"/>
    <n v="1447098599"/>
    <b v="0"/>
    <n v="1"/>
    <b v="0"/>
    <s v="theater/plays"/>
    <n v="8.3333333333333332E-3"/>
    <x v="384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x v="1"/>
    <s v="GBP"/>
    <n v="1479125642"/>
    <n v="1476962042"/>
    <b v="0"/>
    <n v="31"/>
    <b v="0"/>
    <s v="theater/plays"/>
    <n v="0.48833333333333334"/>
    <x v="2872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x v="15"/>
    <n v="0"/>
    <x v="2"/>
    <x v="0"/>
    <s v="USD"/>
    <n v="1439581080"/>
    <n v="1435709765"/>
    <b v="0"/>
    <n v="0"/>
    <b v="0"/>
    <s v="theater/plays"/>
    <n v="0"/>
    <x v="121"/>
    <x v="1"/>
    <x v="6"/>
    <x v="3903"/>
    <d v="2015-08-14T19:38:00"/>
  </r>
  <r>
    <n v="3904"/>
    <s v="Black America from Prophets to Pimps"/>
    <s v="A play that will cover 4000 years of black history."/>
    <x v="3"/>
    <n v="3"/>
    <x v="2"/>
    <x v="0"/>
    <s v="USD"/>
    <n v="1429074240"/>
    <n v="1427866200"/>
    <b v="0"/>
    <n v="2"/>
    <b v="0"/>
    <s v="theater/plays"/>
    <n v="2.9999999999999997E-4"/>
    <x v="1788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x v="1"/>
    <s v="GBP"/>
    <n v="1434063600"/>
    <n v="1430405903"/>
    <b v="0"/>
    <n v="7"/>
    <b v="0"/>
    <s v="theater/plays"/>
    <n v="0.11533333333333333"/>
    <x v="2873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x v="15"/>
    <n v="1010"/>
    <x v="2"/>
    <x v="1"/>
    <s v="GBP"/>
    <n v="1435325100"/>
    <n v="1432072893"/>
    <b v="0"/>
    <n v="16"/>
    <b v="0"/>
    <s v="theater/plays"/>
    <n v="0.67333333333333334"/>
    <x v="2874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x v="28"/>
    <n v="153"/>
    <x v="2"/>
    <x v="0"/>
    <s v="USD"/>
    <n v="1414354080"/>
    <n v="1411587606"/>
    <b v="0"/>
    <n v="4"/>
    <b v="0"/>
    <s v="theater/plays"/>
    <n v="0.153"/>
    <x v="2875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x v="47"/>
    <n v="65"/>
    <x v="2"/>
    <x v="0"/>
    <s v="USD"/>
    <n v="1406603696"/>
    <n v="1405307696"/>
    <b v="0"/>
    <n v="4"/>
    <b v="0"/>
    <s v="theater/plays"/>
    <n v="8.666666666666667E-2"/>
    <x v="1862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x v="127"/>
    <n v="135"/>
    <x v="2"/>
    <x v="0"/>
    <s v="USD"/>
    <n v="1410424642"/>
    <n v="1407832642"/>
    <b v="0"/>
    <n v="4"/>
    <b v="0"/>
    <s v="theater/plays"/>
    <n v="2.2499999999999998E-3"/>
    <x v="1209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x v="0"/>
    <s v="USD"/>
    <n v="1441649397"/>
    <n v="1439057397"/>
    <b v="0"/>
    <n v="3"/>
    <b v="0"/>
    <s v="theater/plays"/>
    <n v="3.0833333333333334E-2"/>
    <x v="2876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x v="6"/>
    <n v="2993"/>
    <x v="2"/>
    <x v="0"/>
    <s v="USD"/>
    <n v="1417033777"/>
    <n v="1414438177"/>
    <b v="0"/>
    <n v="36"/>
    <b v="0"/>
    <s v="theater/plays"/>
    <n v="0.37412499999999999"/>
    <x v="2877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x v="36"/>
    <n v="1"/>
    <x v="2"/>
    <x v="0"/>
    <s v="USD"/>
    <n v="1429936500"/>
    <n v="1424759330"/>
    <b v="0"/>
    <n v="1"/>
    <b v="0"/>
    <s v="theater/plays"/>
    <n v="6.666666666666667E-5"/>
    <x v="120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x v="0"/>
    <s v="USD"/>
    <n v="1448863449"/>
    <n v="1446267849"/>
    <b v="0"/>
    <n v="7"/>
    <b v="0"/>
    <s v="theater/plays"/>
    <n v="0.1"/>
    <x v="2878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x v="1"/>
    <s v="GBP"/>
    <n v="1431298740"/>
    <n v="1429558756"/>
    <b v="0"/>
    <n v="27"/>
    <b v="0"/>
    <s v="theater/plays"/>
    <n v="0.36359999999999998"/>
    <x v="2417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x v="15"/>
    <n v="5"/>
    <x v="2"/>
    <x v="1"/>
    <s v="GBP"/>
    <n v="1464824309"/>
    <n v="1462232309"/>
    <b v="0"/>
    <n v="1"/>
    <b v="0"/>
    <s v="theater/plays"/>
    <n v="3.3333333333333335E-3"/>
    <x v="144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x v="13"/>
    <n v="0"/>
    <x v="2"/>
    <x v="8"/>
    <s v="DKK"/>
    <n v="1464952752"/>
    <n v="1462360752"/>
    <b v="0"/>
    <n v="0"/>
    <b v="0"/>
    <s v="theater/plays"/>
    <n v="0"/>
    <x v="121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x v="8"/>
    <n v="10"/>
    <x v="2"/>
    <x v="1"/>
    <s v="GBP"/>
    <n v="1410439161"/>
    <n v="1407847161"/>
    <b v="0"/>
    <n v="1"/>
    <b v="0"/>
    <s v="theater/plays"/>
    <n v="2.8571428571428571E-3"/>
    <x v="119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x v="127"/>
    <n v="120"/>
    <x v="2"/>
    <x v="1"/>
    <s v="GBP"/>
    <n v="1407168000"/>
    <n v="1406131023"/>
    <b v="0"/>
    <n v="3"/>
    <b v="0"/>
    <s v="theater/plays"/>
    <n v="2E-3"/>
    <x v="379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x v="10"/>
    <n v="90"/>
    <x v="2"/>
    <x v="1"/>
    <s v="GBP"/>
    <n v="1453075200"/>
    <n v="1450628773"/>
    <b v="0"/>
    <n v="3"/>
    <b v="0"/>
    <s v="theater/plays"/>
    <n v="1.7999999999999999E-2"/>
    <x v="180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x v="30"/>
    <n v="135"/>
    <x v="2"/>
    <x v="1"/>
    <s v="GBP"/>
    <n v="1479032260"/>
    <n v="1476436660"/>
    <b v="0"/>
    <n v="3"/>
    <b v="0"/>
    <s v="theater/plays"/>
    <n v="5.3999999999999999E-2"/>
    <x v="834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x v="1"/>
    <s v="GBP"/>
    <n v="1414346400"/>
    <n v="1413291655"/>
    <b v="0"/>
    <n v="0"/>
    <b v="0"/>
    <s v="theater/plays"/>
    <n v="0"/>
    <x v="121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x v="0"/>
    <s v="USD"/>
    <n v="1425337200"/>
    <n v="1421432810"/>
    <b v="0"/>
    <n v="6"/>
    <b v="0"/>
    <s v="theater/plays"/>
    <n v="8.1333333333333327E-2"/>
    <x v="2879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x v="1"/>
    <s v="GBP"/>
    <n v="1428622271"/>
    <n v="1426203071"/>
    <b v="0"/>
    <n v="17"/>
    <b v="0"/>
    <s v="theater/plays"/>
    <n v="0.12034782608695652"/>
    <x v="2880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x v="0"/>
    <s v="USD"/>
    <n v="1403823722"/>
    <n v="1401231722"/>
    <b v="0"/>
    <n v="40"/>
    <b v="0"/>
    <s v="theater/plays"/>
    <n v="0.15266666666666667"/>
    <x v="1378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x v="325"/>
    <n v="15"/>
    <x v="2"/>
    <x v="0"/>
    <s v="USD"/>
    <n v="1406753639"/>
    <n v="1404161639"/>
    <b v="0"/>
    <n v="3"/>
    <b v="0"/>
    <s v="theater/plays"/>
    <n v="0.1"/>
    <x v="144"/>
    <x v="1"/>
    <x v="6"/>
    <x v="3925"/>
    <d v="2014-07-30T20:53:59"/>
  </r>
  <r>
    <n v="3926"/>
    <s v="Caryl Churchill's 'Top Girls' - NSW HSC Text"/>
    <s v="Producing syllabus-relevant theatre targeted to HSC students on the NSW Central Coast"/>
    <x v="10"/>
    <n v="15"/>
    <x v="2"/>
    <x v="2"/>
    <s v="AUD"/>
    <n v="1419645748"/>
    <n v="1417053748"/>
    <b v="0"/>
    <n v="1"/>
    <b v="0"/>
    <s v="theater/plays"/>
    <n v="3.0000000000000001E-3"/>
    <x v="2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x v="1"/>
    <s v="GBP"/>
    <n v="1407565504"/>
    <n v="1404973504"/>
    <b v="0"/>
    <n v="2"/>
    <b v="0"/>
    <s v="theater/plays"/>
    <n v="0.01"/>
    <x v="385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x v="0"/>
    <s v="USD"/>
    <n v="1444971540"/>
    <n v="1442593427"/>
    <b v="0"/>
    <n v="7"/>
    <b v="0"/>
    <s v="theater/plays"/>
    <n v="0.13020000000000001"/>
    <x v="2881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x v="0"/>
    <s v="USD"/>
    <n v="1474228265"/>
    <n v="1471636265"/>
    <b v="0"/>
    <n v="14"/>
    <b v="0"/>
    <s v="theater/plays"/>
    <n v="2.265E-2"/>
    <x v="2882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x v="3"/>
    <n v="0"/>
    <x v="2"/>
    <x v="2"/>
    <s v="AUD"/>
    <n v="1459490400"/>
    <n v="1457078868"/>
    <b v="0"/>
    <n v="0"/>
    <b v="0"/>
    <s v="theater/plays"/>
    <n v="0"/>
    <x v="121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x v="6"/>
    <n v="0"/>
    <x v="2"/>
    <x v="0"/>
    <s v="USD"/>
    <n v="1441510707"/>
    <n v="1439350707"/>
    <b v="0"/>
    <n v="0"/>
    <b v="0"/>
    <s v="theater/plays"/>
    <n v="0"/>
    <x v="121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x v="0"/>
    <s v="USD"/>
    <n v="1458097364"/>
    <n v="1455508964"/>
    <b v="0"/>
    <n v="1"/>
    <b v="0"/>
    <s v="theater/plays"/>
    <n v="8.3333333333333331E-5"/>
    <x v="120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x v="0"/>
    <s v="USD"/>
    <n v="1468716180"/>
    <n v="1466205262"/>
    <b v="0"/>
    <n v="12"/>
    <b v="0"/>
    <s v="theater/plays"/>
    <n v="0.15742857142857142"/>
    <x v="2883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x v="10"/>
    <n v="550"/>
    <x v="2"/>
    <x v="0"/>
    <s v="USD"/>
    <n v="1443704400"/>
    <n v="1439827639"/>
    <b v="0"/>
    <n v="12"/>
    <b v="0"/>
    <s v="theater/plays"/>
    <n v="0.11"/>
    <x v="2884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x v="1"/>
    <s v="GBP"/>
    <n v="1443973546"/>
    <n v="1438789546"/>
    <b v="0"/>
    <n v="23"/>
    <b v="0"/>
    <s v="theater/plays"/>
    <n v="0.43833333333333335"/>
    <x v="2885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x v="22"/>
    <n v="0"/>
    <x v="2"/>
    <x v="0"/>
    <s v="USD"/>
    <n v="1480576720"/>
    <n v="1477981120"/>
    <b v="0"/>
    <n v="0"/>
    <b v="0"/>
    <s v="theater/plays"/>
    <n v="0"/>
    <x v="121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x v="428"/>
    <n v="2485"/>
    <x v="2"/>
    <x v="0"/>
    <s v="USD"/>
    <n v="1468249760"/>
    <n v="1465830560"/>
    <b v="0"/>
    <n v="10"/>
    <b v="0"/>
    <s v="theater/plays"/>
    <n v="0.86135181975736563"/>
    <x v="2886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x v="429"/>
    <n v="397"/>
    <x v="2"/>
    <x v="0"/>
    <s v="USD"/>
    <n v="1435441454"/>
    <n v="1432763054"/>
    <b v="0"/>
    <n v="5"/>
    <b v="0"/>
    <s v="theater/plays"/>
    <n v="0.12196620583717357"/>
    <x v="2887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x v="10"/>
    <n v="5"/>
    <x v="2"/>
    <x v="2"/>
    <s v="AUD"/>
    <n v="1412656200"/>
    <n v="1412328979"/>
    <b v="0"/>
    <n v="1"/>
    <b v="0"/>
    <s v="theater/plays"/>
    <n v="1E-3"/>
    <x v="144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x v="10"/>
    <n v="11"/>
    <x v="2"/>
    <x v="0"/>
    <s v="USD"/>
    <n v="1420199351"/>
    <n v="1416311351"/>
    <b v="0"/>
    <n v="2"/>
    <b v="0"/>
    <s v="theater/plays"/>
    <n v="2.2000000000000001E-3"/>
    <x v="148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x v="0"/>
    <s v="USD"/>
    <n v="1416877200"/>
    <n v="1414505137"/>
    <b v="0"/>
    <n v="2"/>
    <b v="0"/>
    <s v="theater/plays"/>
    <n v="9.0909090909090905E-3"/>
    <x v="384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x v="38"/>
    <n v="0"/>
    <x v="2"/>
    <x v="0"/>
    <s v="USD"/>
    <n v="1434490914"/>
    <n v="1429306914"/>
    <b v="0"/>
    <n v="0"/>
    <b v="0"/>
    <s v="theater/plays"/>
    <n v="0"/>
    <x v="121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x v="0"/>
    <s v="USD"/>
    <n v="1446483000"/>
    <n v="1443811268"/>
    <b v="0"/>
    <n v="13"/>
    <b v="0"/>
    <s v="theater/plays"/>
    <n v="0.35639999999999999"/>
    <x v="2888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x v="0"/>
    <s v="USD"/>
    <n v="1440690875"/>
    <n v="1438098875"/>
    <b v="0"/>
    <n v="0"/>
    <b v="0"/>
    <s v="theater/plays"/>
    <n v="0"/>
    <x v="121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x v="0"/>
    <s v="USD"/>
    <n v="1431717268"/>
    <n v="1429125268"/>
    <b v="0"/>
    <n v="1"/>
    <b v="0"/>
    <s v="theater/plays"/>
    <n v="2.5000000000000001E-3"/>
    <x v="144"/>
    <x v="1"/>
    <x v="6"/>
    <x v="3945"/>
    <d v="2015-05-15T19:14:28"/>
  </r>
  <r>
    <n v="3946"/>
    <s v="DR. Mecurio's Mythical Marvels &amp; Beastiry"/>
    <s v="Dr. Mecurio's is an original work of fantasy designed and written for the stage."/>
    <x v="12"/>
    <n v="195"/>
    <x v="2"/>
    <x v="0"/>
    <s v="USD"/>
    <n v="1425110400"/>
    <n v="1422388822"/>
    <b v="0"/>
    <n v="5"/>
    <b v="0"/>
    <s v="theater/plays"/>
    <n v="3.2500000000000001E-2"/>
    <x v="498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x v="9"/>
    <n v="101"/>
    <x v="2"/>
    <x v="0"/>
    <s v="USD"/>
    <n v="1475378744"/>
    <n v="1472786744"/>
    <b v="0"/>
    <n v="2"/>
    <b v="0"/>
    <s v="theater/plays"/>
    <n v="3.3666666666666664E-2"/>
    <x v="476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x v="11"/>
    <n v="0"/>
    <x v="2"/>
    <x v="2"/>
    <s v="AUD"/>
    <n v="1410076123"/>
    <n v="1404892123"/>
    <b v="0"/>
    <n v="0"/>
    <b v="0"/>
    <s v="theater/plays"/>
    <n v="0"/>
    <x v="121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x v="2"/>
    <s v="AUD"/>
    <n v="1423623221"/>
    <n v="1421031221"/>
    <b v="0"/>
    <n v="32"/>
    <b v="0"/>
    <s v="theater/plays"/>
    <n v="0.15770000000000001"/>
    <x v="2889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x v="0"/>
    <s v="USD"/>
    <n v="1460140500"/>
    <n v="1457628680"/>
    <b v="0"/>
    <n v="1"/>
    <b v="0"/>
    <s v="theater/plays"/>
    <n v="6.2500000000000003E-3"/>
    <x v="384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x v="17"/>
    <s v="EUR"/>
    <n v="1462301342"/>
    <n v="1457120942"/>
    <b v="0"/>
    <n v="1"/>
    <b v="0"/>
    <s v="theater/plays"/>
    <n v="5.0000000000000004E-6"/>
    <x v="120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x v="0"/>
    <s v="USD"/>
    <n v="1445885890"/>
    <n v="1440701890"/>
    <b v="0"/>
    <n v="1"/>
    <b v="0"/>
    <s v="theater/plays"/>
    <n v="9.6153846153846159E-4"/>
    <x v="384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x v="430"/>
    <n v="0"/>
    <x v="2"/>
    <x v="0"/>
    <s v="USD"/>
    <n v="1469834940"/>
    <n v="1467162586"/>
    <b v="0"/>
    <n v="0"/>
    <b v="0"/>
    <s v="theater/plays"/>
    <n v="0"/>
    <x v="121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x v="31"/>
    <n v="0"/>
    <x v="2"/>
    <x v="5"/>
    <s v="CAD"/>
    <n v="1405352264"/>
    <n v="1400168264"/>
    <b v="0"/>
    <n v="0"/>
    <b v="0"/>
    <s v="theater/plays"/>
    <n v="0"/>
    <x v="121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x v="0"/>
    <s v="USD"/>
    <n v="1448745741"/>
    <n v="1446150141"/>
    <b v="0"/>
    <n v="8"/>
    <b v="0"/>
    <s v="theater/plays"/>
    <n v="0.24285714285714285"/>
    <x v="97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x v="62"/>
    <n v="0"/>
    <x v="2"/>
    <x v="0"/>
    <s v="USD"/>
    <n v="1461543600"/>
    <n v="1459203727"/>
    <b v="0"/>
    <n v="0"/>
    <b v="0"/>
    <s v="theater/plays"/>
    <n v="0"/>
    <x v="121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x v="89"/>
    <n v="7"/>
    <x v="2"/>
    <x v="0"/>
    <s v="USD"/>
    <n v="1468020354"/>
    <n v="1464045954"/>
    <b v="0"/>
    <n v="1"/>
    <b v="0"/>
    <s v="theater/plays"/>
    <n v="2.5000000000000001E-4"/>
    <x v="589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x v="0"/>
    <s v="USD"/>
    <n v="1406988000"/>
    <n v="1403822912"/>
    <b v="0"/>
    <n v="16"/>
    <b v="0"/>
    <s v="theater/plays"/>
    <n v="0.32050000000000001"/>
    <x v="2890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x v="0"/>
    <s v="USD"/>
    <n v="1411930556"/>
    <n v="1409338556"/>
    <b v="0"/>
    <n v="12"/>
    <b v="0"/>
    <s v="theater/plays"/>
    <n v="0.24333333333333335"/>
    <x v="838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x v="9"/>
    <n v="45"/>
    <x v="2"/>
    <x v="0"/>
    <s v="USD"/>
    <n v="1451852256"/>
    <n v="1449260256"/>
    <b v="0"/>
    <n v="4"/>
    <b v="0"/>
    <s v="theater/plays"/>
    <n v="1.4999999999999999E-2"/>
    <x v="798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x v="10"/>
    <n v="21"/>
    <x v="2"/>
    <x v="1"/>
    <s v="GBP"/>
    <n v="1399584210"/>
    <n v="1397683410"/>
    <b v="0"/>
    <n v="2"/>
    <b v="0"/>
    <s v="theater/plays"/>
    <n v="4.1999999999999997E-3"/>
    <x v="689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x v="1"/>
    <s v="GBP"/>
    <n v="1448722494"/>
    <n v="1446562494"/>
    <b v="0"/>
    <n v="3"/>
    <b v="0"/>
    <s v="theater/plays"/>
    <n v="3.214285714285714E-2"/>
    <x v="2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x v="5"/>
    <s v="CAD"/>
    <n v="1447821717"/>
    <n v="1445226117"/>
    <b v="0"/>
    <n v="0"/>
    <b v="0"/>
    <s v="theater/plays"/>
    <n v="0"/>
    <x v="121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x v="13"/>
    <n v="126"/>
    <x v="2"/>
    <x v="0"/>
    <s v="USD"/>
    <n v="1429460386"/>
    <n v="1424279986"/>
    <b v="0"/>
    <n v="3"/>
    <b v="0"/>
    <s v="theater/plays"/>
    <n v="6.3E-2"/>
    <x v="840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x v="0"/>
    <s v="USD"/>
    <n v="1460608780"/>
    <n v="1455428380"/>
    <b v="0"/>
    <n v="4"/>
    <b v="0"/>
    <s v="theater/plays"/>
    <n v="0.14249999999999999"/>
    <x v="371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x v="51"/>
    <n v="45"/>
    <x v="2"/>
    <x v="0"/>
    <s v="USD"/>
    <n v="1406170740"/>
    <n v="1402506278"/>
    <b v="0"/>
    <n v="2"/>
    <b v="0"/>
    <s v="theater/plays"/>
    <n v="6.0000000000000001E-3"/>
    <x v="381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x v="0"/>
    <s v="USD"/>
    <n v="1488783507"/>
    <n v="1486191507"/>
    <b v="0"/>
    <n v="10"/>
    <b v="0"/>
    <s v="theater/plays"/>
    <n v="0.2411764705882353"/>
    <x v="2239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x v="10"/>
    <n v="527"/>
    <x v="2"/>
    <x v="0"/>
    <s v="USD"/>
    <n v="1463945673"/>
    <n v="1458761673"/>
    <b v="0"/>
    <n v="11"/>
    <b v="0"/>
    <s v="theater/plays"/>
    <n v="0.10539999999999999"/>
    <x v="2891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x v="0"/>
    <s v="USD"/>
    <n v="1472442900"/>
    <n v="1471638646"/>
    <b v="0"/>
    <n v="6"/>
    <b v="0"/>
    <s v="theater/plays"/>
    <n v="7.4690265486725665E-2"/>
    <x v="2892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x v="0"/>
    <s v="USD"/>
    <n v="1460925811"/>
    <n v="1458333811"/>
    <b v="0"/>
    <n v="2"/>
    <b v="0"/>
    <s v="theater/plays"/>
    <n v="7.3333333333333334E-4"/>
    <x v="148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x v="0"/>
    <s v="USD"/>
    <n v="1405947126"/>
    <n v="1403355126"/>
    <b v="0"/>
    <n v="6"/>
    <b v="0"/>
    <s v="theater/plays"/>
    <n v="9.7142857142857135E-3"/>
    <x v="2893"/>
    <x v="1"/>
    <x v="6"/>
    <x v="3971"/>
    <d v="2014-07-21T12:52:06"/>
  </r>
  <r>
    <n v="3972"/>
    <s v="Valkyrie Theatre Company"/>
    <s v="We're a horror based theatre company in Oklahoma City beginning our first season of shows."/>
    <x v="28"/>
    <n v="211"/>
    <x v="2"/>
    <x v="0"/>
    <s v="USD"/>
    <n v="1423186634"/>
    <n v="1418002634"/>
    <b v="0"/>
    <n v="8"/>
    <b v="0"/>
    <s v="theater/plays"/>
    <n v="0.21099999999999999"/>
    <x v="2894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x v="0"/>
    <s v="USD"/>
    <n v="1462766400"/>
    <n v="1460219110"/>
    <b v="0"/>
    <n v="37"/>
    <b v="0"/>
    <s v="theater/plays"/>
    <n v="0.78100000000000003"/>
    <x v="2895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x v="28"/>
    <n v="320"/>
    <x v="2"/>
    <x v="1"/>
    <s v="GBP"/>
    <n v="1464872848"/>
    <n v="1462280848"/>
    <b v="0"/>
    <n v="11"/>
    <b v="0"/>
    <s v="theater/plays"/>
    <n v="0.32"/>
    <x v="2896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x v="432"/>
    <n v="0"/>
    <x v="2"/>
    <x v="0"/>
    <s v="USD"/>
    <n v="1468442898"/>
    <n v="1465850898"/>
    <b v="0"/>
    <n v="0"/>
    <b v="0"/>
    <s v="theater/plays"/>
    <n v="0"/>
    <x v="121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x v="0"/>
    <s v="USD"/>
    <n v="1406876400"/>
    <n v="1405024561"/>
    <b v="0"/>
    <n v="10"/>
    <b v="0"/>
    <s v="theater/plays"/>
    <n v="0.47692307692307695"/>
    <x v="2897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x v="0"/>
    <s v="USD"/>
    <n v="1469213732"/>
    <n v="1466621732"/>
    <b v="0"/>
    <n v="6"/>
    <b v="0"/>
    <s v="theater/plays"/>
    <n v="1.4500000000000001E-2"/>
    <x v="2898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x v="0"/>
    <s v="USD"/>
    <n v="1422717953"/>
    <n v="1417533953"/>
    <b v="0"/>
    <n v="8"/>
    <b v="0"/>
    <s v="theater/plays"/>
    <n v="0.107"/>
    <x v="1295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x v="1"/>
    <s v="GBP"/>
    <n v="1427659200"/>
    <n v="1425678057"/>
    <b v="0"/>
    <n v="6"/>
    <b v="0"/>
    <s v="theater/plays"/>
    <n v="1.8333333333333333E-2"/>
    <x v="1782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x v="0"/>
    <s v="USD"/>
    <n v="1404570147"/>
    <n v="1401978147"/>
    <b v="0"/>
    <n v="7"/>
    <b v="0"/>
    <s v="theater/plays"/>
    <n v="0.18"/>
    <x v="2845"/>
    <x v="1"/>
    <x v="6"/>
    <x v="3980"/>
    <d v="2014-07-05T14:22:27"/>
  </r>
  <r>
    <n v="3981"/>
    <s v="BEIRUT, LADY OF LEBANON"/>
    <s v="A Theatrical Production Celebrating the Lebanese Culture and the Human Spirit in Time of War."/>
    <x v="11"/>
    <n v="1225"/>
    <x v="2"/>
    <x v="0"/>
    <s v="USD"/>
    <n v="1468729149"/>
    <n v="1463545149"/>
    <b v="0"/>
    <n v="7"/>
    <b v="0"/>
    <s v="theater/plays"/>
    <n v="4.0833333333333333E-2"/>
    <x v="638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x v="1"/>
    <s v="GBP"/>
    <n v="1436297180"/>
    <n v="1431113180"/>
    <b v="0"/>
    <n v="5"/>
    <b v="0"/>
    <s v="theater/plays"/>
    <n v="0.2"/>
    <x v="447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x v="0"/>
    <s v="USD"/>
    <n v="1400569140"/>
    <n v="1397854356"/>
    <b v="0"/>
    <n v="46"/>
    <b v="0"/>
    <s v="theater/plays"/>
    <n v="0.34802513464991025"/>
    <x v="2899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x v="15"/>
    <n v="95"/>
    <x v="2"/>
    <x v="1"/>
    <s v="GBP"/>
    <n v="1415404800"/>
    <n v="1412809644"/>
    <b v="0"/>
    <n v="10"/>
    <b v="0"/>
    <s v="theater/plays"/>
    <n v="6.3333333333333339E-2"/>
    <x v="2858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x v="0"/>
    <s v="USD"/>
    <n v="1456002300"/>
    <n v="1454173120"/>
    <b v="0"/>
    <n v="19"/>
    <b v="0"/>
    <s v="theater/plays"/>
    <n v="0.32050000000000001"/>
    <x v="2900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x v="10"/>
    <n v="488"/>
    <x v="2"/>
    <x v="1"/>
    <s v="GBP"/>
    <n v="1462539840"/>
    <n v="1460034594"/>
    <b v="0"/>
    <n v="13"/>
    <b v="0"/>
    <s v="theater/plays"/>
    <n v="9.7600000000000006E-2"/>
    <x v="2901"/>
    <x v="1"/>
    <x v="6"/>
    <x v="3986"/>
    <d v="2016-05-06T13:04:00"/>
  </r>
  <r>
    <n v="3987"/>
    <s v="Write Now 5"/>
    <s v="Write Now 5 is a new writing festival in south east London promoting new work from emerging playwrights."/>
    <x v="44"/>
    <n v="151"/>
    <x v="2"/>
    <x v="1"/>
    <s v="GBP"/>
    <n v="1400278290"/>
    <n v="1399414290"/>
    <b v="0"/>
    <n v="13"/>
    <b v="0"/>
    <s v="theater/plays"/>
    <n v="0.3775"/>
    <x v="2902"/>
    <x v="1"/>
    <x v="6"/>
    <x v="3987"/>
    <d v="2014-05-16T22:11:30"/>
  </r>
  <r>
    <n v="3988"/>
    <s v="Folk-Tales: What Stories Do Your Folks Tell?"/>
    <s v="An evening of of stories based both in myth and truth."/>
    <x v="15"/>
    <n v="32"/>
    <x v="2"/>
    <x v="0"/>
    <s v="USD"/>
    <n v="1440813413"/>
    <n v="1439517413"/>
    <b v="0"/>
    <n v="4"/>
    <b v="0"/>
    <s v="theater/plays"/>
    <n v="2.1333333333333333E-2"/>
    <x v="1797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x v="9"/>
    <n v="0"/>
    <x v="2"/>
    <x v="0"/>
    <s v="USD"/>
    <n v="1447009181"/>
    <n v="1444413581"/>
    <b v="0"/>
    <n v="0"/>
    <b v="0"/>
    <s v="theater/plays"/>
    <n v="0"/>
    <x v="121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x v="1"/>
    <s v="GBP"/>
    <n v="1456934893"/>
    <n v="1454342893"/>
    <b v="0"/>
    <n v="3"/>
    <b v="0"/>
    <s v="theater/plays"/>
    <n v="4.1818181818181817E-2"/>
    <x v="1581"/>
    <x v="1"/>
    <x v="6"/>
    <x v="3990"/>
    <d v="2016-03-02T16:08:13"/>
  </r>
  <r>
    <n v="3991"/>
    <s v="NTACTheatre - North Texas Actor's Collaborative Theatre"/>
    <s v="North Texas first actor-driven theatre company needs your help"/>
    <x v="2"/>
    <n v="100"/>
    <x v="2"/>
    <x v="0"/>
    <s v="USD"/>
    <n v="1433086082"/>
    <n v="1430494082"/>
    <b v="0"/>
    <n v="1"/>
    <b v="0"/>
    <s v="theater/plays"/>
    <n v="0.2"/>
    <x v="101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x v="3"/>
    <n v="541"/>
    <x v="2"/>
    <x v="0"/>
    <s v="USD"/>
    <n v="1449876859"/>
    <n v="1444689259"/>
    <b v="0"/>
    <n v="9"/>
    <b v="0"/>
    <s v="theater/plays"/>
    <n v="5.4100000000000002E-2"/>
    <x v="2903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x v="63"/>
    <n v="3"/>
    <x v="2"/>
    <x v="0"/>
    <s v="USD"/>
    <n v="1431549912"/>
    <n v="1428957912"/>
    <b v="0"/>
    <n v="1"/>
    <b v="0"/>
    <s v="theater/plays"/>
    <n v="6.0000000000000002E-5"/>
    <x v="366"/>
    <x v="1"/>
    <x v="6"/>
    <x v="3993"/>
    <d v="2015-05-13T20:45:12"/>
  </r>
  <r>
    <n v="3994"/>
    <s v="Poles Apart - A Play in 2 Acts"/>
    <s v="Is Henson willing to dare risk a theatrical speaking tour of his North Pole adventures...and more?"/>
    <x v="13"/>
    <n v="5"/>
    <x v="2"/>
    <x v="0"/>
    <s v="USD"/>
    <n v="1405761690"/>
    <n v="1403169690"/>
    <b v="0"/>
    <n v="1"/>
    <b v="0"/>
    <s v="theater/plays"/>
    <n v="2.5000000000000001E-3"/>
    <x v="144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x v="1"/>
    <s v="GBP"/>
    <n v="1423913220"/>
    <n v="1421339077"/>
    <b v="0"/>
    <n v="4"/>
    <b v="0"/>
    <s v="theater/plays"/>
    <n v="0.35"/>
    <x v="844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x v="0"/>
    <s v="USD"/>
    <n v="1416499440"/>
    <n v="1415341464"/>
    <b v="0"/>
    <n v="17"/>
    <b v="0"/>
    <s v="theater/plays"/>
    <n v="0.16566666666666666"/>
    <x v="2904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x v="9"/>
    <n v="0"/>
    <x v="2"/>
    <x v="1"/>
    <s v="GBP"/>
    <n v="1428222221"/>
    <n v="1425633821"/>
    <b v="0"/>
    <n v="0"/>
    <b v="0"/>
    <s v="theater/plays"/>
    <n v="0"/>
    <x v="121"/>
    <x v="1"/>
    <x v="6"/>
    <x v="3997"/>
    <d v="2015-04-05T08:23:41"/>
  </r>
  <r>
    <n v="3998"/>
    <s v="Forsaken Angels-A New Play"/>
    <s v="Forsaken Angels, a powerful new play by William Leary, author of DCMTA's Best Of 2014 Play Masquerade."/>
    <x v="21"/>
    <n v="715"/>
    <x v="2"/>
    <x v="0"/>
    <s v="USD"/>
    <n v="1427580426"/>
    <n v="1424992026"/>
    <b v="0"/>
    <n v="12"/>
    <b v="0"/>
    <s v="theater/plays"/>
    <n v="0.57199999999999995"/>
    <x v="2905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x v="0"/>
    <s v="USD"/>
    <n v="1409514709"/>
    <n v="1406058798"/>
    <b v="0"/>
    <n v="14"/>
    <b v="0"/>
    <s v="theater/plays"/>
    <n v="0.16514285714285715"/>
    <x v="2906"/>
    <x v="1"/>
    <x v="6"/>
    <x v="3999"/>
    <d v="2014-08-31T19:51:49"/>
  </r>
  <r>
    <n v="4000"/>
    <s v="The Escorts"/>
    <s v="An Enticing Trip into the World of Assisted Dying"/>
    <x v="6"/>
    <n v="10"/>
    <x v="2"/>
    <x v="0"/>
    <s v="USD"/>
    <n v="1462631358"/>
    <n v="1457450958"/>
    <b v="0"/>
    <n v="1"/>
    <b v="0"/>
    <s v="theater/plays"/>
    <n v="1.25E-3"/>
    <x v="119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x v="1"/>
    <s v="GBP"/>
    <n v="1488394800"/>
    <n v="1486681708"/>
    <b v="0"/>
    <n v="14"/>
    <b v="0"/>
    <s v="theater/plays"/>
    <n v="0.3775"/>
    <x v="2882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x v="21"/>
    <n v="23"/>
    <x v="2"/>
    <x v="0"/>
    <s v="USD"/>
    <n v="1411779761"/>
    <n v="1409187761"/>
    <b v="0"/>
    <n v="4"/>
    <b v="0"/>
    <s v="theater/plays"/>
    <n v="1.84E-2"/>
    <x v="2117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x v="13"/>
    <n v="201"/>
    <x v="2"/>
    <x v="0"/>
    <s v="USD"/>
    <n v="1424009147"/>
    <n v="1421417147"/>
    <b v="0"/>
    <n v="2"/>
    <b v="0"/>
    <s v="theater/plays"/>
    <n v="0.10050000000000001"/>
    <x v="984"/>
    <x v="1"/>
    <x v="6"/>
    <x v="4003"/>
    <d v="2015-02-15T14:05:47"/>
  </r>
  <r>
    <n v="4004"/>
    <s v="South Florida Tours"/>
    <s v="Help Launch The Queen Into South Florida!"/>
    <x v="2"/>
    <n v="1"/>
    <x v="2"/>
    <x v="0"/>
    <s v="USD"/>
    <n v="1412740457"/>
    <n v="1410148457"/>
    <b v="0"/>
    <n v="1"/>
    <b v="0"/>
    <s v="theater/plays"/>
    <n v="2E-3"/>
    <x v="120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x v="9"/>
    <n v="40"/>
    <x v="2"/>
    <x v="0"/>
    <s v="USD"/>
    <n v="1413832985"/>
    <n v="1408648985"/>
    <b v="0"/>
    <n v="2"/>
    <b v="0"/>
    <s v="theater/plays"/>
    <n v="1.3333333333333334E-2"/>
    <x v="135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x v="0"/>
    <s v="USD"/>
    <n v="1455647587"/>
    <n v="1453487587"/>
    <b v="0"/>
    <n v="1"/>
    <b v="0"/>
    <s v="theater/plays"/>
    <n v="6.666666666666667E-5"/>
    <x v="453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x v="13"/>
    <n v="5"/>
    <x v="2"/>
    <x v="0"/>
    <s v="USD"/>
    <n v="1409070480"/>
    <n v="1406572381"/>
    <b v="0"/>
    <n v="1"/>
    <b v="0"/>
    <s v="theater/plays"/>
    <n v="2.5000000000000001E-3"/>
    <x v="144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x v="1"/>
    <s v="GBP"/>
    <n v="1437606507"/>
    <n v="1435014507"/>
    <b v="0"/>
    <n v="4"/>
    <b v="0"/>
    <s v="theater/plays"/>
    <n v="0.06"/>
    <x v="2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x v="1"/>
    <s v="GBP"/>
    <n v="1410281360"/>
    <n v="1406825360"/>
    <b v="0"/>
    <n v="3"/>
    <b v="0"/>
    <s v="theater/plays"/>
    <n v="3.8860103626943004E-2"/>
    <x v="384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x v="312"/>
    <n v="1742"/>
    <x v="2"/>
    <x v="0"/>
    <s v="USD"/>
    <n v="1414348166"/>
    <n v="1412879366"/>
    <b v="0"/>
    <n v="38"/>
    <b v="0"/>
    <s v="theater/plays"/>
    <n v="0.24194444444444443"/>
    <x v="2907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x v="49"/>
    <n v="19"/>
    <x v="2"/>
    <x v="1"/>
    <s v="GBP"/>
    <n v="1422450278"/>
    <n v="1419858278"/>
    <b v="0"/>
    <n v="4"/>
    <b v="0"/>
    <s v="theater/plays"/>
    <n v="7.5999999999999998E-2"/>
    <x v="2908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x v="435"/>
    <n v="0"/>
    <x v="2"/>
    <x v="1"/>
    <s v="GBP"/>
    <n v="1430571849"/>
    <n v="1427979849"/>
    <b v="0"/>
    <n v="0"/>
    <b v="0"/>
    <s v="theater/plays"/>
    <n v="0"/>
    <x v="121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x v="13"/>
    <n v="26"/>
    <x v="2"/>
    <x v="0"/>
    <s v="USD"/>
    <n v="1424070823"/>
    <n v="1421478823"/>
    <b v="0"/>
    <n v="2"/>
    <b v="0"/>
    <s v="theater/plays"/>
    <n v="1.2999999999999999E-2"/>
    <x v="31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x v="7"/>
    <n v="0"/>
    <x v="2"/>
    <x v="0"/>
    <s v="USD"/>
    <n v="1457157269"/>
    <n v="1455861269"/>
    <b v="0"/>
    <n v="0"/>
    <b v="0"/>
    <s v="theater/plays"/>
    <n v="0"/>
    <x v="121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x v="39"/>
    <n v="1"/>
    <x v="2"/>
    <x v="0"/>
    <s v="USD"/>
    <n v="1437331463"/>
    <n v="1434739463"/>
    <b v="0"/>
    <n v="1"/>
    <b v="0"/>
    <s v="theater/plays"/>
    <n v="1.4285714285714287E-4"/>
    <x v="120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x v="2"/>
    <n v="70"/>
    <x v="2"/>
    <x v="1"/>
    <s v="GBP"/>
    <n v="1410987400"/>
    <n v="1408395400"/>
    <b v="0"/>
    <n v="7"/>
    <b v="0"/>
    <s v="theater/plays"/>
    <n v="0.14000000000000001"/>
    <x v="119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x v="0"/>
    <s v="USD"/>
    <n v="1409846874"/>
    <n v="1407254874"/>
    <b v="0"/>
    <n v="2"/>
    <b v="0"/>
    <s v="theater/plays"/>
    <n v="1.0500000000000001E-2"/>
    <x v="1859"/>
    <x v="1"/>
    <x v="6"/>
    <x v="4017"/>
    <d v="2014-09-04T16:07:54"/>
  </r>
  <r>
    <n v="4018"/>
    <s v="Time Please Fringe"/>
    <s v="Funding for a production of Time Please at the Brighton Fringe 2017... and beyond."/>
    <x v="15"/>
    <n v="130"/>
    <x v="2"/>
    <x v="1"/>
    <s v="GBP"/>
    <n v="1475877108"/>
    <n v="1473285108"/>
    <b v="0"/>
    <n v="4"/>
    <b v="0"/>
    <s v="theater/plays"/>
    <n v="8.666666666666667E-2"/>
    <x v="151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x v="8"/>
    <n v="29"/>
    <x v="2"/>
    <x v="0"/>
    <s v="USD"/>
    <n v="1460737680"/>
    <n v="1455725596"/>
    <b v="0"/>
    <n v="4"/>
    <b v="0"/>
    <s v="theater/plays"/>
    <n v="8.2857142857142851E-3"/>
    <x v="1878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x v="20"/>
    <n v="100"/>
    <x v="2"/>
    <x v="0"/>
    <s v="USD"/>
    <n v="1427168099"/>
    <n v="1424579699"/>
    <b v="0"/>
    <n v="3"/>
    <b v="0"/>
    <s v="theater/plays"/>
    <n v="0.16666666666666666"/>
    <x v="853"/>
    <x v="1"/>
    <x v="6"/>
    <x v="4020"/>
    <d v="2015-03-24T03:34:59"/>
  </r>
  <r>
    <n v="4021"/>
    <s v="Angels in Houston"/>
    <s v="Help a group of actors end bigotry in Houston, TX by supporting a  full production of Angels in America."/>
    <x v="36"/>
    <n v="125"/>
    <x v="2"/>
    <x v="0"/>
    <s v="USD"/>
    <n v="1414360358"/>
    <n v="1409176358"/>
    <b v="0"/>
    <n v="2"/>
    <b v="0"/>
    <s v="theater/plays"/>
    <n v="8.3333333333333332E-3"/>
    <x v="372"/>
    <x v="1"/>
    <x v="6"/>
    <x v="4021"/>
    <d v="2014-10-26T21:52:38"/>
  </r>
  <r>
    <n v="4022"/>
    <s v="The Merchant of Venice as Shakespeare Heard It"/>
    <s v="Help us produce a video of the first Original Pronunciation Merchant of Venice."/>
    <x v="102"/>
    <n v="12521"/>
    <x v="2"/>
    <x v="0"/>
    <s v="USD"/>
    <n v="1422759240"/>
    <n v="1418824867"/>
    <b v="0"/>
    <n v="197"/>
    <b v="0"/>
    <s v="theater/plays"/>
    <n v="0.69561111111111107"/>
    <x v="2909"/>
    <x v="1"/>
    <x v="6"/>
    <x v="4022"/>
    <d v="2015-02-01T02:54:00"/>
  </r>
  <r>
    <n v="4023"/>
    <s v="Forgive &amp; Forget"/>
    <s v="An original gospel stage play that explores the pain and hurt caused by those who struggle to forgive others!"/>
    <x v="39"/>
    <n v="0"/>
    <x v="2"/>
    <x v="0"/>
    <s v="USD"/>
    <n v="1458860363"/>
    <n v="1454975963"/>
    <b v="0"/>
    <n v="0"/>
    <b v="0"/>
    <s v="theater/plays"/>
    <n v="0"/>
    <x v="121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x v="0"/>
    <s v="USD"/>
    <n v="1441037097"/>
    <n v="1438445097"/>
    <b v="0"/>
    <n v="1"/>
    <b v="0"/>
    <s v="theater/plays"/>
    <n v="1.2500000000000001E-2"/>
    <x v="119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x v="6"/>
    <s v="EUR"/>
    <n v="1437889336"/>
    <n v="1432705336"/>
    <b v="0"/>
    <n v="4"/>
    <b v="0"/>
    <s v="theater/plays"/>
    <n v="0.05"/>
    <x v="372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x v="23"/>
    <n v="0"/>
    <x v="2"/>
    <x v="0"/>
    <s v="USD"/>
    <n v="1449247439"/>
    <n v="1444059839"/>
    <b v="0"/>
    <n v="0"/>
    <b v="0"/>
    <s v="theater/plays"/>
    <n v="0"/>
    <x v="121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x v="0"/>
    <s v="USD"/>
    <n v="1487811600"/>
    <n v="1486077481"/>
    <b v="0"/>
    <n v="7"/>
    <b v="0"/>
    <s v="theater/plays"/>
    <n v="7.166666666666667E-2"/>
    <x v="2747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x v="0"/>
    <s v="USD"/>
    <n v="1402007500"/>
    <n v="1399415500"/>
    <b v="0"/>
    <n v="11"/>
    <b v="0"/>
    <s v="theater/plays"/>
    <n v="0.28050000000000003"/>
    <x v="2722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x v="22"/>
    <n v="0"/>
    <x v="2"/>
    <x v="0"/>
    <s v="USD"/>
    <n v="1450053370"/>
    <n v="1447461370"/>
    <b v="0"/>
    <n v="0"/>
    <b v="0"/>
    <s v="theater/plays"/>
    <n v="0"/>
    <x v="121"/>
    <x v="1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x v="30"/>
    <n v="400"/>
    <x v="2"/>
    <x v="0"/>
    <s v="USD"/>
    <n v="1454525340"/>
    <n v="1452008599"/>
    <b v="0"/>
    <n v="6"/>
    <b v="0"/>
    <s v="theater/plays"/>
    <n v="0.16"/>
    <x v="590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x v="0"/>
    <s v="USD"/>
    <n v="1418914964"/>
    <n v="1414591364"/>
    <b v="0"/>
    <n v="0"/>
    <b v="0"/>
    <s v="theater/plays"/>
    <n v="0"/>
    <x v="121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x v="0"/>
    <s v="USD"/>
    <n v="1450211116"/>
    <n v="1445023516"/>
    <b v="0"/>
    <n v="7"/>
    <b v="0"/>
    <s v="theater/plays"/>
    <n v="6.8287037037037035E-2"/>
    <x v="585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x v="1"/>
    <s v="GBP"/>
    <n v="1475398800"/>
    <n v="1472711224"/>
    <b v="0"/>
    <n v="94"/>
    <b v="0"/>
    <s v="theater/plays"/>
    <n v="0.25698702928870293"/>
    <x v="2910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x v="0"/>
    <s v="USD"/>
    <n v="1428097450"/>
    <n v="1425509050"/>
    <b v="0"/>
    <n v="2"/>
    <b v="0"/>
    <s v="theater/plays"/>
    <n v="1.4814814814814815E-2"/>
    <x v="101"/>
    <x v="1"/>
    <x v="6"/>
    <x v="4034"/>
    <d v="2015-04-03T21:44:10"/>
  </r>
  <r>
    <n v="4035"/>
    <s v="The Lost Boy"/>
    <s v="&quot;Stories are where you go to look for the truth of your own life.&quot; (Frank Delaney)"/>
    <x v="3"/>
    <n v="3685"/>
    <x v="2"/>
    <x v="0"/>
    <s v="USD"/>
    <n v="1413925887"/>
    <n v="1411333887"/>
    <b v="0"/>
    <n v="25"/>
    <b v="0"/>
    <s v="theater/plays"/>
    <n v="0.36849999999999999"/>
    <x v="2911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x v="0"/>
    <s v="USD"/>
    <n v="1404253800"/>
    <n v="1402784964"/>
    <b v="0"/>
    <n v="17"/>
    <b v="0"/>
    <s v="theater/plays"/>
    <n v="0.47049999999999997"/>
    <x v="2912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x v="0"/>
    <s v="USD"/>
    <n v="1464099900"/>
    <n v="1462585315"/>
    <b v="0"/>
    <n v="2"/>
    <b v="0"/>
    <s v="theater/plays"/>
    <n v="0.11428571428571428"/>
    <x v="379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x v="0"/>
    <s v="USD"/>
    <n v="1413573010"/>
    <n v="1408389010"/>
    <b v="0"/>
    <n v="4"/>
    <b v="0"/>
    <s v="theater/plays"/>
    <n v="0.12039999999999999"/>
    <x v="2913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x v="2"/>
    <n v="300"/>
    <x v="2"/>
    <x v="0"/>
    <s v="USD"/>
    <n v="1448949540"/>
    <n v="1446048367"/>
    <b v="0"/>
    <n v="5"/>
    <b v="0"/>
    <s v="theater/plays"/>
    <n v="0.6"/>
    <x v="88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x v="6"/>
    <n v="2500"/>
    <x v="2"/>
    <x v="0"/>
    <s v="USD"/>
    <n v="1437188400"/>
    <n v="1432100004"/>
    <b v="0"/>
    <n v="2"/>
    <b v="0"/>
    <s v="theater/plays"/>
    <n v="0.3125"/>
    <x v="2914"/>
    <x v="1"/>
    <x v="6"/>
    <x v="4040"/>
    <d v="2015-07-18T03:00:00"/>
  </r>
  <r>
    <n v="4041"/>
    <s v="In the Land of Gold"/>
    <s v="A bold, colouful, vibrant play centred around the last remaining monarchy of Africa."/>
    <x v="10"/>
    <n v="21"/>
    <x v="2"/>
    <x v="1"/>
    <s v="GBP"/>
    <n v="1473160954"/>
    <n v="1467976954"/>
    <b v="0"/>
    <n v="2"/>
    <b v="0"/>
    <s v="theater/plays"/>
    <n v="4.1999999999999997E-3"/>
    <x v="689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x v="3"/>
    <n v="21"/>
    <x v="2"/>
    <x v="0"/>
    <s v="USD"/>
    <n v="1421781360"/>
    <n v="1419213664"/>
    <b v="0"/>
    <n v="3"/>
    <b v="0"/>
    <s v="theater/plays"/>
    <n v="2.0999999999999999E-3"/>
    <x v="589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x v="43"/>
    <n v="0"/>
    <x v="2"/>
    <x v="5"/>
    <s v="CAD"/>
    <n v="1416524325"/>
    <n v="1415228325"/>
    <b v="0"/>
    <n v="0"/>
    <b v="0"/>
    <s v="theater/plays"/>
    <n v="0"/>
    <x v="121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x v="0"/>
    <s v="USD"/>
    <n v="1428642000"/>
    <n v="1426050982"/>
    <b v="0"/>
    <n v="4"/>
    <b v="0"/>
    <s v="theater/plays"/>
    <n v="0.375"/>
    <x v="701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x v="10"/>
    <n v="1"/>
    <x v="2"/>
    <x v="2"/>
    <s v="AUD"/>
    <n v="1408596589"/>
    <n v="1406004589"/>
    <b v="0"/>
    <n v="1"/>
    <b v="0"/>
    <s v="theater/plays"/>
    <n v="2.0000000000000001E-4"/>
    <x v="120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x v="0"/>
    <s v="USD"/>
    <n v="1413992210"/>
    <n v="1411400210"/>
    <b v="0"/>
    <n v="12"/>
    <b v="0"/>
    <s v="theater/plays"/>
    <n v="8.2142857142857142E-2"/>
    <x v="134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x v="0"/>
    <s v="USD"/>
    <n v="1420938000"/>
    <n v="1418862743"/>
    <b v="0"/>
    <n v="4"/>
    <b v="0"/>
    <s v="theater/plays"/>
    <n v="2.1999999999999999E-2"/>
    <x v="446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x v="73"/>
    <n v="3001"/>
    <x v="2"/>
    <x v="1"/>
    <s v="GBP"/>
    <n v="1460373187"/>
    <n v="1457352787"/>
    <b v="0"/>
    <n v="91"/>
    <b v="0"/>
    <s v="theater/plays"/>
    <n v="0.17652941176470588"/>
    <x v="2915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x v="0"/>
    <s v="USD"/>
    <n v="1436914815"/>
    <n v="1434322815"/>
    <b v="0"/>
    <n v="1"/>
    <b v="0"/>
    <s v="theater/plays"/>
    <n v="8.0000000000000004E-4"/>
    <x v="587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x v="15"/>
    <n v="1"/>
    <x v="2"/>
    <x v="0"/>
    <s v="USD"/>
    <n v="1414077391"/>
    <n v="1411485391"/>
    <b v="0"/>
    <n v="1"/>
    <b v="0"/>
    <s v="theater/plays"/>
    <n v="6.6666666666666664E-4"/>
    <x v="120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x v="2"/>
    <n v="0"/>
    <x v="2"/>
    <x v="0"/>
    <s v="USD"/>
    <n v="1399618380"/>
    <n v="1399058797"/>
    <b v="0"/>
    <n v="0"/>
    <b v="0"/>
    <s v="theater/plays"/>
    <n v="0"/>
    <x v="121"/>
    <x v="1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x v="0"/>
    <s v="USD"/>
    <n v="1413234316"/>
    <n v="1408050316"/>
    <b v="0"/>
    <n v="13"/>
    <b v="0"/>
    <s v="theater/plays"/>
    <n v="0.37533333333333335"/>
    <x v="2916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x v="1"/>
    <s v="GBP"/>
    <n v="1416081600"/>
    <n v="1413477228"/>
    <b v="0"/>
    <n v="2"/>
    <b v="0"/>
    <s v="theater/plays"/>
    <n v="0.22"/>
    <x v="698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x v="0"/>
    <s v="USD"/>
    <n v="1475294400"/>
    <n v="1472674285"/>
    <b v="0"/>
    <n v="0"/>
    <b v="0"/>
    <s v="theater/plays"/>
    <n v="0"/>
    <x v="121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x v="1"/>
    <s v="GBP"/>
    <n v="1403192031"/>
    <n v="1400600031"/>
    <b v="0"/>
    <n v="21"/>
    <b v="0"/>
    <s v="theater/plays"/>
    <n v="0.1762"/>
    <x v="2917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x v="15"/>
    <n v="795"/>
    <x v="2"/>
    <x v="0"/>
    <s v="USD"/>
    <n v="1467575940"/>
    <n v="1465856639"/>
    <b v="0"/>
    <n v="9"/>
    <b v="0"/>
    <s v="theater/plays"/>
    <n v="0.53"/>
    <x v="2137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x v="1"/>
    <s v="GBP"/>
    <n v="1448492400"/>
    <n v="1446506080"/>
    <b v="0"/>
    <n v="6"/>
    <b v="0"/>
    <s v="theater/plays"/>
    <n v="0.22142857142857142"/>
    <x v="966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x v="192"/>
    <n v="95"/>
    <x v="2"/>
    <x v="0"/>
    <s v="USD"/>
    <n v="1459483140"/>
    <n v="1458178044"/>
    <b v="0"/>
    <n v="4"/>
    <b v="0"/>
    <s v="theater/plays"/>
    <n v="2.5333333333333333E-2"/>
    <x v="2918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x v="3"/>
    <n v="250"/>
    <x v="2"/>
    <x v="5"/>
    <s v="CAD"/>
    <n v="1410836400"/>
    <n v="1408116152"/>
    <b v="0"/>
    <n v="7"/>
    <b v="0"/>
    <s v="theater/plays"/>
    <n v="2.5000000000000001E-2"/>
    <x v="680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x v="5"/>
    <s v="CAD"/>
    <n v="1403539200"/>
    <n v="1400604056"/>
    <b v="0"/>
    <n v="5"/>
    <b v="0"/>
    <s v="theater/plays"/>
    <n v="2.8500000000000001E-2"/>
    <x v="2830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x v="441"/>
    <n v="0"/>
    <x v="2"/>
    <x v="0"/>
    <s v="USD"/>
    <n v="1461205423"/>
    <n v="1456025023"/>
    <b v="0"/>
    <n v="0"/>
    <b v="0"/>
    <s v="theater/plays"/>
    <n v="0"/>
    <x v="121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x v="0"/>
    <s v="USD"/>
    <n v="1467481468"/>
    <n v="1464889468"/>
    <b v="0"/>
    <n v="3"/>
    <b v="0"/>
    <s v="theater/plays"/>
    <n v="2.4500000000000001E-2"/>
    <x v="2919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x v="1"/>
    <s v="GBP"/>
    <n v="1403886084"/>
    <n v="1401294084"/>
    <b v="0"/>
    <n v="9"/>
    <b v="0"/>
    <s v="theater/plays"/>
    <n v="1.4210526315789474E-2"/>
    <x v="2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x v="2"/>
    <s v="AUD"/>
    <n v="1430316426"/>
    <n v="1427724426"/>
    <b v="0"/>
    <n v="6"/>
    <b v="0"/>
    <s v="theater/plays"/>
    <n v="0.1925"/>
    <x v="2920"/>
    <x v="1"/>
    <x v="6"/>
    <x v="4064"/>
    <d v="2015-04-29T14:07:06"/>
  </r>
  <r>
    <n v="4065"/>
    <s v="A Midsummer's Night's Dream"/>
    <s v="A classical/ fantasy version of midsummers done by professionally trained actors in Tulsa!"/>
    <x v="23"/>
    <n v="27"/>
    <x v="2"/>
    <x v="0"/>
    <s v="USD"/>
    <n v="1407883811"/>
    <n v="1405291811"/>
    <b v="0"/>
    <n v="4"/>
    <b v="0"/>
    <s v="theater/plays"/>
    <n v="6.7499999999999999E-3"/>
    <x v="2921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x v="0"/>
    <s v="USD"/>
    <n v="1463619388"/>
    <n v="1461027388"/>
    <b v="0"/>
    <n v="1"/>
    <b v="0"/>
    <s v="theater/plays"/>
    <n v="1.6666666666666668E-3"/>
    <x v="384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x v="0"/>
    <s v="USD"/>
    <n v="1443408550"/>
    <n v="1439952550"/>
    <b v="0"/>
    <n v="17"/>
    <b v="0"/>
    <s v="theater/plays"/>
    <n v="0.60899999999999999"/>
    <x v="2922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x v="442"/>
    <n v="34.950000000000003"/>
    <x v="2"/>
    <x v="0"/>
    <s v="USD"/>
    <n v="1484348700"/>
    <n v="1481756855"/>
    <b v="0"/>
    <n v="1"/>
    <b v="0"/>
    <s v="theater/plays"/>
    <n v="0.01"/>
    <x v="2923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x v="21"/>
    <n v="430"/>
    <x v="2"/>
    <x v="1"/>
    <s v="GBP"/>
    <n v="1425124800"/>
    <n v="1421596356"/>
    <b v="0"/>
    <n v="13"/>
    <b v="0"/>
    <s v="theater/plays"/>
    <n v="0.34399999999999997"/>
    <x v="2924"/>
    <x v="1"/>
    <x v="6"/>
    <x v="4069"/>
    <d v="2015-02-28T12:00:00"/>
  </r>
  <r>
    <n v="4070"/>
    <s v="Southern Utah University: V-Day 2015"/>
    <s v="V-Day Southern Utah University 2015 and Second Studio Players presents: The Vagina Monologues"/>
    <x v="28"/>
    <n v="165"/>
    <x v="2"/>
    <x v="0"/>
    <s v="USD"/>
    <n v="1425178800"/>
    <n v="1422374420"/>
    <b v="0"/>
    <n v="6"/>
    <b v="0"/>
    <s v="theater/plays"/>
    <n v="0.16500000000000001"/>
    <x v="446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x v="22"/>
    <n v="0"/>
    <x v="2"/>
    <x v="14"/>
    <s v="MXN"/>
    <n v="1482779931"/>
    <n v="1480187931"/>
    <b v="0"/>
    <n v="0"/>
    <b v="0"/>
    <s v="theater/plays"/>
    <n v="0"/>
    <x v="121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x v="1"/>
    <s v="GBP"/>
    <n v="1408646111"/>
    <n v="1403462111"/>
    <b v="0"/>
    <n v="2"/>
    <b v="0"/>
    <s v="theater/plays"/>
    <n v="4.0000000000000001E-3"/>
    <x v="453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x v="0"/>
    <s v="USD"/>
    <n v="1431144000"/>
    <n v="1426407426"/>
    <b v="0"/>
    <n v="2"/>
    <b v="0"/>
    <s v="theater/plays"/>
    <n v="1.0571428571428572E-2"/>
    <x v="2925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x v="1"/>
    <s v="GBP"/>
    <n v="1446732975"/>
    <n v="1444137375"/>
    <b v="0"/>
    <n v="21"/>
    <b v="0"/>
    <s v="theater/plays"/>
    <n v="0.26727272727272727"/>
    <x v="436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x v="1"/>
    <s v="GBP"/>
    <n v="1404149280"/>
    <n v="1400547969"/>
    <b v="0"/>
    <n v="13"/>
    <b v="0"/>
    <s v="theater/plays"/>
    <n v="0.28799999999999998"/>
    <x v="2926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x v="176"/>
    <n v="0"/>
    <x v="2"/>
    <x v="0"/>
    <s v="USD"/>
    <n v="1413921060"/>
    <n v="1411499149"/>
    <b v="0"/>
    <n v="0"/>
    <b v="0"/>
    <s v="theater/plays"/>
    <n v="0"/>
    <x v="121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x v="0"/>
    <s v="USD"/>
    <n v="1482339794"/>
    <n v="1479747794"/>
    <b v="0"/>
    <n v="6"/>
    <b v="0"/>
    <s v="theater/plays"/>
    <n v="8.8999999999999996E-2"/>
    <x v="2927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x v="49"/>
    <n v="0"/>
    <x v="2"/>
    <x v="1"/>
    <s v="GBP"/>
    <n v="1485543242"/>
    <n v="1482951242"/>
    <b v="0"/>
    <n v="0"/>
    <b v="0"/>
    <s v="theater/plays"/>
    <n v="0"/>
    <x v="121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x v="0"/>
    <s v="USD"/>
    <n v="1466375521"/>
    <n v="1463783521"/>
    <b v="0"/>
    <n v="1"/>
    <b v="0"/>
    <s v="theater/plays"/>
    <n v="1.6666666666666668E-3"/>
    <x v="144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x v="9"/>
    <n v="0"/>
    <x v="2"/>
    <x v="0"/>
    <s v="USD"/>
    <n v="1465930440"/>
    <n v="1463849116"/>
    <b v="0"/>
    <n v="0"/>
    <b v="0"/>
    <s v="theater/plays"/>
    <n v="0"/>
    <x v="121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x v="0"/>
    <s v="USD"/>
    <n v="1425819425"/>
    <n v="1423231025"/>
    <b v="0"/>
    <n v="12"/>
    <b v="0"/>
    <s v="theater/plays"/>
    <n v="0.15737410071942445"/>
    <x v="2382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x v="0"/>
    <s v="USD"/>
    <n v="1447542000"/>
    <n v="1446179553"/>
    <b v="0"/>
    <n v="2"/>
    <b v="0"/>
    <s v="theater/plays"/>
    <n v="0.02"/>
    <x v="1788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x v="0"/>
    <s v="USD"/>
    <n v="1452795416"/>
    <n v="1450203416"/>
    <b v="0"/>
    <n v="6"/>
    <b v="0"/>
    <s v="theater/plays"/>
    <n v="0.21685714285714286"/>
    <x v="2928"/>
    <x v="1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x v="9"/>
    <n v="10"/>
    <x v="2"/>
    <x v="13"/>
    <s v="EUR"/>
    <n v="1476008906"/>
    <n v="1473416906"/>
    <b v="0"/>
    <n v="1"/>
    <b v="0"/>
    <s v="theater/plays"/>
    <n v="3.3333333333333335E-3"/>
    <x v="119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x v="0"/>
    <s v="USD"/>
    <n v="1427169540"/>
    <n v="1424701775"/>
    <b v="0"/>
    <n v="1"/>
    <b v="0"/>
    <s v="theater/plays"/>
    <n v="2.8571428571428571E-3"/>
    <x v="119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x v="28"/>
    <n v="47"/>
    <x v="2"/>
    <x v="0"/>
    <s v="USD"/>
    <n v="1448078400"/>
    <n v="1445985299"/>
    <b v="0"/>
    <n v="5"/>
    <b v="0"/>
    <s v="theater/plays"/>
    <n v="4.7E-2"/>
    <x v="2929"/>
    <x v="1"/>
    <x v="6"/>
    <x v="4086"/>
    <d v="2015-11-21T04:00:00"/>
  </r>
  <r>
    <n v="4087"/>
    <s v="Stage Production &quot;The Nail Shop&quot;"/>
    <s v="Comedy Stage Play"/>
    <x v="376"/>
    <n v="0"/>
    <x v="2"/>
    <x v="0"/>
    <s v="USD"/>
    <n v="1468777786"/>
    <n v="1466185786"/>
    <b v="0"/>
    <n v="0"/>
    <b v="0"/>
    <s v="theater/plays"/>
    <n v="0"/>
    <x v="121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x v="13"/>
    <n v="216"/>
    <x v="2"/>
    <x v="1"/>
    <s v="GBP"/>
    <n v="1421403960"/>
    <n v="1418827324"/>
    <b v="0"/>
    <n v="3"/>
    <b v="0"/>
    <s v="theater/plays"/>
    <n v="0.108"/>
    <x v="2751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x v="0"/>
    <s v="USD"/>
    <n v="1433093700"/>
    <n v="1430242488"/>
    <b v="0"/>
    <n v="8"/>
    <b v="0"/>
    <s v="theater/plays"/>
    <n v="4.8000000000000001E-2"/>
    <x v="180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x v="28"/>
    <n v="32"/>
    <x v="2"/>
    <x v="0"/>
    <s v="USD"/>
    <n v="1438959600"/>
    <n v="1437754137"/>
    <b v="0"/>
    <n v="3"/>
    <b v="0"/>
    <s v="theater/plays"/>
    <n v="3.2000000000000001E-2"/>
    <x v="1592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x v="0"/>
    <s v="USD"/>
    <n v="1421410151"/>
    <n v="1418818151"/>
    <b v="0"/>
    <n v="8"/>
    <b v="0"/>
    <s v="theater/plays"/>
    <n v="0.1275"/>
    <x v="157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x v="74"/>
    <n v="20"/>
    <x v="2"/>
    <x v="0"/>
    <s v="USD"/>
    <n v="1428205247"/>
    <n v="1423024847"/>
    <b v="0"/>
    <n v="1"/>
    <b v="0"/>
    <s v="theater/plays"/>
    <n v="1.8181818181818181E-4"/>
    <x v="135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x v="1"/>
    <s v="GBP"/>
    <n v="1440272093"/>
    <n v="1435088093"/>
    <b v="0"/>
    <n v="4"/>
    <b v="0"/>
    <s v="theater/plays"/>
    <n v="2.4E-2"/>
    <x v="2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x v="13"/>
    <n v="730"/>
    <x v="2"/>
    <x v="0"/>
    <s v="USD"/>
    <n v="1413953940"/>
    <n v="1410141900"/>
    <b v="0"/>
    <n v="8"/>
    <b v="0"/>
    <s v="theater/plays"/>
    <n v="0.36499999999999999"/>
    <x v="2930"/>
    <x v="1"/>
    <x v="6"/>
    <x v="4094"/>
    <d v="2014-10-22T04:59:00"/>
  </r>
  <r>
    <n v="4095"/>
    <s v="LOPE ENAMORADO"/>
    <s v="Proyecto teatral dirigido por MartÃ­n Acosta que habla y reflexiona sobre el amor y su naturaleza."/>
    <x v="11"/>
    <n v="800"/>
    <x v="2"/>
    <x v="14"/>
    <s v="MXN"/>
    <n v="1482108350"/>
    <n v="1479516350"/>
    <b v="0"/>
    <n v="1"/>
    <b v="0"/>
    <s v="theater/plays"/>
    <n v="2.6666666666666668E-2"/>
    <x v="2931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x v="1"/>
    <s v="GBP"/>
    <n v="1488271860"/>
    <n v="1484484219"/>
    <b v="0"/>
    <n v="5"/>
    <b v="0"/>
    <s v="theater/plays"/>
    <n v="0.11428571428571428"/>
    <x v="2932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x v="1"/>
    <s v="GBP"/>
    <n v="1454284500"/>
    <n v="1449431237"/>
    <b v="0"/>
    <n v="0"/>
    <b v="0"/>
    <s v="theater/plays"/>
    <n v="0"/>
    <x v="121"/>
    <x v="1"/>
    <x v="6"/>
    <x v="4097"/>
    <d v="2016-01-31T23:55:00"/>
  </r>
  <r>
    <n v="4098"/>
    <s v="Life is simple"/>
    <s v="Community Youth play, written by and performed by the youth about finding joy in the simple things in life"/>
    <x v="96"/>
    <n v="0"/>
    <x v="2"/>
    <x v="0"/>
    <s v="USD"/>
    <n v="1465060797"/>
    <n v="1462468797"/>
    <b v="0"/>
    <n v="0"/>
    <b v="0"/>
    <s v="theater/plays"/>
    <n v="0"/>
    <x v="121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x v="0"/>
    <s v="USD"/>
    <n v="1472847873"/>
    <n v="1468959873"/>
    <b v="0"/>
    <n v="1"/>
    <b v="0"/>
    <s v="theater/plays"/>
    <n v="1.1111111111111112E-2"/>
    <x v="73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x v="444"/>
    <n v="0"/>
    <x v="2"/>
    <x v="0"/>
    <s v="USD"/>
    <n v="1414205990"/>
    <n v="1413341990"/>
    <b v="0"/>
    <n v="0"/>
    <b v="0"/>
    <s v="theater/plays"/>
    <n v="0"/>
    <x v="121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x v="0"/>
    <s v="USD"/>
    <n v="1485380482"/>
    <n v="1482788482"/>
    <b v="0"/>
    <n v="0"/>
    <b v="0"/>
    <s v="theater/plays"/>
    <n v="0"/>
    <x v="121"/>
    <x v="1"/>
    <x v="6"/>
    <x v="4101"/>
    <d v="2017-01-25T21:41:22"/>
  </r>
  <r>
    <n v="4102"/>
    <s v="4th Wall Theatre Project"/>
    <s v="Local Community theater to get up and running in the Idaho Falls area. Something new, something different!"/>
    <x v="2"/>
    <n v="137"/>
    <x v="2"/>
    <x v="0"/>
    <s v="USD"/>
    <n v="1463343673"/>
    <n v="1460751673"/>
    <b v="0"/>
    <n v="6"/>
    <b v="0"/>
    <s v="theater/plays"/>
    <n v="0.27400000000000002"/>
    <x v="2933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x v="28"/>
    <n v="100"/>
    <x v="2"/>
    <x v="0"/>
    <s v="USD"/>
    <n v="1440613920"/>
    <n v="1435953566"/>
    <b v="0"/>
    <n v="6"/>
    <b v="0"/>
    <s v="theater/plays"/>
    <n v="0.1"/>
    <x v="412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x v="9"/>
    <n v="641"/>
    <x v="2"/>
    <x v="2"/>
    <s v="AUD"/>
    <n v="1477550434"/>
    <n v="1474958434"/>
    <b v="0"/>
    <n v="14"/>
    <b v="0"/>
    <s v="theater/plays"/>
    <n v="0.21366666666666667"/>
    <x v="2934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x v="287"/>
    <n v="2300"/>
    <x v="2"/>
    <x v="14"/>
    <s v="MXN"/>
    <n v="1482711309"/>
    <n v="1479860109"/>
    <b v="0"/>
    <n v="6"/>
    <b v="0"/>
    <s v="theater/plays"/>
    <n v="6.9696969696969702E-2"/>
    <x v="2935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x v="10"/>
    <n v="3530"/>
    <x v="2"/>
    <x v="0"/>
    <s v="USD"/>
    <n v="1427936400"/>
    <n v="1424221866"/>
    <b v="0"/>
    <n v="33"/>
    <b v="0"/>
    <s v="theater/plays"/>
    <n v="0.70599999999999996"/>
    <x v="2936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x v="13"/>
    <n v="41"/>
    <x v="2"/>
    <x v="0"/>
    <s v="USD"/>
    <n v="1411596001"/>
    <n v="1409608801"/>
    <b v="0"/>
    <n v="4"/>
    <b v="0"/>
    <s v="theater/plays"/>
    <n v="2.0500000000000001E-2"/>
    <x v="2270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x v="9"/>
    <n v="59"/>
    <x v="2"/>
    <x v="0"/>
    <s v="USD"/>
    <n v="1488517200"/>
    <n v="1485909937"/>
    <b v="0"/>
    <n v="1"/>
    <b v="0"/>
    <s v="theater/plays"/>
    <n v="1.9666666666666666E-2"/>
    <x v="585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x v="2"/>
    <n v="0"/>
    <x v="2"/>
    <x v="1"/>
    <s v="GBP"/>
    <n v="1448805404"/>
    <n v="1446209804"/>
    <b v="0"/>
    <n v="0"/>
    <b v="0"/>
    <s v="theater/plays"/>
    <n v="0"/>
    <x v="121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x v="1"/>
    <s v="GBP"/>
    <n v="1469113351"/>
    <n v="1463929351"/>
    <b v="0"/>
    <n v="6"/>
    <b v="0"/>
    <s v="theater/plays"/>
    <n v="0.28666666666666668"/>
    <x v="2937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x v="9"/>
    <n v="94"/>
    <x v="2"/>
    <x v="0"/>
    <s v="USD"/>
    <n v="1424747740"/>
    <n v="1422155740"/>
    <b v="0"/>
    <n v="6"/>
    <b v="0"/>
    <s v="theater/plays"/>
    <n v="3.1333333333333331E-2"/>
    <x v="2938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x v="17"/>
    <s v="EUR"/>
    <n v="1456617600"/>
    <n v="1454280186"/>
    <b v="0"/>
    <n v="1"/>
    <b v="0"/>
    <s v="theater/plays"/>
    <n v="4.0000000000000002E-4"/>
    <x v="120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x v="0"/>
    <s v="USD"/>
    <n v="1452234840"/>
    <n v="1450619123"/>
    <b v="0"/>
    <n v="3"/>
    <b v="0"/>
    <s v="theater/plays"/>
    <n v="2E-3"/>
    <x v="120"/>
    <x v="1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B17BE-A1A1-42C1-B085-5F88D5758D5B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8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axis="axisRow" dataField="1" showAll="0">
      <items count="5">
        <item sd="0" x="1"/>
        <item sd="0" x="2"/>
        <item sd="0" x="3"/>
        <item sd="0"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6" hier="-1"/>
  </pageFields>
  <dataFields count="1">
    <dataField name="Count of state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FB2280-D8CC-43B8-9549-E5C7EF43045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B9" firstHeaderRow="1" firstDataRow="1" firstDataCol="1" rowPageCount="2" colPageCount="1"/>
  <pivotFields count="22">
    <pivotField showAll="0"/>
    <pivotField showAll="0"/>
    <pivotField showAll="0"/>
    <pivotField showAll="0"/>
    <pivotField showAll="0"/>
    <pivotField axis="axisRow" dataField="1" showAll="0">
      <items count="5">
        <item sd="0" x="1"/>
        <item sd="0" x="2"/>
        <item sd="0" x="3"/>
        <item sd="0" x="0"/>
        <item t="default"/>
      </items>
    </pivotField>
    <pivotField axis="axisPage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48F41-EC80-4019-95C7-E69F4C749C0F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multipleItemSelectionAllowed="1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55" zoomScaleNormal="55" workbookViewId="0">
      <selection activeCell="B18" sqref="B18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0.7109375" bestFit="1" customWidth="1"/>
    <col min="16" max="16" width="23.7109375" bestFit="1" customWidth="1"/>
    <col min="17" max="17" width="13.140625" bestFit="1" customWidth="1"/>
    <col min="18" max="18" width="18.5703125" style="7" bestFit="1" customWidth="1"/>
    <col min="19" max="19" width="34.140625" bestFit="1" customWidth="1"/>
    <col min="20" max="20" width="37.28515625" style="7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8329</v>
      </c>
      <c r="T1" s="1" t="s">
        <v>8310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IF(L2=0,0,E2/L2)</f>
        <v>63.917582417582416</v>
      </c>
      <c r="Q2" s="7" t="str">
        <f>LEFT(N2,SEARCH("/",N2)-1)</f>
        <v>film &amp; video</v>
      </c>
      <c r="R2" s="7" t="str">
        <f>RIGHT(N2,LEN(N2)-SEARCH("/",N2))</f>
        <v>television</v>
      </c>
      <c r="S2" s="8">
        <f>(((J2/60)/60)/24)+DATE(1970,1,1)</f>
        <v>42177.007071759261</v>
      </c>
      <c r="T2" s="8">
        <f t="shared" ref="T2:T65" si="0">(((I2/60)/60)/24)+DATE(1970,1,1)</f>
        <v>42208.125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1">E3/D3</f>
        <v>1.4260827250608272</v>
      </c>
      <c r="P3" s="6">
        <f t="shared" ref="P3:P66" si="2">IF(L3=0,0,E3/L3)</f>
        <v>185.48101265822785</v>
      </c>
      <c r="Q3" s="7" t="str">
        <f t="shared" ref="Q3:Q42" si="3">LEFT(N3,SEARCH("/",N3)-1)</f>
        <v>film &amp; video</v>
      </c>
      <c r="R3" s="7" t="str">
        <f t="shared" ref="R3:R42" si="4">RIGHT(N3,LEN(N3)-SEARCH("/",N3))</f>
        <v>television</v>
      </c>
      <c r="S3" s="8">
        <f t="shared" ref="S3:S66" si="5">(((J3/60)/60)/24)+DATE(1970,1,1)</f>
        <v>42766.600497685184</v>
      </c>
      <c r="T3" s="8">
        <f t="shared" si="0"/>
        <v>42796.600497685184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1"/>
        <v>1.05</v>
      </c>
      <c r="P4" s="6">
        <f t="shared" si="2"/>
        <v>15</v>
      </c>
      <c r="Q4" s="7" t="str">
        <f t="shared" si="3"/>
        <v>film &amp; video</v>
      </c>
      <c r="R4" s="7" t="str">
        <f t="shared" si="4"/>
        <v>television</v>
      </c>
      <c r="S4" s="8">
        <f t="shared" si="5"/>
        <v>42405.702349537038</v>
      </c>
      <c r="T4" s="8">
        <f t="shared" si="0"/>
        <v>42415.702349537038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1"/>
        <v>1.0389999999999999</v>
      </c>
      <c r="P5" s="6">
        <f t="shared" si="2"/>
        <v>69.266666666666666</v>
      </c>
      <c r="Q5" s="7" t="str">
        <f t="shared" si="3"/>
        <v>film &amp; video</v>
      </c>
      <c r="R5" s="7" t="str">
        <f t="shared" si="4"/>
        <v>television</v>
      </c>
      <c r="S5" s="8">
        <f t="shared" si="5"/>
        <v>41828.515127314815</v>
      </c>
      <c r="T5" s="8">
        <f t="shared" si="0"/>
        <v>41858.515127314815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1"/>
        <v>1.2299154545454545</v>
      </c>
      <c r="P6" s="6">
        <f t="shared" si="2"/>
        <v>190.55028169014085</v>
      </c>
      <c r="Q6" s="7" t="str">
        <f t="shared" si="3"/>
        <v>film &amp; video</v>
      </c>
      <c r="R6" s="7" t="str">
        <f t="shared" si="4"/>
        <v>television</v>
      </c>
      <c r="S6" s="8">
        <f t="shared" si="5"/>
        <v>42327.834247685183</v>
      </c>
      <c r="T6" s="8">
        <f t="shared" si="0"/>
        <v>42357.834247685183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1"/>
        <v>1.0977744436109027</v>
      </c>
      <c r="P7" s="6">
        <f t="shared" si="2"/>
        <v>93.40425531914893</v>
      </c>
      <c r="Q7" s="7" t="str">
        <f t="shared" si="3"/>
        <v>film &amp; video</v>
      </c>
      <c r="R7" s="7" t="str">
        <f t="shared" si="4"/>
        <v>television</v>
      </c>
      <c r="S7" s="8">
        <f t="shared" si="5"/>
        <v>42563.932951388888</v>
      </c>
      <c r="T7" s="8">
        <f t="shared" si="0"/>
        <v>42580.232638888891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1"/>
        <v>1.064875</v>
      </c>
      <c r="P8" s="6">
        <f t="shared" si="2"/>
        <v>146.87931034482759</v>
      </c>
      <c r="Q8" s="7" t="str">
        <f t="shared" si="3"/>
        <v>film &amp; video</v>
      </c>
      <c r="R8" s="7" t="str">
        <f t="shared" si="4"/>
        <v>television</v>
      </c>
      <c r="S8" s="8">
        <f t="shared" si="5"/>
        <v>41794.072337962964</v>
      </c>
      <c r="T8" s="8">
        <f t="shared" si="0"/>
        <v>41804.072337962964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1"/>
        <v>1.0122222222222221</v>
      </c>
      <c r="P9" s="6">
        <f t="shared" si="2"/>
        <v>159.82456140350877</v>
      </c>
      <c r="Q9" s="7" t="str">
        <f t="shared" si="3"/>
        <v>film &amp; video</v>
      </c>
      <c r="R9" s="7" t="str">
        <f t="shared" si="4"/>
        <v>television</v>
      </c>
      <c r="S9" s="8">
        <f t="shared" si="5"/>
        <v>42516.047071759262</v>
      </c>
      <c r="T9" s="8">
        <f t="shared" si="0"/>
        <v>42556.047071759262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1"/>
        <v>1.0004342857142856</v>
      </c>
      <c r="P10" s="6">
        <f t="shared" si="2"/>
        <v>291.79333333333335</v>
      </c>
      <c r="Q10" s="7" t="str">
        <f t="shared" si="3"/>
        <v>film &amp; video</v>
      </c>
      <c r="R10" s="7" t="str">
        <f t="shared" si="4"/>
        <v>television</v>
      </c>
      <c r="S10" s="8">
        <f t="shared" si="5"/>
        <v>42468.94458333333</v>
      </c>
      <c r="T10" s="8">
        <f t="shared" si="0"/>
        <v>42475.875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1"/>
        <v>1.2599800000000001</v>
      </c>
      <c r="P11" s="6">
        <f t="shared" si="2"/>
        <v>31.499500000000001</v>
      </c>
      <c r="Q11" s="7" t="str">
        <f t="shared" si="3"/>
        <v>film &amp; video</v>
      </c>
      <c r="R11" s="7" t="str">
        <f t="shared" si="4"/>
        <v>television</v>
      </c>
      <c r="S11" s="8">
        <f t="shared" si="5"/>
        <v>42447.103518518517</v>
      </c>
      <c r="T11" s="8">
        <f t="shared" si="0"/>
        <v>42477.103518518517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1"/>
        <v>1.0049999999999999</v>
      </c>
      <c r="P12" s="6">
        <f t="shared" si="2"/>
        <v>158.68421052631578</v>
      </c>
      <c r="Q12" s="7" t="str">
        <f t="shared" si="3"/>
        <v>film &amp; video</v>
      </c>
      <c r="R12" s="7" t="str">
        <f t="shared" si="4"/>
        <v>television</v>
      </c>
      <c r="S12" s="8">
        <f t="shared" si="5"/>
        <v>41780.068043981482</v>
      </c>
      <c r="T12" s="8">
        <f t="shared" si="0"/>
        <v>41815.068043981482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1"/>
        <v>1.2050000000000001</v>
      </c>
      <c r="P13" s="6">
        <f t="shared" si="2"/>
        <v>80.333333333333329</v>
      </c>
      <c r="Q13" s="7" t="str">
        <f t="shared" si="3"/>
        <v>film &amp; video</v>
      </c>
      <c r="R13" s="7" t="str">
        <f t="shared" si="4"/>
        <v>television</v>
      </c>
      <c r="S13" s="8">
        <f t="shared" si="5"/>
        <v>42572.778495370367</v>
      </c>
      <c r="T13" s="8">
        <f t="shared" si="0"/>
        <v>42604.125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1"/>
        <v>1.6529333333333334</v>
      </c>
      <c r="P14" s="6">
        <f t="shared" si="2"/>
        <v>59.961305925030231</v>
      </c>
      <c r="Q14" s="7" t="str">
        <f t="shared" si="3"/>
        <v>film &amp; video</v>
      </c>
      <c r="R14" s="7" t="str">
        <f t="shared" si="4"/>
        <v>television</v>
      </c>
      <c r="S14" s="8">
        <f t="shared" si="5"/>
        <v>41791.713252314818</v>
      </c>
      <c r="T14" s="8">
        <f t="shared" si="0"/>
        <v>41836.125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1"/>
        <v>1.5997142857142856</v>
      </c>
      <c r="P15" s="6">
        <f t="shared" si="2"/>
        <v>109.78431372549019</v>
      </c>
      <c r="Q15" s="7" t="str">
        <f t="shared" si="3"/>
        <v>film &amp; video</v>
      </c>
      <c r="R15" s="7" t="str">
        <f t="shared" si="4"/>
        <v>television</v>
      </c>
      <c r="S15" s="8">
        <f t="shared" si="5"/>
        <v>42508.677187499998</v>
      </c>
      <c r="T15" s="8">
        <f t="shared" si="0"/>
        <v>42544.852083333331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1"/>
        <v>1.0093333333333334</v>
      </c>
      <c r="P16" s="6">
        <f t="shared" si="2"/>
        <v>147.70731707317074</v>
      </c>
      <c r="Q16" s="7" t="str">
        <f t="shared" si="3"/>
        <v>film &amp; video</v>
      </c>
      <c r="R16" s="7" t="str">
        <f t="shared" si="4"/>
        <v>television</v>
      </c>
      <c r="S16" s="8">
        <f t="shared" si="5"/>
        <v>41808.02648148148</v>
      </c>
      <c r="T16" s="8">
        <f t="shared" si="0"/>
        <v>41833.582638888889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1"/>
        <v>1.0660000000000001</v>
      </c>
      <c r="P17" s="6">
        <f t="shared" si="2"/>
        <v>21.755102040816325</v>
      </c>
      <c r="Q17" s="7" t="str">
        <f t="shared" si="3"/>
        <v>film &amp; video</v>
      </c>
      <c r="R17" s="7" t="str">
        <f t="shared" si="4"/>
        <v>television</v>
      </c>
      <c r="S17" s="8">
        <f t="shared" si="5"/>
        <v>42256.391875000001</v>
      </c>
      <c r="T17" s="8">
        <f t="shared" si="0"/>
        <v>42274.843055555553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1"/>
        <v>1.0024166666666667</v>
      </c>
      <c r="P18" s="6">
        <f t="shared" si="2"/>
        <v>171.84285714285716</v>
      </c>
      <c r="Q18" s="7" t="str">
        <f t="shared" si="3"/>
        <v>film &amp; video</v>
      </c>
      <c r="R18" s="7" t="str">
        <f t="shared" si="4"/>
        <v>television</v>
      </c>
      <c r="S18" s="8">
        <f t="shared" si="5"/>
        <v>41760.796423611115</v>
      </c>
      <c r="T18" s="8">
        <f t="shared" si="0"/>
        <v>41806.229166666664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1"/>
        <v>1.0066666666666666</v>
      </c>
      <c r="P19" s="6">
        <f t="shared" si="2"/>
        <v>41.944444444444443</v>
      </c>
      <c r="Q19" s="7" t="str">
        <f t="shared" si="3"/>
        <v>film &amp; video</v>
      </c>
      <c r="R19" s="7" t="str">
        <f t="shared" si="4"/>
        <v>television</v>
      </c>
      <c r="S19" s="8">
        <f t="shared" si="5"/>
        <v>41917.731736111113</v>
      </c>
      <c r="T19" s="8">
        <f t="shared" si="0"/>
        <v>41947.773402777777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1"/>
        <v>1.0632110000000001</v>
      </c>
      <c r="P20" s="6">
        <f t="shared" si="2"/>
        <v>93.264122807017543</v>
      </c>
      <c r="Q20" s="7" t="str">
        <f t="shared" si="3"/>
        <v>film &amp; video</v>
      </c>
      <c r="R20" s="7" t="str">
        <f t="shared" si="4"/>
        <v>television</v>
      </c>
      <c r="S20" s="8">
        <f t="shared" si="5"/>
        <v>41869.542314814818</v>
      </c>
      <c r="T20" s="8">
        <f t="shared" si="0"/>
        <v>41899.542314814818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1"/>
        <v>1.4529411764705882</v>
      </c>
      <c r="P21" s="6">
        <f t="shared" si="2"/>
        <v>56.136363636363633</v>
      </c>
      <c r="Q21" s="7" t="str">
        <f t="shared" si="3"/>
        <v>film &amp; video</v>
      </c>
      <c r="R21" s="7" t="str">
        <f t="shared" si="4"/>
        <v>television</v>
      </c>
      <c r="S21" s="8">
        <f t="shared" si="5"/>
        <v>42175.816365740742</v>
      </c>
      <c r="T21" s="8">
        <f t="shared" si="0"/>
        <v>42205.816365740742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1"/>
        <v>1.002</v>
      </c>
      <c r="P22" s="6">
        <f t="shared" si="2"/>
        <v>80.16</v>
      </c>
      <c r="Q22" s="7" t="str">
        <f t="shared" si="3"/>
        <v>film &amp; video</v>
      </c>
      <c r="R22" s="7" t="str">
        <f t="shared" si="4"/>
        <v>television</v>
      </c>
      <c r="S22" s="8">
        <f t="shared" si="5"/>
        <v>42200.758240740746</v>
      </c>
      <c r="T22" s="8">
        <f t="shared" si="0"/>
        <v>42260.758240740746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1"/>
        <v>1.0913513513513513</v>
      </c>
      <c r="P23" s="6">
        <f t="shared" si="2"/>
        <v>199.9009900990099</v>
      </c>
      <c r="Q23" s="7" t="str">
        <f t="shared" si="3"/>
        <v>film &amp; video</v>
      </c>
      <c r="R23" s="7" t="str">
        <f t="shared" si="4"/>
        <v>television</v>
      </c>
      <c r="S23" s="8">
        <f t="shared" si="5"/>
        <v>41878.627187500002</v>
      </c>
      <c r="T23" s="8">
        <f t="shared" si="0"/>
        <v>41908.627187500002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1"/>
        <v>1.1714285714285715</v>
      </c>
      <c r="P24" s="6">
        <f t="shared" si="2"/>
        <v>51.25</v>
      </c>
      <c r="Q24" s="7" t="str">
        <f t="shared" si="3"/>
        <v>film &amp; video</v>
      </c>
      <c r="R24" s="7" t="str">
        <f t="shared" si="4"/>
        <v>television</v>
      </c>
      <c r="S24" s="8">
        <f t="shared" si="5"/>
        <v>41989.91134259259</v>
      </c>
      <c r="T24" s="8">
        <f t="shared" si="0"/>
        <v>42005.332638888889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1"/>
        <v>1.1850000000000001</v>
      </c>
      <c r="P25" s="6">
        <f t="shared" si="2"/>
        <v>103.04347826086956</v>
      </c>
      <c r="Q25" s="7" t="str">
        <f t="shared" si="3"/>
        <v>film &amp; video</v>
      </c>
      <c r="R25" s="7" t="str">
        <f t="shared" si="4"/>
        <v>television</v>
      </c>
      <c r="S25" s="8">
        <f t="shared" si="5"/>
        <v>42097.778946759259</v>
      </c>
      <c r="T25" s="8">
        <f t="shared" si="0"/>
        <v>42124.638888888891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1"/>
        <v>1.0880768571428572</v>
      </c>
      <c r="P26" s="6">
        <f t="shared" si="2"/>
        <v>66.346149825783982</v>
      </c>
      <c r="Q26" s="7" t="str">
        <f t="shared" si="3"/>
        <v>film &amp; video</v>
      </c>
      <c r="R26" s="7" t="str">
        <f t="shared" si="4"/>
        <v>television</v>
      </c>
      <c r="S26" s="8">
        <f t="shared" si="5"/>
        <v>42229.820173611108</v>
      </c>
      <c r="T26" s="8">
        <f t="shared" si="0"/>
        <v>42262.818750000006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1"/>
        <v>1.3333333333333333</v>
      </c>
      <c r="P27" s="6">
        <f t="shared" si="2"/>
        <v>57.142857142857146</v>
      </c>
      <c r="Q27" s="7" t="str">
        <f t="shared" si="3"/>
        <v>film &amp; video</v>
      </c>
      <c r="R27" s="7" t="str">
        <f t="shared" si="4"/>
        <v>television</v>
      </c>
      <c r="S27" s="8">
        <f t="shared" si="5"/>
        <v>42318.025011574078</v>
      </c>
      <c r="T27" s="8">
        <f t="shared" si="0"/>
        <v>42378.025011574078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1"/>
        <v>1.552</v>
      </c>
      <c r="P28" s="6">
        <f t="shared" si="2"/>
        <v>102.10526315789474</v>
      </c>
      <c r="Q28" s="7" t="str">
        <f t="shared" si="3"/>
        <v>film &amp; video</v>
      </c>
      <c r="R28" s="7" t="str">
        <f t="shared" si="4"/>
        <v>television</v>
      </c>
      <c r="S28" s="8">
        <f t="shared" si="5"/>
        <v>41828.515555555554</v>
      </c>
      <c r="T28" s="8">
        <f t="shared" si="0"/>
        <v>41868.515555555554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1"/>
        <v>1.1172500000000001</v>
      </c>
      <c r="P29" s="6">
        <f t="shared" si="2"/>
        <v>148.96666666666667</v>
      </c>
      <c r="Q29" s="7" t="str">
        <f t="shared" si="3"/>
        <v>film &amp; video</v>
      </c>
      <c r="R29" s="7" t="str">
        <f t="shared" si="4"/>
        <v>television</v>
      </c>
      <c r="S29" s="8">
        <f t="shared" si="5"/>
        <v>41929.164733796293</v>
      </c>
      <c r="T29" s="8">
        <f t="shared" si="0"/>
        <v>41959.206400462965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1"/>
        <v>1.0035000000000001</v>
      </c>
      <c r="P30" s="6">
        <f t="shared" si="2"/>
        <v>169.6056338028169</v>
      </c>
      <c r="Q30" s="7" t="str">
        <f t="shared" si="3"/>
        <v>film &amp; video</v>
      </c>
      <c r="R30" s="7" t="str">
        <f t="shared" si="4"/>
        <v>television</v>
      </c>
      <c r="S30" s="8">
        <f t="shared" si="5"/>
        <v>42324.96393518518</v>
      </c>
      <c r="T30" s="8">
        <f t="shared" si="0"/>
        <v>42354.96393518518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1"/>
        <v>1.2333333333333334</v>
      </c>
      <c r="P31" s="6">
        <f t="shared" si="2"/>
        <v>31.623931623931625</v>
      </c>
      <c r="Q31" s="7" t="str">
        <f t="shared" si="3"/>
        <v>film &amp; video</v>
      </c>
      <c r="R31" s="7" t="str">
        <f t="shared" si="4"/>
        <v>television</v>
      </c>
      <c r="S31" s="8">
        <f t="shared" si="5"/>
        <v>41812.67324074074</v>
      </c>
      <c r="T31" s="8">
        <f t="shared" si="0"/>
        <v>41842.67324074074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1"/>
        <v>1.0129975</v>
      </c>
      <c r="P32" s="6">
        <f t="shared" si="2"/>
        <v>76.45264150943396</v>
      </c>
      <c r="Q32" s="7" t="str">
        <f t="shared" si="3"/>
        <v>film &amp; video</v>
      </c>
      <c r="R32" s="7" t="str">
        <f t="shared" si="4"/>
        <v>television</v>
      </c>
      <c r="S32" s="8">
        <f t="shared" si="5"/>
        <v>41842.292997685188</v>
      </c>
      <c r="T32" s="8">
        <f t="shared" si="0"/>
        <v>41872.292997685188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1"/>
        <v>1</v>
      </c>
      <c r="P33" s="6">
        <f t="shared" si="2"/>
        <v>13</v>
      </c>
      <c r="Q33" s="7" t="str">
        <f t="shared" si="3"/>
        <v>film &amp; video</v>
      </c>
      <c r="R33" s="7" t="str">
        <f t="shared" si="4"/>
        <v>television</v>
      </c>
      <c r="S33" s="8">
        <f t="shared" si="5"/>
        <v>42376.79206018518</v>
      </c>
      <c r="T33" s="8">
        <f t="shared" si="0"/>
        <v>42394.79206018518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1"/>
        <v>1.0024604569420035</v>
      </c>
      <c r="P34" s="6">
        <f t="shared" si="2"/>
        <v>320.44943820224717</v>
      </c>
      <c r="Q34" s="7" t="str">
        <f t="shared" si="3"/>
        <v>film &amp; video</v>
      </c>
      <c r="R34" s="7" t="str">
        <f t="shared" si="4"/>
        <v>television</v>
      </c>
      <c r="S34" s="8">
        <f t="shared" si="5"/>
        <v>42461.627511574072</v>
      </c>
      <c r="T34" s="8">
        <f t="shared" si="0"/>
        <v>42503.165972222225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1"/>
        <v>1.0209523809523811</v>
      </c>
      <c r="P35" s="6">
        <f t="shared" si="2"/>
        <v>83.75</v>
      </c>
      <c r="Q35" s="7" t="str">
        <f t="shared" si="3"/>
        <v>film &amp; video</v>
      </c>
      <c r="R35" s="7" t="str">
        <f t="shared" si="4"/>
        <v>television</v>
      </c>
      <c r="S35" s="8">
        <f t="shared" si="5"/>
        <v>42286.660891203705</v>
      </c>
      <c r="T35" s="8">
        <f t="shared" si="0"/>
        <v>42316.702557870376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1"/>
        <v>1.3046153846153845</v>
      </c>
      <c r="P36" s="6">
        <f t="shared" si="2"/>
        <v>49.882352941176471</v>
      </c>
      <c r="Q36" s="7" t="str">
        <f t="shared" si="3"/>
        <v>film &amp; video</v>
      </c>
      <c r="R36" s="7" t="str">
        <f t="shared" si="4"/>
        <v>television</v>
      </c>
      <c r="S36" s="8">
        <f t="shared" si="5"/>
        <v>41841.321770833332</v>
      </c>
      <c r="T36" s="8">
        <f t="shared" si="0"/>
        <v>41856.321770833332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1"/>
        <v>1.665</v>
      </c>
      <c r="P37" s="6">
        <f t="shared" si="2"/>
        <v>59.464285714285715</v>
      </c>
      <c r="Q37" s="7" t="str">
        <f t="shared" si="3"/>
        <v>film &amp; video</v>
      </c>
      <c r="R37" s="7" t="str">
        <f t="shared" si="4"/>
        <v>television</v>
      </c>
      <c r="S37" s="8">
        <f t="shared" si="5"/>
        <v>42098.291828703703</v>
      </c>
      <c r="T37" s="8">
        <f t="shared" si="0"/>
        <v>42122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1"/>
        <v>1.4215</v>
      </c>
      <c r="P38" s="6">
        <f t="shared" si="2"/>
        <v>193.84090909090909</v>
      </c>
      <c r="Q38" s="7" t="str">
        <f t="shared" si="3"/>
        <v>film &amp; video</v>
      </c>
      <c r="R38" s="7" t="str">
        <f t="shared" si="4"/>
        <v>television</v>
      </c>
      <c r="S38" s="8">
        <f t="shared" si="5"/>
        <v>42068.307002314818</v>
      </c>
      <c r="T38" s="8">
        <f t="shared" si="0"/>
        <v>42098.265335648146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1"/>
        <v>1.8344090909090909</v>
      </c>
      <c r="P39" s="6">
        <f t="shared" si="2"/>
        <v>159.51383399209487</v>
      </c>
      <c r="Q39" s="7" t="str">
        <f t="shared" si="3"/>
        <v>film &amp; video</v>
      </c>
      <c r="R39" s="7" t="str">
        <f t="shared" si="4"/>
        <v>television</v>
      </c>
      <c r="S39" s="8">
        <f t="shared" si="5"/>
        <v>42032.693043981482</v>
      </c>
      <c r="T39" s="8">
        <f t="shared" si="0"/>
        <v>42062.693043981482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1"/>
        <v>1.1004</v>
      </c>
      <c r="P40" s="6">
        <f t="shared" si="2"/>
        <v>41.68181818181818</v>
      </c>
      <c r="Q40" s="7" t="str">
        <f t="shared" si="3"/>
        <v>film &amp; video</v>
      </c>
      <c r="R40" s="7" t="str">
        <f t="shared" si="4"/>
        <v>television</v>
      </c>
      <c r="S40" s="8">
        <f t="shared" si="5"/>
        <v>41375.057222222218</v>
      </c>
      <c r="T40" s="8">
        <f t="shared" si="0"/>
        <v>41405.057222222218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1"/>
        <v>1.3098000000000001</v>
      </c>
      <c r="P41" s="6">
        <f t="shared" si="2"/>
        <v>150.89861751152074</v>
      </c>
      <c r="Q41" s="7" t="str">
        <f t="shared" si="3"/>
        <v>film &amp; video</v>
      </c>
      <c r="R41" s="7" t="str">
        <f t="shared" si="4"/>
        <v>television</v>
      </c>
      <c r="S41" s="8">
        <f t="shared" si="5"/>
        <v>41754.047083333331</v>
      </c>
      <c r="T41" s="8">
        <f t="shared" si="0"/>
        <v>41784.957638888889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1"/>
        <v>1.0135000000000001</v>
      </c>
      <c r="P42" s="6">
        <f t="shared" si="2"/>
        <v>126.6875</v>
      </c>
      <c r="Q42" s="7" t="str">
        <f t="shared" si="3"/>
        <v>film &amp; video</v>
      </c>
      <c r="R42" s="7" t="str">
        <f t="shared" si="4"/>
        <v>television</v>
      </c>
      <c r="S42" s="8">
        <f t="shared" si="5"/>
        <v>41789.21398148148</v>
      </c>
      <c r="T42" s="8">
        <f t="shared" si="0"/>
        <v>41809.166666666664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1"/>
        <v>1</v>
      </c>
      <c r="P43" s="6">
        <f t="shared" si="2"/>
        <v>105.26315789473684</v>
      </c>
      <c r="Q43" s="7" t="str">
        <f>LEFT(N43,SEARCH("/",N43)-1)</f>
        <v>film &amp; video</v>
      </c>
      <c r="R43" s="7" t="str">
        <f>RIGHT(N43,LEN(N43)-SEARCH("/",N43))</f>
        <v>television</v>
      </c>
      <c r="S43" s="8">
        <f t="shared" si="5"/>
        <v>41887.568912037037</v>
      </c>
      <c r="T43" s="8">
        <f t="shared" si="0"/>
        <v>41917.568912037037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1"/>
        <v>1.4185714285714286</v>
      </c>
      <c r="P44" s="6">
        <f t="shared" si="2"/>
        <v>117.51479289940828</v>
      </c>
      <c r="Q44" s="7" t="str">
        <f t="shared" ref="Q44:Q105" si="6">LEFT(N44,SEARCH("/",N44)-1)</f>
        <v>film &amp; video</v>
      </c>
      <c r="R44" s="7" t="str">
        <f t="shared" ref="R44:R105" si="7">RIGHT(N44,LEN(N44)-SEARCH("/",N44))</f>
        <v>television</v>
      </c>
      <c r="S44" s="8">
        <f t="shared" si="5"/>
        <v>41971.639189814814</v>
      </c>
      <c r="T44" s="8">
        <f t="shared" si="0"/>
        <v>42001.639189814814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1"/>
        <v>3.0865999999999998</v>
      </c>
      <c r="P45" s="6">
        <f t="shared" si="2"/>
        <v>117.36121673003802</v>
      </c>
      <c r="Q45" s="7" t="str">
        <f t="shared" si="6"/>
        <v>film &amp; video</v>
      </c>
      <c r="R45" s="7" t="str">
        <f t="shared" si="7"/>
        <v>television</v>
      </c>
      <c r="S45" s="8">
        <f t="shared" si="5"/>
        <v>41802.790347222224</v>
      </c>
      <c r="T45" s="8">
        <f t="shared" si="0"/>
        <v>41833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1"/>
        <v>1</v>
      </c>
      <c r="P46" s="6">
        <f t="shared" si="2"/>
        <v>133.33333333333334</v>
      </c>
      <c r="Q46" s="7" t="str">
        <f t="shared" si="6"/>
        <v>film &amp; video</v>
      </c>
      <c r="R46" s="7" t="str">
        <f t="shared" si="7"/>
        <v>television</v>
      </c>
      <c r="S46" s="8">
        <f t="shared" si="5"/>
        <v>41874.098807870374</v>
      </c>
      <c r="T46" s="8">
        <f t="shared" si="0"/>
        <v>41919.098807870374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1"/>
        <v>1.2</v>
      </c>
      <c r="P47" s="6">
        <f t="shared" si="2"/>
        <v>98.360655737704917</v>
      </c>
      <c r="Q47" s="7" t="str">
        <f t="shared" si="6"/>
        <v>film &amp; video</v>
      </c>
      <c r="R47" s="7" t="str">
        <f t="shared" si="7"/>
        <v>television</v>
      </c>
      <c r="S47" s="8">
        <f t="shared" si="5"/>
        <v>42457.623923611114</v>
      </c>
      <c r="T47" s="8">
        <f t="shared" si="0"/>
        <v>42487.623923611114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1"/>
        <v>1.0416666666666667</v>
      </c>
      <c r="P48" s="6">
        <f t="shared" si="2"/>
        <v>194.44444444444446</v>
      </c>
      <c r="Q48" s="7" t="str">
        <f t="shared" si="6"/>
        <v>film &amp; video</v>
      </c>
      <c r="R48" s="7" t="str">
        <f t="shared" si="7"/>
        <v>television</v>
      </c>
      <c r="S48" s="8">
        <f t="shared" si="5"/>
        <v>42323.964976851858</v>
      </c>
      <c r="T48" s="8">
        <f t="shared" si="0"/>
        <v>42353.964976851858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1"/>
        <v>1.0761100000000001</v>
      </c>
      <c r="P49" s="6">
        <f t="shared" si="2"/>
        <v>76.865000000000009</v>
      </c>
      <c r="Q49" s="7" t="str">
        <f t="shared" si="6"/>
        <v>film &amp; video</v>
      </c>
      <c r="R49" s="7" t="str">
        <f t="shared" si="7"/>
        <v>television</v>
      </c>
      <c r="S49" s="8">
        <f t="shared" si="5"/>
        <v>41932.819525462961</v>
      </c>
      <c r="T49" s="8">
        <f t="shared" si="0"/>
        <v>41992.861192129625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1"/>
        <v>1.0794999999999999</v>
      </c>
      <c r="P50" s="6">
        <f t="shared" si="2"/>
        <v>56.815789473684212</v>
      </c>
      <c r="Q50" s="7" t="str">
        <f t="shared" si="6"/>
        <v>film &amp; video</v>
      </c>
      <c r="R50" s="7" t="str">
        <f t="shared" si="7"/>
        <v>television</v>
      </c>
      <c r="S50" s="8">
        <f t="shared" si="5"/>
        <v>42033.516898148147</v>
      </c>
      <c r="T50" s="8">
        <f t="shared" si="0"/>
        <v>42064.5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1"/>
        <v>1</v>
      </c>
      <c r="P51" s="6">
        <f t="shared" si="2"/>
        <v>137.93103448275863</v>
      </c>
      <c r="Q51" s="7" t="str">
        <f t="shared" si="6"/>
        <v>film &amp; video</v>
      </c>
      <c r="R51" s="7" t="str">
        <f t="shared" si="7"/>
        <v>television</v>
      </c>
      <c r="S51" s="8">
        <f t="shared" si="5"/>
        <v>42271.176446759258</v>
      </c>
      <c r="T51" s="8">
        <f t="shared" si="0"/>
        <v>42301.176446759258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1"/>
        <v>1</v>
      </c>
      <c r="P52" s="6">
        <f t="shared" si="2"/>
        <v>27.272727272727273</v>
      </c>
      <c r="Q52" s="7" t="str">
        <f t="shared" si="6"/>
        <v>film &amp; video</v>
      </c>
      <c r="R52" s="7" t="str">
        <f t="shared" si="7"/>
        <v>television</v>
      </c>
      <c r="S52" s="8">
        <f t="shared" si="5"/>
        <v>41995.752986111111</v>
      </c>
      <c r="T52" s="8">
        <f t="shared" si="0"/>
        <v>42034.708333333328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1"/>
        <v>1.2801818181818181</v>
      </c>
      <c r="P53" s="6">
        <f t="shared" si="2"/>
        <v>118.33613445378151</v>
      </c>
      <c r="Q53" s="7" t="str">
        <f t="shared" si="6"/>
        <v>film &amp; video</v>
      </c>
      <c r="R53" s="7" t="str">
        <f t="shared" si="7"/>
        <v>television</v>
      </c>
      <c r="S53" s="8">
        <f t="shared" si="5"/>
        <v>42196.928668981483</v>
      </c>
      <c r="T53" s="8">
        <f t="shared" si="0"/>
        <v>42226.928668981483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1"/>
        <v>1.1620999999999999</v>
      </c>
      <c r="P54" s="6">
        <f t="shared" si="2"/>
        <v>223.48076923076923</v>
      </c>
      <c r="Q54" s="7" t="str">
        <f t="shared" si="6"/>
        <v>film &amp; video</v>
      </c>
      <c r="R54" s="7" t="str">
        <f t="shared" si="7"/>
        <v>television</v>
      </c>
      <c r="S54" s="8">
        <f t="shared" si="5"/>
        <v>41807.701921296299</v>
      </c>
      <c r="T54" s="8">
        <f t="shared" si="0"/>
        <v>41837.701921296299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1"/>
        <v>1.0963333333333334</v>
      </c>
      <c r="P55" s="6">
        <f t="shared" si="2"/>
        <v>28.111111111111111</v>
      </c>
      <c r="Q55" s="7" t="str">
        <f t="shared" si="6"/>
        <v>film &amp; video</v>
      </c>
      <c r="R55" s="7" t="str">
        <f t="shared" si="7"/>
        <v>television</v>
      </c>
      <c r="S55" s="8">
        <f t="shared" si="5"/>
        <v>41719.549131944441</v>
      </c>
      <c r="T55" s="8">
        <f t="shared" si="0"/>
        <v>41733.916666666664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1"/>
        <v>1.01</v>
      </c>
      <c r="P56" s="6">
        <f t="shared" si="2"/>
        <v>194.23076923076923</v>
      </c>
      <c r="Q56" s="7" t="str">
        <f t="shared" si="6"/>
        <v>film &amp; video</v>
      </c>
      <c r="R56" s="7" t="str">
        <f t="shared" si="7"/>
        <v>television</v>
      </c>
      <c r="S56" s="8">
        <f t="shared" si="5"/>
        <v>42333.713206018518</v>
      </c>
      <c r="T56" s="8">
        <f t="shared" si="0"/>
        <v>42363.713206018518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1"/>
        <v>1.2895348837209302</v>
      </c>
      <c r="P57" s="6">
        <f t="shared" si="2"/>
        <v>128.95348837209303</v>
      </c>
      <c r="Q57" s="7" t="str">
        <f t="shared" si="6"/>
        <v>film &amp; video</v>
      </c>
      <c r="R57" s="7" t="str">
        <f t="shared" si="7"/>
        <v>television</v>
      </c>
      <c r="S57" s="8">
        <f t="shared" si="5"/>
        <v>42496.968935185185</v>
      </c>
      <c r="T57" s="8">
        <f t="shared" si="0"/>
        <v>42517.968935185185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1"/>
        <v>1.0726249999999999</v>
      </c>
      <c r="P58" s="6">
        <f t="shared" si="2"/>
        <v>49.316091954022987</v>
      </c>
      <c r="Q58" s="7" t="str">
        <f t="shared" si="6"/>
        <v>film &amp; video</v>
      </c>
      <c r="R58" s="7" t="str">
        <f t="shared" si="7"/>
        <v>television</v>
      </c>
      <c r="S58" s="8">
        <f t="shared" si="5"/>
        <v>42149.548888888887</v>
      </c>
      <c r="T58" s="8">
        <f t="shared" si="0"/>
        <v>42163.666666666672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1"/>
        <v>1.0189999999999999</v>
      </c>
      <c r="P59" s="6">
        <f t="shared" si="2"/>
        <v>221.52173913043478</v>
      </c>
      <c r="Q59" s="7" t="str">
        <f t="shared" si="6"/>
        <v>film &amp; video</v>
      </c>
      <c r="R59" s="7" t="str">
        <f t="shared" si="7"/>
        <v>television</v>
      </c>
      <c r="S59" s="8">
        <f t="shared" si="5"/>
        <v>42089.83289351852</v>
      </c>
      <c r="T59" s="8">
        <f t="shared" si="0"/>
        <v>42119.83289351852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1"/>
        <v>1.0290999999999999</v>
      </c>
      <c r="P60" s="6">
        <f t="shared" si="2"/>
        <v>137.21333333333334</v>
      </c>
      <c r="Q60" s="7" t="str">
        <f t="shared" si="6"/>
        <v>film &amp; video</v>
      </c>
      <c r="R60" s="7" t="str">
        <f t="shared" si="7"/>
        <v>television</v>
      </c>
      <c r="S60" s="8">
        <f t="shared" si="5"/>
        <v>41932.745046296295</v>
      </c>
      <c r="T60" s="8">
        <f t="shared" si="0"/>
        <v>41962.786712962959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1"/>
        <v>1.0012570000000001</v>
      </c>
      <c r="P61" s="6">
        <f t="shared" si="2"/>
        <v>606.82242424242418</v>
      </c>
      <c r="Q61" s="7" t="str">
        <f t="shared" si="6"/>
        <v>film &amp; video</v>
      </c>
      <c r="R61" s="7" t="str">
        <f t="shared" si="7"/>
        <v>television</v>
      </c>
      <c r="S61" s="8">
        <f t="shared" si="5"/>
        <v>42230.23583333334</v>
      </c>
      <c r="T61" s="8">
        <f t="shared" si="0"/>
        <v>42261.875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1"/>
        <v>1.0329622222222221</v>
      </c>
      <c r="P62" s="6">
        <f t="shared" si="2"/>
        <v>43.040092592592593</v>
      </c>
      <c r="Q62" s="7" t="str">
        <f t="shared" si="6"/>
        <v>film &amp; video</v>
      </c>
      <c r="R62" s="7" t="str">
        <f t="shared" si="7"/>
        <v>shorts</v>
      </c>
      <c r="S62" s="8">
        <f t="shared" si="5"/>
        <v>41701.901817129627</v>
      </c>
      <c r="T62" s="8">
        <f t="shared" si="0"/>
        <v>41721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1"/>
        <v>1.4830000000000001</v>
      </c>
      <c r="P63" s="6">
        <f t="shared" si="2"/>
        <v>322.39130434782606</v>
      </c>
      <c r="Q63" s="7" t="str">
        <f t="shared" si="6"/>
        <v>film &amp; video</v>
      </c>
      <c r="R63" s="7" t="str">
        <f t="shared" si="7"/>
        <v>shorts</v>
      </c>
      <c r="S63" s="8">
        <f t="shared" si="5"/>
        <v>41409.814317129632</v>
      </c>
      <c r="T63" s="8">
        <f t="shared" si="0"/>
        <v>41431.814317129632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1"/>
        <v>1.5473333333333332</v>
      </c>
      <c r="P64" s="6">
        <f t="shared" si="2"/>
        <v>96.708333333333329</v>
      </c>
      <c r="Q64" s="7" t="str">
        <f t="shared" si="6"/>
        <v>film &amp; video</v>
      </c>
      <c r="R64" s="7" t="str">
        <f t="shared" si="7"/>
        <v>shorts</v>
      </c>
      <c r="S64" s="8">
        <f t="shared" si="5"/>
        <v>41311.799513888887</v>
      </c>
      <c r="T64" s="8">
        <f t="shared" si="0"/>
        <v>41336.799513888887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1"/>
        <v>1.1351849999999999</v>
      </c>
      <c r="P65" s="6">
        <f t="shared" si="2"/>
        <v>35.474531249999998</v>
      </c>
      <c r="Q65" s="7" t="str">
        <f t="shared" si="6"/>
        <v>film &amp; video</v>
      </c>
      <c r="R65" s="7" t="str">
        <f t="shared" si="7"/>
        <v>shorts</v>
      </c>
      <c r="S65" s="8">
        <f t="shared" si="5"/>
        <v>41612.912187499998</v>
      </c>
      <c r="T65" s="8">
        <f t="shared" si="0"/>
        <v>41636.207638888889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1"/>
        <v>1.7333333333333334</v>
      </c>
      <c r="P66" s="6">
        <f t="shared" si="2"/>
        <v>86.666666666666671</v>
      </c>
      <c r="Q66" s="7" t="str">
        <f t="shared" si="6"/>
        <v>film &amp; video</v>
      </c>
      <c r="R66" s="7" t="str">
        <f t="shared" si="7"/>
        <v>shorts</v>
      </c>
      <c r="S66" s="8">
        <f t="shared" si="5"/>
        <v>41433.01829861111</v>
      </c>
      <c r="T66" s="8">
        <f t="shared" ref="T66:T129" si="8">(((I66/60)/60)/24)+DATE(1970,1,1)</f>
        <v>41463.01829861111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9">E67/D67</f>
        <v>1.0752857142857142</v>
      </c>
      <c r="P67" s="6">
        <f t="shared" ref="P67:P130" si="10">IF(L67=0,0,E67/L67)</f>
        <v>132.05263157894737</v>
      </c>
      <c r="Q67" s="7" t="str">
        <f t="shared" si="6"/>
        <v>film &amp; video</v>
      </c>
      <c r="R67" s="7" t="str">
        <f t="shared" si="7"/>
        <v>shorts</v>
      </c>
      <c r="S67" s="8">
        <f t="shared" ref="S67:S130" si="11">(((J67/60)/60)/24)+DATE(1970,1,1)</f>
        <v>41835.821226851855</v>
      </c>
      <c r="T67" s="8">
        <f t="shared" si="8"/>
        <v>41862.249305555553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9"/>
        <v>1.1859999999999999</v>
      </c>
      <c r="P68" s="6">
        <f t="shared" si="10"/>
        <v>91.230769230769226</v>
      </c>
      <c r="Q68" s="7" t="str">
        <f t="shared" si="6"/>
        <v>film &amp; video</v>
      </c>
      <c r="R68" s="7" t="str">
        <f t="shared" si="7"/>
        <v>shorts</v>
      </c>
      <c r="S68" s="8">
        <f t="shared" si="11"/>
        <v>42539.849768518514</v>
      </c>
      <c r="T68" s="8">
        <f t="shared" si="8"/>
        <v>42569.849768518514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9"/>
        <v>1.1625000000000001</v>
      </c>
      <c r="P69" s="6">
        <f t="shared" si="10"/>
        <v>116.25</v>
      </c>
      <c r="Q69" s="7" t="str">
        <f t="shared" si="6"/>
        <v>film &amp; video</v>
      </c>
      <c r="R69" s="7" t="str">
        <f t="shared" si="7"/>
        <v>shorts</v>
      </c>
      <c r="S69" s="8">
        <f t="shared" si="11"/>
        <v>41075.583379629628</v>
      </c>
      <c r="T69" s="8">
        <f t="shared" si="8"/>
        <v>41105.583379629628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9"/>
        <v>1.2716666666666667</v>
      </c>
      <c r="P70" s="6">
        <f t="shared" si="10"/>
        <v>21.194444444444443</v>
      </c>
      <c r="Q70" s="7" t="str">
        <f t="shared" si="6"/>
        <v>film &amp; video</v>
      </c>
      <c r="R70" s="7" t="str">
        <f t="shared" si="7"/>
        <v>shorts</v>
      </c>
      <c r="S70" s="8">
        <f t="shared" si="11"/>
        <v>41663.569340277776</v>
      </c>
      <c r="T70" s="8">
        <f t="shared" si="8"/>
        <v>41693.569340277776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9"/>
        <v>1.109423</v>
      </c>
      <c r="P71" s="6">
        <f t="shared" si="10"/>
        <v>62.327134831460668</v>
      </c>
      <c r="Q71" s="7" t="str">
        <f t="shared" si="6"/>
        <v>film &amp; video</v>
      </c>
      <c r="R71" s="7" t="str">
        <f t="shared" si="7"/>
        <v>shorts</v>
      </c>
      <c r="S71" s="8">
        <f t="shared" si="11"/>
        <v>40786.187789351854</v>
      </c>
      <c r="T71" s="8">
        <f t="shared" si="8"/>
        <v>40818.290972222225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9"/>
        <v>1.272</v>
      </c>
      <c r="P72" s="6">
        <f t="shared" si="10"/>
        <v>37.411764705882355</v>
      </c>
      <c r="Q72" s="7" t="str">
        <f t="shared" si="6"/>
        <v>film &amp; video</v>
      </c>
      <c r="R72" s="7" t="str">
        <f t="shared" si="7"/>
        <v>shorts</v>
      </c>
      <c r="S72" s="8">
        <f t="shared" si="11"/>
        <v>40730.896354166667</v>
      </c>
      <c r="T72" s="8">
        <f t="shared" si="8"/>
        <v>40790.896354166667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9"/>
        <v>1.2394444444444443</v>
      </c>
      <c r="P73" s="6">
        <f t="shared" si="10"/>
        <v>69.71875</v>
      </c>
      <c r="Q73" s="7" t="str">
        <f t="shared" si="6"/>
        <v>film &amp; video</v>
      </c>
      <c r="R73" s="7" t="str">
        <f t="shared" si="7"/>
        <v>shorts</v>
      </c>
      <c r="S73" s="8">
        <f t="shared" si="11"/>
        <v>40997.271493055552</v>
      </c>
      <c r="T73" s="8">
        <f t="shared" si="8"/>
        <v>41057.271493055552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9"/>
        <v>1.084090909090909</v>
      </c>
      <c r="P74" s="6">
        <f t="shared" si="10"/>
        <v>58.170731707317074</v>
      </c>
      <c r="Q74" s="7" t="str">
        <f t="shared" si="6"/>
        <v>film &amp; video</v>
      </c>
      <c r="R74" s="7" t="str">
        <f t="shared" si="7"/>
        <v>shorts</v>
      </c>
      <c r="S74" s="8">
        <f t="shared" si="11"/>
        <v>41208.010196759256</v>
      </c>
      <c r="T74" s="8">
        <f t="shared" si="8"/>
        <v>41228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9"/>
        <v>1</v>
      </c>
      <c r="P75" s="6">
        <f t="shared" si="10"/>
        <v>50</v>
      </c>
      <c r="Q75" s="7" t="str">
        <f t="shared" si="6"/>
        <v>film &amp; video</v>
      </c>
      <c r="R75" s="7" t="str">
        <f t="shared" si="7"/>
        <v>shorts</v>
      </c>
      <c r="S75" s="8">
        <f t="shared" si="11"/>
        <v>40587.75675925926</v>
      </c>
      <c r="T75" s="8">
        <f t="shared" si="8"/>
        <v>40666.165972222225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9"/>
        <v>1.1293199999999999</v>
      </c>
      <c r="P76" s="6">
        <f t="shared" si="10"/>
        <v>19.471034482758618</v>
      </c>
      <c r="Q76" s="7" t="str">
        <f t="shared" si="6"/>
        <v>film &amp; video</v>
      </c>
      <c r="R76" s="7" t="str">
        <f t="shared" si="7"/>
        <v>shorts</v>
      </c>
      <c r="S76" s="8">
        <f t="shared" si="11"/>
        <v>42360.487210648149</v>
      </c>
      <c r="T76" s="8">
        <f t="shared" si="8"/>
        <v>42390.487210648149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9"/>
        <v>1.1542857142857144</v>
      </c>
      <c r="P77" s="6">
        <f t="shared" si="10"/>
        <v>85.957446808510639</v>
      </c>
      <c r="Q77" s="7" t="str">
        <f t="shared" si="6"/>
        <v>film &amp; video</v>
      </c>
      <c r="R77" s="7" t="str">
        <f t="shared" si="7"/>
        <v>shorts</v>
      </c>
      <c r="S77" s="8">
        <f t="shared" si="11"/>
        <v>41357.209166666667</v>
      </c>
      <c r="T77" s="8">
        <f t="shared" si="8"/>
        <v>41387.209166666667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9"/>
        <v>1.5333333333333334</v>
      </c>
      <c r="P78" s="6">
        <f t="shared" si="10"/>
        <v>30.666666666666668</v>
      </c>
      <c r="Q78" s="7" t="str">
        <f t="shared" si="6"/>
        <v>film &amp; video</v>
      </c>
      <c r="R78" s="7" t="str">
        <f t="shared" si="7"/>
        <v>shorts</v>
      </c>
      <c r="S78" s="8">
        <f t="shared" si="11"/>
        <v>40844.691643518519</v>
      </c>
      <c r="T78" s="8">
        <f t="shared" si="8"/>
        <v>40904.733310185184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9"/>
        <v>3.9249999999999998</v>
      </c>
      <c r="P79" s="6">
        <f t="shared" si="10"/>
        <v>60.384615384615387</v>
      </c>
      <c r="Q79" s="7" t="str">
        <f t="shared" si="6"/>
        <v>film &amp; video</v>
      </c>
      <c r="R79" s="7" t="str">
        <f t="shared" si="7"/>
        <v>shorts</v>
      </c>
      <c r="S79" s="8">
        <f t="shared" si="11"/>
        <v>40997.144872685189</v>
      </c>
      <c r="T79" s="8">
        <f t="shared" si="8"/>
        <v>41050.124305555553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9"/>
        <v>27.02</v>
      </c>
      <c r="P80" s="6">
        <f t="shared" si="10"/>
        <v>38.6</v>
      </c>
      <c r="Q80" s="7" t="str">
        <f t="shared" si="6"/>
        <v>film &amp; video</v>
      </c>
      <c r="R80" s="7" t="str">
        <f t="shared" si="7"/>
        <v>shorts</v>
      </c>
      <c r="S80" s="8">
        <f t="shared" si="11"/>
        <v>42604.730567129634</v>
      </c>
      <c r="T80" s="8">
        <f t="shared" si="8"/>
        <v>42614.730567129634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9"/>
        <v>1.27</v>
      </c>
      <c r="P81" s="6">
        <f t="shared" si="10"/>
        <v>40.268292682926827</v>
      </c>
      <c r="Q81" s="7" t="str">
        <f t="shared" si="6"/>
        <v>film &amp; video</v>
      </c>
      <c r="R81" s="7" t="str">
        <f t="shared" si="7"/>
        <v>shorts</v>
      </c>
      <c r="S81" s="8">
        <f t="shared" si="11"/>
        <v>41724.776539351849</v>
      </c>
      <c r="T81" s="8">
        <f t="shared" si="8"/>
        <v>41754.776539351849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9"/>
        <v>1.0725</v>
      </c>
      <c r="P82" s="6">
        <f t="shared" si="10"/>
        <v>273.82978723404256</v>
      </c>
      <c r="Q82" s="7" t="str">
        <f t="shared" si="6"/>
        <v>film &amp; video</v>
      </c>
      <c r="R82" s="7" t="str">
        <f t="shared" si="7"/>
        <v>shorts</v>
      </c>
      <c r="S82" s="8">
        <f t="shared" si="11"/>
        <v>41583.083981481483</v>
      </c>
      <c r="T82" s="8">
        <f t="shared" si="8"/>
        <v>41618.083981481483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9"/>
        <v>1.98</v>
      </c>
      <c r="P83" s="6">
        <f t="shared" si="10"/>
        <v>53.035714285714285</v>
      </c>
      <c r="Q83" s="7" t="str">
        <f t="shared" si="6"/>
        <v>film &amp; video</v>
      </c>
      <c r="R83" s="7" t="str">
        <f t="shared" si="7"/>
        <v>shorts</v>
      </c>
      <c r="S83" s="8">
        <f t="shared" si="11"/>
        <v>41100.158877314818</v>
      </c>
      <c r="T83" s="8">
        <f t="shared" si="8"/>
        <v>41104.126388888886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9"/>
        <v>1.0001249999999999</v>
      </c>
      <c r="P84" s="6">
        <f t="shared" si="10"/>
        <v>40.005000000000003</v>
      </c>
      <c r="Q84" s="7" t="str">
        <f t="shared" si="6"/>
        <v>film &amp; video</v>
      </c>
      <c r="R84" s="7" t="str">
        <f t="shared" si="7"/>
        <v>shorts</v>
      </c>
      <c r="S84" s="8">
        <f t="shared" si="11"/>
        <v>40795.820150462961</v>
      </c>
      <c r="T84" s="8">
        <f t="shared" si="8"/>
        <v>40825.820150462961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9"/>
        <v>1.0249999999999999</v>
      </c>
      <c r="P85" s="6">
        <f t="shared" si="10"/>
        <v>15.76923076923077</v>
      </c>
      <c r="Q85" s="7" t="str">
        <f t="shared" si="6"/>
        <v>film &amp; video</v>
      </c>
      <c r="R85" s="7" t="str">
        <f t="shared" si="7"/>
        <v>shorts</v>
      </c>
      <c r="S85" s="8">
        <f t="shared" si="11"/>
        <v>42042.615613425922</v>
      </c>
      <c r="T85" s="8">
        <f t="shared" si="8"/>
        <v>42057.479166666672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9"/>
        <v>1</v>
      </c>
      <c r="P86" s="6">
        <f t="shared" si="10"/>
        <v>71.428571428571431</v>
      </c>
      <c r="Q86" s="7" t="str">
        <f t="shared" si="6"/>
        <v>film &amp; video</v>
      </c>
      <c r="R86" s="7" t="str">
        <f t="shared" si="7"/>
        <v>shorts</v>
      </c>
      <c r="S86" s="8">
        <f t="shared" si="11"/>
        <v>40648.757939814815</v>
      </c>
      <c r="T86" s="8">
        <f t="shared" si="8"/>
        <v>40678.757939814815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9"/>
        <v>1.2549999999999999</v>
      </c>
      <c r="P87" s="6">
        <f t="shared" si="10"/>
        <v>71.714285714285708</v>
      </c>
      <c r="Q87" s="7" t="str">
        <f t="shared" si="6"/>
        <v>film &amp; video</v>
      </c>
      <c r="R87" s="7" t="str">
        <f t="shared" si="7"/>
        <v>shorts</v>
      </c>
      <c r="S87" s="8">
        <f t="shared" si="11"/>
        <v>40779.125428240739</v>
      </c>
      <c r="T87" s="8">
        <f t="shared" si="8"/>
        <v>40809.125428240739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9"/>
        <v>1.0646666666666667</v>
      </c>
      <c r="P88" s="6">
        <f t="shared" si="10"/>
        <v>375.76470588235293</v>
      </c>
      <c r="Q88" s="7" t="str">
        <f t="shared" si="6"/>
        <v>film &amp; video</v>
      </c>
      <c r="R88" s="7" t="str">
        <f t="shared" si="7"/>
        <v>shorts</v>
      </c>
      <c r="S88" s="8">
        <f t="shared" si="11"/>
        <v>42291.556076388893</v>
      </c>
      <c r="T88" s="8">
        <f t="shared" si="8"/>
        <v>42365.59774305555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9"/>
        <v>1.046</v>
      </c>
      <c r="P89" s="6">
        <f t="shared" si="10"/>
        <v>104.6</v>
      </c>
      <c r="Q89" s="7" t="str">
        <f t="shared" si="6"/>
        <v>film &amp; video</v>
      </c>
      <c r="R89" s="7" t="str">
        <f t="shared" si="7"/>
        <v>shorts</v>
      </c>
      <c r="S89" s="8">
        <f t="shared" si="11"/>
        <v>40322.53938657407</v>
      </c>
      <c r="T89" s="8">
        <f t="shared" si="8"/>
        <v>40332.070138888892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9"/>
        <v>1.0285714285714285</v>
      </c>
      <c r="P90" s="6">
        <f t="shared" si="10"/>
        <v>60</v>
      </c>
      <c r="Q90" s="7" t="str">
        <f t="shared" si="6"/>
        <v>film &amp; video</v>
      </c>
      <c r="R90" s="7" t="str">
        <f t="shared" si="7"/>
        <v>shorts</v>
      </c>
      <c r="S90" s="8">
        <f t="shared" si="11"/>
        <v>41786.65892361111</v>
      </c>
      <c r="T90" s="8">
        <f t="shared" si="8"/>
        <v>41812.65892361111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9"/>
        <v>1.1506666666666667</v>
      </c>
      <c r="P91" s="6">
        <f t="shared" si="10"/>
        <v>123.28571428571429</v>
      </c>
      <c r="Q91" s="7" t="str">
        <f t="shared" si="6"/>
        <v>film &amp; video</v>
      </c>
      <c r="R91" s="7" t="str">
        <f t="shared" si="7"/>
        <v>shorts</v>
      </c>
      <c r="S91" s="8">
        <f t="shared" si="11"/>
        <v>41402.752222222225</v>
      </c>
      <c r="T91" s="8">
        <f t="shared" si="8"/>
        <v>41427.752222222225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9"/>
        <v>1.004</v>
      </c>
      <c r="P92" s="6">
        <f t="shared" si="10"/>
        <v>31.375</v>
      </c>
      <c r="Q92" s="7" t="str">
        <f t="shared" si="6"/>
        <v>film &amp; video</v>
      </c>
      <c r="R92" s="7" t="str">
        <f t="shared" si="7"/>
        <v>shorts</v>
      </c>
      <c r="S92" s="8">
        <f t="shared" si="11"/>
        <v>40706.297442129631</v>
      </c>
      <c r="T92" s="8">
        <f t="shared" si="8"/>
        <v>40736.297442129631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9"/>
        <v>1.2</v>
      </c>
      <c r="P93" s="6">
        <f t="shared" si="10"/>
        <v>78.260869565217391</v>
      </c>
      <c r="Q93" s="7" t="str">
        <f t="shared" si="6"/>
        <v>film &amp; video</v>
      </c>
      <c r="R93" s="7" t="str">
        <f t="shared" si="7"/>
        <v>shorts</v>
      </c>
      <c r="S93" s="8">
        <f t="shared" si="11"/>
        <v>40619.402361111112</v>
      </c>
      <c r="T93" s="8">
        <f t="shared" si="8"/>
        <v>40680.402361111112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9"/>
        <v>1.052</v>
      </c>
      <c r="P94" s="6">
        <f t="shared" si="10"/>
        <v>122.32558139534883</v>
      </c>
      <c r="Q94" s="7" t="str">
        <f t="shared" si="6"/>
        <v>film &amp; video</v>
      </c>
      <c r="R94" s="7" t="str">
        <f t="shared" si="7"/>
        <v>shorts</v>
      </c>
      <c r="S94" s="8">
        <f t="shared" si="11"/>
        <v>42721.198877314819</v>
      </c>
      <c r="T94" s="8">
        <f t="shared" si="8"/>
        <v>42767.333333333328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9"/>
        <v>1.1060000000000001</v>
      </c>
      <c r="P95" s="6">
        <f t="shared" si="10"/>
        <v>73.733333333333334</v>
      </c>
      <c r="Q95" s="7" t="str">
        <f t="shared" si="6"/>
        <v>film &amp; video</v>
      </c>
      <c r="R95" s="7" t="str">
        <f t="shared" si="7"/>
        <v>shorts</v>
      </c>
      <c r="S95" s="8">
        <f t="shared" si="11"/>
        <v>41065.858067129629</v>
      </c>
      <c r="T95" s="8">
        <f t="shared" si="8"/>
        <v>41093.875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9"/>
        <v>1.04</v>
      </c>
      <c r="P96" s="6">
        <f t="shared" si="10"/>
        <v>21.666666666666668</v>
      </c>
      <c r="Q96" s="7" t="str">
        <f t="shared" si="6"/>
        <v>film &amp; video</v>
      </c>
      <c r="R96" s="7" t="str">
        <f t="shared" si="7"/>
        <v>shorts</v>
      </c>
      <c r="S96" s="8">
        <f t="shared" si="11"/>
        <v>41716.717847222222</v>
      </c>
      <c r="T96" s="8">
        <f t="shared" si="8"/>
        <v>41736.717847222222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9"/>
        <v>1.3142857142857143</v>
      </c>
      <c r="P97" s="6">
        <f t="shared" si="10"/>
        <v>21.904761904761905</v>
      </c>
      <c r="Q97" s="7" t="str">
        <f t="shared" si="6"/>
        <v>film &amp; video</v>
      </c>
      <c r="R97" s="7" t="str">
        <f t="shared" si="7"/>
        <v>shorts</v>
      </c>
      <c r="S97" s="8">
        <f t="shared" si="11"/>
        <v>40935.005104166667</v>
      </c>
      <c r="T97" s="8">
        <f t="shared" si="8"/>
        <v>40965.005104166667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9"/>
        <v>1.1466666666666667</v>
      </c>
      <c r="P98" s="6">
        <f t="shared" si="10"/>
        <v>50.588235294117645</v>
      </c>
      <c r="Q98" s="7" t="str">
        <f t="shared" si="6"/>
        <v>film &amp; video</v>
      </c>
      <c r="R98" s="7" t="str">
        <f t="shared" si="7"/>
        <v>shorts</v>
      </c>
      <c r="S98" s="8">
        <f t="shared" si="11"/>
        <v>40324.662511574075</v>
      </c>
      <c r="T98" s="8">
        <f t="shared" si="8"/>
        <v>40391.125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9"/>
        <v>1.0625</v>
      </c>
      <c r="P99" s="6">
        <f t="shared" si="10"/>
        <v>53.125</v>
      </c>
      <c r="Q99" s="7" t="str">
        <f t="shared" si="6"/>
        <v>film &amp; video</v>
      </c>
      <c r="R99" s="7" t="str">
        <f t="shared" si="7"/>
        <v>shorts</v>
      </c>
      <c r="S99" s="8">
        <f t="shared" si="11"/>
        <v>40706.135208333333</v>
      </c>
      <c r="T99" s="8">
        <f t="shared" si="8"/>
        <v>40736.135208333333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9"/>
        <v>1.0625</v>
      </c>
      <c r="P100" s="6">
        <f t="shared" si="10"/>
        <v>56.666666666666664</v>
      </c>
      <c r="Q100" s="7" t="str">
        <f t="shared" si="6"/>
        <v>film &amp; video</v>
      </c>
      <c r="R100" s="7" t="str">
        <f t="shared" si="7"/>
        <v>shorts</v>
      </c>
      <c r="S100" s="8">
        <f t="shared" si="11"/>
        <v>41214.79483796296</v>
      </c>
      <c r="T100" s="8">
        <f t="shared" si="8"/>
        <v>41250.979166666664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9"/>
        <v>1.0601933333333333</v>
      </c>
      <c r="P101" s="6">
        <f t="shared" si="10"/>
        <v>40.776666666666664</v>
      </c>
      <c r="Q101" s="7" t="str">
        <f t="shared" si="6"/>
        <v>film &amp; video</v>
      </c>
      <c r="R101" s="7" t="str">
        <f t="shared" si="7"/>
        <v>shorts</v>
      </c>
      <c r="S101" s="8">
        <f t="shared" si="11"/>
        <v>41631.902766203704</v>
      </c>
      <c r="T101" s="8">
        <f t="shared" si="8"/>
        <v>41661.902766203704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9"/>
        <v>1</v>
      </c>
      <c r="P102" s="6">
        <f t="shared" si="10"/>
        <v>192.30769230769232</v>
      </c>
      <c r="Q102" s="7" t="str">
        <f t="shared" si="6"/>
        <v>film &amp; video</v>
      </c>
      <c r="R102" s="7" t="str">
        <f t="shared" si="7"/>
        <v>shorts</v>
      </c>
      <c r="S102" s="8">
        <f t="shared" si="11"/>
        <v>41197.753310185188</v>
      </c>
      <c r="T102" s="8">
        <f t="shared" si="8"/>
        <v>41217.794976851852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9"/>
        <v>1</v>
      </c>
      <c r="P103" s="6">
        <f t="shared" si="10"/>
        <v>100</v>
      </c>
      <c r="Q103" s="7" t="str">
        <f t="shared" si="6"/>
        <v>film &amp; video</v>
      </c>
      <c r="R103" s="7" t="str">
        <f t="shared" si="7"/>
        <v>shorts</v>
      </c>
      <c r="S103" s="8">
        <f t="shared" si="11"/>
        <v>41274.776736111111</v>
      </c>
      <c r="T103" s="8">
        <f t="shared" si="8"/>
        <v>41298.776736111111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9"/>
        <v>1.2775000000000001</v>
      </c>
      <c r="P104" s="6">
        <f t="shared" si="10"/>
        <v>117.92307692307692</v>
      </c>
      <c r="Q104" s="7" t="str">
        <f t="shared" si="6"/>
        <v>film &amp; video</v>
      </c>
      <c r="R104" s="7" t="str">
        <f t="shared" si="7"/>
        <v>shorts</v>
      </c>
      <c r="S104" s="8">
        <f t="shared" si="11"/>
        <v>40505.131168981483</v>
      </c>
      <c r="T104" s="8">
        <f t="shared" si="8"/>
        <v>40535.131168981483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9"/>
        <v>1.0515384615384615</v>
      </c>
      <c r="P105" s="6">
        <f t="shared" si="10"/>
        <v>27.897959183673468</v>
      </c>
      <c r="Q105" s="7" t="str">
        <f t="shared" si="6"/>
        <v>film &amp; video</v>
      </c>
      <c r="R105" s="7" t="str">
        <f t="shared" si="7"/>
        <v>shorts</v>
      </c>
      <c r="S105" s="8">
        <f t="shared" si="11"/>
        <v>41682.805902777778</v>
      </c>
      <c r="T105" s="8">
        <f t="shared" si="8"/>
        <v>41705.805902777778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9"/>
        <v>1.2</v>
      </c>
      <c r="P106" s="6">
        <f t="shared" si="10"/>
        <v>60</v>
      </c>
      <c r="Q106" s="7" t="str">
        <f t="shared" ref="Q106:Q169" si="12">LEFT(N106,SEARCH("/",N106)-1)</f>
        <v>film &amp; video</v>
      </c>
      <c r="R106" s="7" t="str">
        <f t="shared" ref="R106:R169" si="13">RIGHT(N106,LEN(N106)-SEARCH("/",N106))</f>
        <v>shorts</v>
      </c>
      <c r="S106" s="8">
        <f t="shared" si="11"/>
        <v>40612.695208333331</v>
      </c>
      <c r="T106" s="8">
        <f t="shared" si="8"/>
        <v>40636.041666666664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9"/>
        <v>1.074090909090909</v>
      </c>
      <c r="P107" s="6">
        <f t="shared" si="10"/>
        <v>39.383333333333333</v>
      </c>
      <c r="Q107" s="7" t="str">
        <f t="shared" si="12"/>
        <v>film &amp; video</v>
      </c>
      <c r="R107" s="7" t="str">
        <f t="shared" si="13"/>
        <v>shorts</v>
      </c>
      <c r="S107" s="8">
        <f t="shared" si="11"/>
        <v>42485.724768518514</v>
      </c>
      <c r="T107" s="8">
        <f t="shared" si="8"/>
        <v>42504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9"/>
        <v>1.0049999999999999</v>
      </c>
      <c r="P108" s="6">
        <f t="shared" si="10"/>
        <v>186.11111111111111</v>
      </c>
      <c r="Q108" s="7" t="str">
        <f t="shared" si="12"/>
        <v>film &amp; video</v>
      </c>
      <c r="R108" s="7" t="str">
        <f t="shared" si="13"/>
        <v>shorts</v>
      </c>
      <c r="S108" s="8">
        <f t="shared" si="11"/>
        <v>40987.776631944449</v>
      </c>
      <c r="T108" s="8">
        <f t="shared" si="8"/>
        <v>41001.776631944449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9"/>
        <v>1.0246666666666666</v>
      </c>
      <c r="P109" s="6">
        <f t="shared" si="10"/>
        <v>111.37681159420291</v>
      </c>
      <c r="Q109" s="7" t="str">
        <f t="shared" si="12"/>
        <v>film &amp; video</v>
      </c>
      <c r="R109" s="7" t="str">
        <f t="shared" si="13"/>
        <v>shorts</v>
      </c>
      <c r="S109" s="8">
        <f t="shared" si="11"/>
        <v>40635.982488425929</v>
      </c>
      <c r="T109" s="8">
        <f t="shared" si="8"/>
        <v>40657.982488425929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9"/>
        <v>2.4666666666666668</v>
      </c>
      <c r="P110" s="6">
        <f t="shared" si="10"/>
        <v>78.723404255319153</v>
      </c>
      <c r="Q110" s="7" t="str">
        <f t="shared" si="12"/>
        <v>film &amp; video</v>
      </c>
      <c r="R110" s="7" t="str">
        <f t="shared" si="13"/>
        <v>shorts</v>
      </c>
      <c r="S110" s="8">
        <f t="shared" si="11"/>
        <v>41365.613078703704</v>
      </c>
      <c r="T110" s="8">
        <f t="shared" si="8"/>
        <v>41425.613078703704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9"/>
        <v>2.1949999999999998</v>
      </c>
      <c r="P111" s="6">
        <f t="shared" si="10"/>
        <v>46.702127659574465</v>
      </c>
      <c r="Q111" s="7" t="str">
        <f t="shared" si="12"/>
        <v>film &amp; video</v>
      </c>
      <c r="R111" s="7" t="str">
        <f t="shared" si="13"/>
        <v>shorts</v>
      </c>
      <c r="S111" s="8">
        <f t="shared" si="11"/>
        <v>40570.025810185187</v>
      </c>
      <c r="T111" s="8">
        <f t="shared" si="8"/>
        <v>40600.025810185187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9"/>
        <v>1.3076923076923077</v>
      </c>
      <c r="P112" s="6">
        <f t="shared" si="10"/>
        <v>65.384615384615387</v>
      </c>
      <c r="Q112" s="7" t="str">
        <f t="shared" si="12"/>
        <v>film &amp; video</v>
      </c>
      <c r="R112" s="7" t="str">
        <f t="shared" si="13"/>
        <v>shorts</v>
      </c>
      <c r="S112" s="8">
        <f t="shared" si="11"/>
        <v>41557.949687500004</v>
      </c>
      <c r="T112" s="8">
        <f t="shared" si="8"/>
        <v>41592.249305555553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9"/>
        <v>1.5457142857142858</v>
      </c>
      <c r="P113" s="6">
        <f t="shared" si="10"/>
        <v>102.0754716981132</v>
      </c>
      <c r="Q113" s="7" t="str">
        <f t="shared" si="12"/>
        <v>film &amp; video</v>
      </c>
      <c r="R113" s="7" t="str">
        <f t="shared" si="13"/>
        <v>shorts</v>
      </c>
      <c r="S113" s="8">
        <f t="shared" si="11"/>
        <v>42125.333182870367</v>
      </c>
      <c r="T113" s="8">
        <f t="shared" si="8"/>
        <v>42155.333182870367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9"/>
        <v>1.04</v>
      </c>
      <c r="P114" s="6">
        <f t="shared" si="10"/>
        <v>64.197530864197532</v>
      </c>
      <c r="Q114" s="7" t="str">
        <f t="shared" si="12"/>
        <v>film &amp; video</v>
      </c>
      <c r="R114" s="7" t="str">
        <f t="shared" si="13"/>
        <v>shorts</v>
      </c>
      <c r="S114" s="8">
        <f t="shared" si="11"/>
        <v>41718.043032407404</v>
      </c>
      <c r="T114" s="8">
        <f t="shared" si="8"/>
        <v>41742.083333333336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9"/>
        <v>1.41</v>
      </c>
      <c r="P115" s="6">
        <f t="shared" si="10"/>
        <v>90.384615384615387</v>
      </c>
      <c r="Q115" s="7" t="str">
        <f t="shared" si="12"/>
        <v>film &amp; video</v>
      </c>
      <c r="R115" s="7" t="str">
        <f t="shared" si="13"/>
        <v>shorts</v>
      </c>
      <c r="S115" s="8">
        <f t="shared" si="11"/>
        <v>40753.758425925924</v>
      </c>
      <c r="T115" s="8">
        <f t="shared" si="8"/>
        <v>40761.625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9"/>
        <v>1.0333333333333334</v>
      </c>
      <c r="P116" s="6">
        <f t="shared" si="10"/>
        <v>88.571428571428569</v>
      </c>
      <c r="Q116" s="7" t="str">
        <f t="shared" si="12"/>
        <v>film &amp; video</v>
      </c>
      <c r="R116" s="7" t="str">
        <f t="shared" si="13"/>
        <v>shorts</v>
      </c>
      <c r="S116" s="8">
        <f t="shared" si="11"/>
        <v>40861.27416666667</v>
      </c>
      <c r="T116" s="8">
        <f t="shared" si="8"/>
        <v>40921.27416666667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9"/>
        <v>1.4044444444444444</v>
      </c>
      <c r="P117" s="6">
        <f t="shared" si="10"/>
        <v>28.727272727272727</v>
      </c>
      <c r="Q117" s="7" t="str">
        <f t="shared" si="12"/>
        <v>film &amp; video</v>
      </c>
      <c r="R117" s="7" t="str">
        <f t="shared" si="13"/>
        <v>shorts</v>
      </c>
      <c r="S117" s="8">
        <f t="shared" si="11"/>
        <v>40918.738935185182</v>
      </c>
      <c r="T117" s="8">
        <f t="shared" si="8"/>
        <v>40943.738935185182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9"/>
        <v>1.1365714285714286</v>
      </c>
      <c r="P118" s="6">
        <f t="shared" si="10"/>
        <v>69.78947368421052</v>
      </c>
      <c r="Q118" s="7" t="str">
        <f t="shared" si="12"/>
        <v>film &amp; video</v>
      </c>
      <c r="R118" s="7" t="str">
        <f t="shared" si="13"/>
        <v>shorts</v>
      </c>
      <c r="S118" s="8">
        <f t="shared" si="11"/>
        <v>40595.497164351851</v>
      </c>
      <c r="T118" s="8">
        <f t="shared" si="8"/>
        <v>40641.455497685187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9"/>
        <v>1.0049377777777779</v>
      </c>
      <c r="P119" s="6">
        <f t="shared" si="10"/>
        <v>167.48962962962963</v>
      </c>
      <c r="Q119" s="7" t="str">
        <f t="shared" si="12"/>
        <v>film &amp; video</v>
      </c>
      <c r="R119" s="7" t="str">
        <f t="shared" si="13"/>
        <v>shorts</v>
      </c>
      <c r="S119" s="8">
        <f t="shared" si="11"/>
        <v>40248.834999999999</v>
      </c>
      <c r="T119" s="8">
        <f t="shared" si="8"/>
        <v>40338.791666666664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9"/>
        <v>1.1303159999999999</v>
      </c>
      <c r="P120" s="6">
        <f t="shared" si="10"/>
        <v>144.91230769230768</v>
      </c>
      <c r="Q120" s="7" t="str">
        <f t="shared" si="12"/>
        <v>film &amp; video</v>
      </c>
      <c r="R120" s="7" t="str">
        <f t="shared" si="13"/>
        <v>shorts</v>
      </c>
      <c r="S120" s="8">
        <f t="shared" si="11"/>
        <v>40723.053657407407</v>
      </c>
      <c r="T120" s="8">
        <f t="shared" si="8"/>
        <v>40753.053657407407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9"/>
        <v>1.0455692307692308</v>
      </c>
      <c r="P121" s="6">
        <f t="shared" si="10"/>
        <v>91.840540540540545</v>
      </c>
      <c r="Q121" s="7" t="str">
        <f t="shared" si="12"/>
        <v>film &amp; video</v>
      </c>
      <c r="R121" s="7" t="str">
        <f t="shared" si="13"/>
        <v>shorts</v>
      </c>
      <c r="S121" s="8">
        <f t="shared" si="11"/>
        <v>40739.069282407407</v>
      </c>
      <c r="T121" s="8">
        <f t="shared" si="8"/>
        <v>40768.958333333336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9"/>
        <v>1.4285714285714287E-4</v>
      </c>
      <c r="P122" s="6">
        <f t="shared" si="10"/>
        <v>10</v>
      </c>
      <c r="Q122" s="7" t="str">
        <f t="shared" si="12"/>
        <v>film &amp; video</v>
      </c>
      <c r="R122" s="7" t="str">
        <f t="shared" si="13"/>
        <v>science fiction</v>
      </c>
      <c r="S122" s="8">
        <f t="shared" si="11"/>
        <v>42616.049849537041</v>
      </c>
      <c r="T122" s="8">
        <f t="shared" si="8"/>
        <v>42646.049849537041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9"/>
        <v>3.3333333333333332E-4</v>
      </c>
      <c r="P123" s="6">
        <f t="shared" si="10"/>
        <v>1</v>
      </c>
      <c r="Q123" s="7" t="str">
        <f t="shared" si="12"/>
        <v>film &amp; video</v>
      </c>
      <c r="R123" s="7" t="str">
        <f t="shared" si="13"/>
        <v>science fiction</v>
      </c>
      <c r="S123" s="8">
        <f t="shared" si="11"/>
        <v>42096.704976851848</v>
      </c>
      <c r="T123" s="8">
        <f t="shared" si="8"/>
        <v>42112.427777777775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9"/>
        <v>0</v>
      </c>
      <c r="P124" s="6">
        <f t="shared" si="10"/>
        <v>0</v>
      </c>
      <c r="Q124" s="7" t="str">
        <f t="shared" si="12"/>
        <v>film &amp; video</v>
      </c>
      <c r="R124" s="7" t="str">
        <f t="shared" si="13"/>
        <v>science fiction</v>
      </c>
      <c r="S124" s="8">
        <f t="shared" si="11"/>
        <v>42593.431793981479</v>
      </c>
      <c r="T124" s="8">
        <f t="shared" si="8"/>
        <v>42653.431793981479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9"/>
        <v>2.7454545454545453E-3</v>
      </c>
      <c r="P125" s="6">
        <f t="shared" si="10"/>
        <v>25.166666666666668</v>
      </c>
      <c r="Q125" s="7" t="str">
        <f t="shared" si="12"/>
        <v>film &amp; video</v>
      </c>
      <c r="R125" s="7" t="str">
        <f t="shared" si="13"/>
        <v>science fiction</v>
      </c>
      <c r="S125" s="8">
        <f t="shared" si="11"/>
        <v>41904.781990740739</v>
      </c>
      <c r="T125" s="8">
        <f t="shared" si="8"/>
        <v>41940.916666666664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9"/>
        <v>0</v>
      </c>
      <c r="P126" s="6">
        <f t="shared" si="10"/>
        <v>0</v>
      </c>
      <c r="Q126" s="7" t="str">
        <f t="shared" si="12"/>
        <v>film &amp; video</v>
      </c>
      <c r="R126" s="7" t="str">
        <f t="shared" si="13"/>
        <v>science fiction</v>
      </c>
      <c r="S126" s="8">
        <f t="shared" si="11"/>
        <v>42114.928726851853</v>
      </c>
      <c r="T126" s="8">
        <f t="shared" si="8"/>
        <v>42139.928726851853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9"/>
        <v>0.14000000000000001</v>
      </c>
      <c r="P127" s="6">
        <f t="shared" si="10"/>
        <v>11.666666666666666</v>
      </c>
      <c r="Q127" s="7" t="str">
        <f t="shared" si="12"/>
        <v>film &amp; video</v>
      </c>
      <c r="R127" s="7" t="str">
        <f t="shared" si="13"/>
        <v>science fiction</v>
      </c>
      <c r="S127" s="8">
        <f t="shared" si="11"/>
        <v>42709.993981481486</v>
      </c>
      <c r="T127" s="8">
        <f t="shared" si="8"/>
        <v>42769.993981481486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9"/>
        <v>5.5480000000000002E-2</v>
      </c>
      <c r="P128" s="6">
        <f t="shared" si="10"/>
        <v>106.69230769230769</v>
      </c>
      <c r="Q128" s="7" t="str">
        <f t="shared" si="12"/>
        <v>film &amp; video</v>
      </c>
      <c r="R128" s="7" t="str">
        <f t="shared" si="13"/>
        <v>science fiction</v>
      </c>
      <c r="S128" s="8">
        <f t="shared" si="11"/>
        <v>42135.589548611111</v>
      </c>
      <c r="T128" s="8">
        <f t="shared" si="8"/>
        <v>42166.083333333328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9"/>
        <v>2.375E-2</v>
      </c>
      <c r="P129" s="6">
        <f t="shared" si="10"/>
        <v>47.5</v>
      </c>
      <c r="Q129" s="7" t="str">
        <f t="shared" si="12"/>
        <v>film &amp; video</v>
      </c>
      <c r="R129" s="7" t="str">
        <f t="shared" si="13"/>
        <v>science fiction</v>
      </c>
      <c r="S129" s="8">
        <f t="shared" si="11"/>
        <v>42067.62431712963</v>
      </c>
      <c r="T129" s="8">
        <f t="shared" si="8"/>
        <v>42097.582650462966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9"/>
        <v>1.8669999999999999E-2</v>
      </c>
      <c r="P130" s="6">
        <f t="shared" si="10"/>
        <v>311.16666666666669</v>
      </c>
      <c r="Q130" s="7" t="str">
        <f t="shared" si="12"/>
        <v>film &amp; video</v>
      </c>
      <c r="R130" s="7" t="str">
        <f t="shared" si="13"/>
        <v>science fiction</v>
      </c>
      <c r="S130" s="8">
        <f t="shared" si="11"/>
        <v>42628.22792824074</v>
      </c>
      <c r="T130" s="8">
        <f t="shared" ref="T130:T193" si="14">(((I130/60)/60)/24)+DATE(1970,1,1)</f>
        <v>42663.22792824074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15">E131/D131</f>
        <v>0</v>
      </c>
      <c r="P131" s="6">
        <f t="shared" ref="P131:P194" si="16">IF(L131=0,0,E131/L131)</f>
        <v>0</v>
      </c>
      <c r="Q131" s="7" t="str">
        <f t="shared" si="12"/>
        <v>film &amp; video</v>
      </c>
      <c r="R131" s="7" t="str">
        <f t="shared" si="13"/>
        <v>science fiction</v>
      </c>
      <c r="S131" s="8">
        <f t="shared" ref="S131:S194" si="17">(((J131/60)/60)/24)+DATE(1970,1,1)</f>
        <v>41882.937303240738</v>
      </c>
      <c r="T131" s="8">
        <f t="shared" si="14"/>
        <v>41942.937303240738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15"/>
        <v>0</v>
      </c>
      <c r="P132" s="6">
        <f t="shared" si="16"/>
        <v>0</v>
      </c>
      <c r="Q132" s="7" t="str">
        <f t="shared" si="12"/>
        <v>film &amp; video</v>
      </c>
      <c r="R132" s="7" t="str">
        <f t="shared" si="13"/>
        <v>science fiction</v>
      </c>
      <c r="S132" s="8">
        <f t="shared" si="17"/>
        <v>41778.915416666663</v>
      </c>
      <c r="T132" s="8">
        <f t="shared" si="14"/>
        <v>41806.844444444447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15"/>
        <v>0</v>
      </c>
      <c r="P133" s="6">
        <f t="shared" si="16"/>
        <v>0</v>
      </c>
      <c r="Q133" s="7" t="str">
        <f t="shared" si="12"/>
        <v>film &amp; video</v>
      </c>
      <c r="R133" s="7" t="str">
        <f t="shared" si="13"/>
        <v>science fiction</v>
      </c>
      <c r="S133" s="8">
        <f t="shared" si="17"/>
        <v>42541.837511574078</v>
      </c>
      <c r="T133" s="8">
        <f t="shared" si="14"/>
        <v>42557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15"/>
        <v>9.5687499999999995E-2</v>
      </c>
      <c r="P134" s="6">
        <f t="shared" si="16"/>
        <v>94.506172839506178</v>
      </c>
      <c r="Q134" s="7" t="str">
        <f t="shared" si="12"/>
        <v>film &amp; video</v>
      </c>
      <c r="R134" s="7" t="str">
        <f t="shared" si="13"/>
        <v>science fiction</v>
      </c>
      <c r="S134" s="8">
        <f t="shared" si="17"/>
        <v>41905.812581018516</v>
      </c>
      <c r="T134" s="8">
        <f t="shared" si="14"/>
        <v>41950.854247685187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15"/>
        <v>0</v>
      </c>
      <c r="P135" s="6">
        <f t="shared" si="16"/>
        <v>0</v>
      </c>
      <c r="Q135" s="7" t="str">
        <f t="shared" si="12"/>
        <v>film &amp; video</v>
      </c>
      <c r="R135" s="7" t="str">
        <f t="shared" si="13"/>
        <v>science fiction</v>
      </c>
      <c r="S135" s="8">
        <f t="shared" si="17"/>
        <v>42491.80768518518</v>
      </c>
      <c r="T135" s="8">
        <f t="shared" si="14"/>
        <v>42521.729861111111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15"/>
        <v>0</v>
      </c>
      <c r="P136" s="6">
        <f t="shared" si="16"/>
        <v>0</v>
      </c>
      <c r="Q136" s="7" t="str">
        <f t="shared" si="12"/>
        <v>film &amp; video</v>
      </c>
      <c r="R136" s="7" t="str">
        <f t="shared" si="13"/>
        <v>science fiction</v>
      </c>
      <c r="S136" s="8">
        <f t="shared" si="17"/>
        <v>42221.909930555557</v>
      </c>
      <c r="T136" s="8">
        <f t="shared" si="14"/>
        <v>42251.708333333328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15"/>
        <v>0.13433333333333333</v>
      </c>
      <c r="P137" s="6">
        <f t="shared" si="16"/>
        <v>80.599999999999994</v>
      </c>
      <c r="Q137" s="7" t="str">
        <f t="shared" si="12"/>
        <v>film &amp; video</v>
      </c>
      <c r="R137" s="7" t="str">
        <f t="shared" si="13"/>
        <v>science fiction</v>
      </c>
      <c r="S137" s="8">
        <f t="shared" si="17"/>
        <v>41788.381909722222</v>
      </c>
      <c r="T137" s="8">
        <f t="shared" si="14"/>
        <v>41821.791666666664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15"/>
        <v>0</v>
      </c>
      <c r="P138" s="6">
        <f t="shared" si="16"/>
        <v>0</v>
      </c>
      <c r="Q138" s="7" t="str">
        <f t="shared" si="12"/>
        <v>film &amp; video</v>
      </c>
      <c r="R138" s="7" t="str">
        <f t="shared" si="13"/>
        <v>science fiction</v>
      </c>
      <c r="S138" s="8">
        <f t="shared" si="17"/>
        <v>42096.410115740742</v>
      </c>
      <c r="T138" s="8">
        <f t="shared" si="14"/>
        <v>42140.427777777775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15"/>
        <v>0</v>
      </c>
      <c r="P139" s="6">
        <f t="shared" si="16"/>
        <v>0</v>
      </c>
      <c r="Q139" s="7" t="str">
        <f t="shared" si="12"/>
        <v>film &amp; video</v>
      </c>
      <c r="R139" s="7" t="str">
        <f t="shared" si="13"/>
        <v>science fiction</v>
      </c>
      <c r="S139" s="8">
        <f t="shared" si="17"/>
        <v>42239.573993055557</v>
      </c>
      <c r="T139" s="8">
        <f t="shared" si="14"/>
        <v>42289.573993055557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15"/>
        <v>3.1413333333333335E-2</v>
      </c>
      <c r="P140" s="6">
        <f t="shared" si="16"/>
        <v>81.241379310344826</v>
      </c>
      <c r="Q140" s="7" t="str">
        <f t="shared" si="12"/>
        <v>film &amp; video</v>
      </c>
      <c r="R140" s="7" t="str">
        <f t="shared" si="13"/>
        <v>science fiction</v>
      </c>
      <c r="S140" s="8">
        <f t="shared" si="17"/>
        <v>42186.257418981477</v>
      </c>
      <c r="T140" s="8">
        <f t="shared" si="14"/>
        <v>42217.207638888889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15"/>
        <v>1</v>
      </c>
      <c r="P141" s="6">
        <f t="shared" si="16"/>
        <v>500</v>
      </c>
      <c r="Q141" s="7" t="str">
        <f t="shared" si="12"/>
        <v>film &amp; video</v>
      </c>
      <c r="R141" s="7" t="str">
        <f t="shared" si="13"/>
        <v>science fiction</v>
      </c>
      <c r="S141" s="8">
        <f t="shared" si="17"/>
        <v>42187.920972222222</v>
      </c>
      <c r="T141" s="8">
        <f t="shared" si="14"/>
        <v>42197.920972222222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15"/>
        <v>0</v>
      </c>
      <c r="P142" s="6">
        <f t="shared" si="16"/>
        <v>0</v>
      </c>
      <c r="Q142" s="7" t="str">
        <f t="shared" si="12"/>
        <v>film &amp; video</v>
      </c>
      <c r="R142" s="7" t="str">
        <f t="shared" si="13"/>
        <v>science fiction</v>
      </c>
      <c r="S142" s="8">
        <f t="shared" si="17"/>
        <v>42053.198287037041</v>
      </c>
      <c r="T142" s="8">
        <f t="shared" si="14"/>
        <v>42083.15662037037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15"/>
        <v>0.10775</v>
      </c>
      <c r="P143" s="6">
        <f t="shared" si="16"/>
        <v>46.178571428571431</v>
      </c>
      <c r="Q143" s="7" t="str">
        <f t="shared" si="12"/>
        <v>film &amp; video</v>
      </c>
      <c r="R143" s="7" t="str">
        <f t="shared" si="13"/>
        <v>science fiction</v>
      </c>
      <c r="S143" s="8">
        <f t="shared" si="17"/>
        <v>42110.153043981481</v>
      </c>
      <c r="T143" s="8">
        <f t="shared" si="14"/>
        <v>42155.153043981481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15"/>
        <v>3.3333333333333335E-3</v>
      </c>
      <c r="P144" s="6">
        <f t="shared" si="16"/>
        <v>10</v>
      </c>
      <c r="Q144" s="7" t="str">
        <f t="shared" si="12"/>
        <v>film &amp; video</v>
      </c>
      <c r="R144" s="7" t="str">
        <f t="shared" si="13"/>
        <v>science fiction</v>
      </c>
      <c r="S144" s="8">
        <f t="shared" si="17"/>
        <v>41938.893263888887</v>
      </c>
      <c r="T144" s="8">
        <f t="shared" si="14"/>
        <v>41959.934930555552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15"/>
        <v>0</v>
      </c>
      <c r="P145" s="6">
        <f t="shared" si="16"/>
        <v>0</v>
      </c>
      <c r="Q145" s="7" t="str">
        <f t="shared" si="12"/>
        <v>film &amp; video</v>
      </c>
      <c r="R145" s="7" t="str">
        <f t="shared" si="13"/>
        <v>science fiction</v>
      </c>
      <c r="S145" s="8">
        <f t="shared" si="17"/>
        <v>42559.064143518524</v>
      </c>
      <c r="T145" s="8">
        <f t="shared" si="14"/>
        <v>42616.246527777781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15"/>
        <v>0.27600000000000002</v>
      </c>
      <c r="P146" s="6">
        <f t="shared" si="16"/>
        <v>55.945945945945944</v>
      </c>
      <c r="Q146" s="7" t="str">
        <f t="shared" si="12"/>
        <v>film &amp; video</v>
      </c>
      <c r="R146" s="7" t="str">
        <f t="shared" si="13"/>
        <v>science fiction</v>
      </c>
      <c r="S146" s="8">
        <f t="shared" si="17"/>
        <v>42047.762407407412</v>
      </c>
      <c r="T146" s="8">
        <f t="shared" si="14"/>
        <v>42107.72074074074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15"/>
        <v>7.5111111111111115E-2</v>
      </c>
      <c r="P147" s="6">
        <f t="shared" si="16"/>
        <v>37.555555555555557</v>
      </c>
      <c r="Q147" s="7" t="str">
        <f t="shared" si="12"/>
        <v>film &amp; video</v>
      </c>
      <c r="R147" s="7" t="str">
        <f t="shared" si="13"/>
        <v>science fiction</v>
      </c>
      <c r="S147" s="8">
        <f t="shared" si="17"/>
        <v>42200.542268518519</v>
      </c>
      <c r="T147" s="8">
        <f t="shared" si="14"/>
        <v>42227.542268518519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15"/>
        <v>5.7499999999999999E-3</v>
      </c>
      <c r="P148" s="6">
        <f t="shared" si="16"/>
        <v>38.333333333333336</v>
      </c>
      <c r="Q148" s="7" t="str">
        <f t="shared" si="12"/>
        <v>film &amp; video</v>
      </c>
      <c r="R148" s="7" t="str">
        <f t="shared" si="13"/>
        <v>science fiction</v>
      </c>
      <c r="S148" s="8">
        <f t="shared" si="17"/>
        <v>42693.016180555554</v>
      </c>
      <c r="T148" s="8">
        <f t="shared" si="14"/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15"/>
        <v>0</v>
      </c>
      <c r="P149" s="6">
        <f t="shared" si="16"/>
        <v>0</v>
      </c>
      <c r="Q149" s="7" t="str">
        <f t="shared" si="12"/>
        <v>film &amp; video</v>
      </c>
      <c r="R149" s="7" t="str">
        <f t="shared" si="13"/>
        <v>science fiction</v>
      </c>
      <c r="S149" s="8">
        <f t="shared" si="17"/>
        <v>41969.767824074079</v>
      </c>
      <c r="T149" s="8">
        <f t="shared" si="14"/>
        <v>42012.762499999997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15"/>
        <v>8.0000000000000004E-4</v>
      </c>
      <c r="P150" s="6">
        <f t="shared" si="16"/>
        <v>20</v>
      </c>
      <c r="Q150" s="7" t="str">
        <f t="shared" si="12"/>
        <v>film &amp; video</v>
      </c>
      <c r="R150" s="7" t="str">
        <f t="shared" si="13"/>
        <v>science fiction</v>
      </c>
      <c r="S150" s="8">
        <f t="shared" si="17"/>
        <v>42397.281666666662</v>
      </c>
      <c r="T150" s="8">
        <f t="shared" si="14"/>
        <v>42427.281666666662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15"/>
        <v>9.1999999999999998E-3</v>
      </c>
      <c r="P151" s="6">
        <f t="shared" si="16"/>
        <v>15.333333333333334</v>
      </c>
      <c r="Q151" s="7" t="str">
        <f t="shared" si="12"/>
        <v>film &amp; video</v>
      </c>
      <c r="R151" s="7" t="str">
        <f t="shared" si="13"/>
        <v>science fiction</v>
      </c>
      <c r="S151" s="8">
        <f t="shared" si="17"/>
        <v>41968.172106481477</v>
      </c>
      <c r="T151" s="8">
        <f t="shared" si="14"/>
        <v>41998.333333333328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15"/>
        <v>0.23163076923076922</v>
      </c>
      <c r="P152" s="6">
        <f t="shared" si="16"/>
        <v>449.43283582089555</v>
      </c>
      <c r="Q152" s="7" t="str">
        <f t="shared" si="12"/>
        <v>film &amp; video</v>
      </c>
      <c r="R152" s="7" t="str">
        <f t="shared" si="13"/>
        <v>science fiction</v>
      </c>
      <c r="S152" s="8">
        <f t="shared" si="17"/>
        <v>42090.161828703705</v>
      </c>
      <c r="T152" s="8">
        <f t="shared" si="14"/>
        <v>42150.161828703705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15"/>
        <v>5.5999999999999995E-4</v>
      </c>
      <c r="P153" s="6">
        <f t="shared" si="16"/>
        <v>28</v>
      </c>
      <c r="Q153" s="7" t="str">
        <f t="shared" si="12"/>
        <v>film &amp; video</v>
      </c>
      <c r="R153" s="7" t="str">
        <f t="shared" si="13"/>
        <v>science fiction</v>
      </c>
      <c r="S153" s="8">
        <f t="shared" si="17"/>
        <v>42113.550821759258</v>
      </c>
      <c r="T153" s="8">
        <f t="shared" si="14"/>
        <v>42173.550821759258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15"/>
        <v>7.8947368421052633E-5</v>
      </c>
      <c r="P154" s="6">
        <f t="shared" si="16"/>
        <v>15</v>
      </c>
      <c r="Q154" s="7" t="str">
        <f t="shared" si="12"/>
        <v>film &amp; video</v>
      </c>
      <c r="R154" s="7" t="str">
        <f t="shared" si="13"/>
        <v>science fiction</v>
      </c>
      <c r="S154" s="8">
        <f t="shared" si="17"/>
        <v>41875.077546296299</v>
      </c>
      <c r="T154" s="8">
        <f t="shared" si="14"/>
        <v>41905.077546296299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15"/>
        <v>7.1799999999999998E-3</v>
      </c>
      <c r="P155" s="6">
        <f t="shared" si="16"/>
        <v>35.9</v>
      </c>
      <c r="Q155" s="7" t="str">
        <f t="shared" si="12"/>
        <v>film &amp; video</v>
      </c>
      <c r="R155" s="7" t="str">
        <f t="shared" si="13"/>
        <v>science fiction</v>
      </c>
      <c r="S155" s="8">
        <f t="shared" si="17"/>
        <v>41933.586157407408</v>
      </c>
      <c r="T155" s="8">
        <f t="shared" si="14"/>
        <v>41975.627824074079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15"/>
        <v>2.6666666666666668E-2</v>
      </c>
      <c r="P156" s="6">
        <f t="shared" si="16"/>
        <v>13.333333333333334</v>
      </c>
      <c r="Q156" s="7" t="str">
        <f t="shared" si="12"/>
        <v>film &amp; video</v>
      </c>
      <c r="R156" s="7" t="str">
        <f t="shared" si="13"/>
        <v>science fiction</v>
      </c>
      <c r="S156" s="8">
        <f t="shared" si="17"/>
        <v>42115.547395833331</v>
      </c>
      <c r="T156" s="8">
        <f t="shared" si="14"/>
        <v>42158.547395833331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15"/>
        <v>6.0000000000000002E-5</v>
      </c>
      <c r="P157" s="6">
        <f t="shared" si="16"/>
        <v>20.25</v>
      </c>
      <c r="Q157" s="7" t="str">
        <f t="shared" si="12"/>
        <v>film &amp; video</v>
      </c>
      <c r="R157" s="7" t="str">
        <f t="shared" si="13"/>
        <v>science fiction</v>
      </c>
      <c r="S157" s="8">
        <f t="shared" si="17"/>
        <v>42168.559432870374</v>
      </c>
      <c r="T157" s="8">
        <f t="shared" si="14"/>
        <v>42208.559432870374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15"/>
        <v>5.0999999999999997E-2</v>
      </c>
      <c r="P158" s="6">
        <f t="shared" si="16"/>
        <v>119</v>
      </c>
      <c r="Q158" s="7" t="str">
        <f t="shared" si="12"/>
        <v>film &amp; video</v>
      </c>
      <c r="R158" s="7" t="str">
        <f t="shared" si="13"/>
        <v>science fiction</v>
      </c>
      <c r="S158" s="8">
        <f t="shared" si="17"/>
        <v>41794.124953703707</v>
      </c>
      <c r="T158" s="8">
        <f t="shared" si="14"/>
        <v>41854.124953703707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15"/>
        <v>2.671118530884808E-3</v>
      </c>
      <c r="P159" s="6">
        <f t="shared" si="16"/>
        <v>4</v>
      </c>
      <c r="Q159" s="7" t="str">
        <f t="shared" si="12"/>
        <v>film &amp; video</v>
      </c>
      <c r="R159" s="7" t="str">
        <f t="shared" si="13"/>
        <v>science fiction</v>
      </c>
      <c r="S159" s="8">
        <f t="shared" si="17"/>
        <v>42396.911712962959</v>
      </c>
      <c r="T159" s="8">
        <f t="shared" si="14"/>
        <v>42426.911712962959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15"/>
        <v>0</v>
      </c>
      <c r="P160" s="6">
        <f t="shared" si="16"/>
        <v>0</v>
      </c>
      <c r="Q160" s="7" t="str">
        <f t="shared" si="12"/>
        <v>film &amp; video</v>
      </c>
      <c r="R160" s="7" t="str">
        <f t="shared" si="13"/>
        <v>science fiction</v>
      </c>
      <c r="S160" s="8">
        <f t="shared" si="17"/>
        <v>41904.07671296296</v>
      </c>
      <c r="T160" s="8">
        <f t="shared" si="14"/>
        <v>41934.07671296296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15"/>
        <v>2.0000000000000002E-5</v>
      </c>
      <c r="P161" s="6">
        <f t="shared" si="16"/>
        <v>10</v>
      </c>
      <c r="Q161" s="7" t="str">
        <f t="shared" si="12"/>
        <v>film &amp; video</v>
      </c>
      <c r="R161" s="7" t="str">
        <f t="shared" si="13"/>
        <v>science fiction</v>
      </c>
      <c r="S161" s="8">
        <f t="shared" si="17"/>
        <v>42514.434548611112</v>
      </c>
      <c r="T161" s="8">
        <f t="shared" si="14"/>
        <v>42554.434548611112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15"/>
        <v>0</v>
      </c>
      <c r="P162" s="6">
        <f t="shared" si="16"/>
        <v>0</v>
      </c>
      <c r="Q162" s="7" t="str">
        <f t="shared" si="12"/>
        <v>film &amp; video</v>
      </c>
      <c r="R162" s="7" t="str">
        <f t="shared" si="13"/>
        <v>drama</v>
      </c>
      <c r="S162" s="8">
        <f t="shared" si="17"/>
        <v>42171.913090277783</v>
      </c>
      <c r="T162" s="8">
        <f t="shared" si="14"/>
        <v>42231.913090277783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15"/>
        <v>1E-4</v>
      </c>
      <c r="P163" s="6">
        <f t="shared" si="16"/>
        <v>5</v>
      </c>
      <c r="Q163" s="7" t="str">
        <f t="shared" si="12"/>
        <v>film &amp; video</v>
      </c>
      <c r="R163" s="7" t="str">
        <f t="shared" si="13"/>
        <v>drama</v>
      </c>
      <c r="S163" s="8">
        <f t="shared" si="17"/>
        <v>41792.687442129631</v>
      </c>
      <c r="T163" s="8">
        <f t="shared" si="14"/>
        <v>41822.687442129631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15"/>
        <v>0.15535714285714286</v>
      </c>
      <c r="P164" s="6">
        <f t="shared" si="16"/>
        <v>43.5</v>
      </c>
      <c r="Q164" s="7" t="str">
        <f t="shared" si="12"/>
        <v>film &amp; video</v>
      </c>
      <c r="R164" s="7" t="str">
        <f t="shared" si="13"/>
        <v>drama</v>
      </c>
      <c r="S164" s="8">
        <f t="shared" si="17"/>
        <v>41835.126805555556</v>
      </c>
      <c r="T164" s="8">
        <f t="shared" si="14"/>
        <v>41867.987500000003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15"/>
        <v>0</v>
      </c>
      <c r="P165" s="6">
        <f t="shared" si="16"/>
        <v>0</v>
      </c>
      <c r="Q165" s="7" t="str">
        <f t="shared" si="12"/>
        <v>film &amp; video</v>
      </c>
      <c r="R165" s="7" t="str">
        <f t="shared" si="13"/>
        <v>drama</v>
      </c>
      <c r="S165" s="8">
        <f t="shared" si="17"/>
        <v>42243.961273148147</v>
      </c>
      <c r="T165" s="8">
        <f t="shared" si="14"/>
        <v>42278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15"/>
        <v>5.3333333333333332E-3</v>
      </c>
      <c r="P166" s="6">
        <f t="shared" si="16"/>
        <v>91.428571428571431</v>
      </c>
      <c r="Q166" s="7" t="str">
        <f t="shared" si="12"/>
        <v>film &amp; video</v>
      </c>
      <c r="R166" s="7" t="str">
        <f t="shared" si="13"/>
        <v>drama</v>
      </c>
      <c r="S166" s="8">
        <f t="shared" si="17"/>
        <v>41841.762743055559</v>
      </c>
      <c r="T166" s="8">
        <f t="shared" si="14"/>
        <v>41901.762743055559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15"/>
        <v>0</v>
      </c>
      <c r="P167" s="6">
        <f t="shared" si="16"/>
        <v>0</v>
      </c>
      <c r="Q167" s="7" t="str">
        <f t="shared" si="12"/>
        <v>film &amp; video</v>
      </c>
      <c r="R167" s="7" t="str">
        <f t="shared" si="13"/>
        <v>drama</v>
      </c>
      <c r="S167" s="8">
        <f t="shared" si="17"/>
        <v>42351.658842592587</v>
      </c>
      <c r="T167" s="8">
        <f t="shared" si="14"/>
        <v>42381.658842592587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15"/>
        <v>0.6</v>
      </c>
      <c r="P168" s="6">
        <f t="shared" si="16"/>
        <v>3000</v>
      </c>
      <c r="Q168" s="7" t="str">
        <f t="shared" si="12"/>
        <v>film &amp; video</v>
      </c>
      <c r="R168" s="7" t="str">
        <f t="shared" si="13"/>
        <v>drama</v>
      </c>
      <c r="S168" s="8">
        <f t="shared" si="17"/>
        <v>42721.075949074075</v>
      </c>
      <c r="T168" s="8">
        <f t="shared" si="14"/>
        <v>42751.075949074075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15"/>
        <v>1E-4</v>
      </c>
      <c r="P169" s="6">
        <f t="shared" si="16"/>
        <v>5.5</v>
      </c>
      <c r="Q169" s="7" t="str">
        <f t="shared" si="12"/>
        <v>film &amp; video</v>
      </c>
      <c r="R169" s="7" t="str">
        <f t="shared" si="13"/>
        <v>drama</v>
      </c>
      <c r="S169" s="8">
        <f t="shared" si="17"/>
        <v>42160.927488425921</v>
      </c>
      <c r="T169" s="8">
        <f t="shared" si="14"/>
        <v>42220.927488425921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15"/>
        <v>4.0625000000000001E-2</v>
      </c>
      <c r="P170" s="6">
        <f t="shared" si="16"/>
        <v>108.33333333333333</v>
      </c>
      <c r="Q170" s="7" t="str">
        <f t="shared" ref="Q170:Q233" si="18">LEFT(N170,SEARCH("/",N170)-1)</f>
        <v>film &amp; video</v>
      </c>
      <c r="R170" s="7" t="str">
        <f t="shared" ref="R170:R233" si="19">RIGHT(N170,LEN(N170)-SEARCH("/",N170))</f>
        <v>drama</v>
      </c>
      <c r="S170" s="8">
        <f t="shared" si="17"/>
        <v>42052.83530092593</v>
      </c>
      <c r="T170" s="8">
        <f t="shared" si="14"/>
        <v>42082.793634259258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15"/>
        <v>0.224</v>
      </c>
      <c r="P171" s="6">
        <f t="shared" si="16"/>
        <v>56</v>
      </c>
      <c r="Q171" s="7" t="str">
        <f t="shared" si="18"/>
        <v>film &amp; video</v>
      </c>
      <c r="R171" s="7" t="str">
        <f t="shared" si="19"/>
        <v>drama</v>
      </c>
      <c r="S171" s="8">
        <f t="shared" si="17"/>
        <v>41900.505312499998</v>
      </c>
      <c r="T171" s="8">
        <f t="shared" si="14"/>
        <v>41930.505312499998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15"/>
        <v>3.2500000000000001E-2</v>
      </c>
      <c r="P172" s="6">
        <f t="shared" si="16"/>
        <v>32.5</v>
      </c>
      <c r="Q172" s="7" t="str">
        <f t="shared" si="18"/>
        <v>film &amp; video</v>
      </c>
      <c r="R172" s="7" t="str">
        <f t="shared" si="19"/>
        <v>drama</v>
      </c>
      <c r="S172" s="8">
        <f t="shared" si="17"/>
        <v>42216.977812500001</v>
      </c>
      <c r="T172" s="8">
        <f t="shared" si="14"/>
        <v>42246.227777777778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15"/>
        <v>2.0000000000000002E-5</v>
      </c>
      <c r="P173" s="6">
        <f t="shared" si="16"/>
        <v>1</v>
      </c>
      <c r="Q173" s="7" t="str">
        <f t="shared" si="18"/>
        <v>film &amp; video</v>
      </c>
      <c r="R173" s="7" t="str">
        <f t="shared" si="19"/>
        <v>drama</v>
      </c>
      <c r="S173" s="8">
        <f t="shared" si="17"/>
        <v>42534.180717592593</v>
      </c>
      <c r="T173" s="8">
        <f t="shared" si="14"/>
        <v>42594.180717592593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15"/>
        <v>0</v>
      </c>
      <c r="P174" s="6">
        <f t="shared" si="16"/>
        <v>0</v>
      </c>
      <c r="Q174" s="7" t="str">
        <f t="shared" si="18"/>
        <v>film &amp; video</v>
      </c>
      <c r="R174" s="7" t="str">
        <f t="shared" si="19"/>
        <v>drama</v>
      </c>
      <c r="S174" s="8">
        <f t="shared" si="17"/>
        <v>42047.394942129627</v>
      </c>
      <c r="T174" s="8">
        <f t="shared" si="14"/>
        <v>42082.353275462956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15"/>
        <v>0</v>
      </c>
      <c r="P175" s="6">
        <f t="shared" si="16"/>
        <v>0</v>
      </c>
      <c r="Q175" s="7" t="str">
        <f t="shared" si="18"/>
        <v>film &amp; video</v>
      </c>
      <c r="R175" s="7" t="str">
        <f t="shared" si="19"/>
        <v>drama</v>
      </c>
      <c r="S175" s="8">
        <f t="shared" si="17"/>
        <v>42033.573009259257</v>
      </c>
      <c r="T175" s="8">
        <f t="shared" si="14"/>
        <v>42063.573009259257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15"/>
        <v>0</v>
      </c>
      <c r="P176" s="6">
        <f t="shared" si="16"/>
        <v>0</v>
      </c>
      <c r="Q176" s="7" t="str">
        <f t="shared" si="18"/>
        <v>film &amp; video</v>
      </c>
      <c r="R176" s="7" t="str">
        <f t="shared" si="19"/>
        <v>drama</v>
      </c>
      <c r="S176" s="8">
        <f t="shared" si="17"/>
        <v>42072.758981481486</v>
      </c>
      <c r="T176" s="8">
        <f t="shared" si="14"/>
        <v>42132.758981481486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15"/>
        <v>6.4850000000000005E-2</v>
      </c>
      <c r="P177" s="6">
        <f t="shared" si="16"/>
        <v>49.884615384615387</v>
      </c>
      <c r="Q177" s="7" t="str">
        <f t="shared" si="18"/>
        <v>film &amp; video</v>
      </c>
      <c r="R177" s="7" t="str">
        <f t="shared" si="19"/>
        <v>drama</v>
      </c>
      <c r="S177" s="8">
        <f t="shared" si="17"/>
        <v>41855.777905092589</v>
      </c>
      <c r="T177" s="8">
        <f t="shared" si="14"/>
        <v>41880.777905092589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15"/>
        <v>0</v>
      </c>
      <c r="P178" s="6">
        <f t="shared" si="16"/>
        <v>0</v>
      </c>
      <c r="Q178" s="7" t="str">
        <f t="shared" si="18"/>
        <v>film &amp; video</v>
      </c>
      <c r="R178" s="7" t="str">
        <f t="shared" si="19"/>
        <v>drama</v>
      </c>
      <c r="S178" s="8">
        <f t="shared" si="17"/>
        <v>42191.824062500003</v>
      </c>
      <c r="T178" s="8">
        <f t="shared" si="14"/>
        <v>42221.824062500003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15"/>
        <v>0.4</v>
      </c>
      <c r="P179" s="6">
        <f t="shared" si="16"/>
        <v>25.714285714285715</v>
      </c>
      <c r="Q179" s="7" t="str">
        <f t="shared" si="18"/>
        <v>film &amp; video</v>
      </c>
      <c r="R179" s="7" t="str">
        <f t="shared" si="19"/>
        <v>drama</v>
      </c>
      <c r="S179" s="8">
        <f t="shared" si="17"/>
        <v>42070.047754629632</v>
      </c>
      <c r="T179" s="8">
        <f t="shared" si="14"/>
        <v>42087.00608796296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15"/>
        <v>0</v>
      </c>
      <c r="P180" s="6">
        <f t="shared" si="16"/>
        <v>0</v>
      </c>
      <c r="Q180" s="7" t="str">
        <f t="shared" si="18"/>
        <v>film &amp; video</v>
      </c>
      <c r="R180" s="7" t="str">
        <f t="shared" si="19"/>
        <v>drama</v>
      </c>
      <c r="S180" s="8">
        <f t="shared" si="17"/>
        <v>42304.955381944441</v>
      </c>
      <c r="T180" s="8">
        <f t="shared" si="14"/>
        <v>42334.997048611112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15"/>
        <v>0.2</v>
      </c>
      <c r="P181" s="6">
        <f t="shared" si="16"/>
        <v>100</v>
      </c>
      <c r="Q181" s="7" t="str">
        <f t="shared" si="18"/>
        <v>film &amp; video</v>
      </c>
      <c r="R181" s="7" t="str">
        <f t="shared" si="19"/>
        <v>drama</v>
      </c>
      <c r="S181" s="8">
        <f t="shared" si="17"/>
        <v>42403.080497685187</v>
      </c>
      <c r="T181" s="8">
        <f t="shared" si="14"/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15"/>
        <v>0.33416666666666667</v>
      </c>
      <c r="P182" s="6">
        <f t="shared" si="16"/>
        <v>30.846153846153847</v>
      </c>
      <c r="Q182" s="7" t="str">
        <f t="shared" si="18"/>
        <v>film &amp; video</v>
      </c>
      <c r="R182" s="7" t="str">
        <f t="shared" si="19"/>
        <v>drama</v>
      </c>
      <c r="S182" s="8">
        <f t="shared" si="17"/>
        <v>42067.991238425922</v>
      </c>
      <c r="T182" s="8">
        <f t="shared" si="14"/>
        <v>42107.791666666672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15"/>
        <v>0.21092608822670172</v>
      </c>
      <c r="P183" s="6">
        <f t="shared" si="16"/>
        <v>180.5</v>
      </c>
      <c r="Q183" s="7" t="str">
        <f t="shared" si="18"/>
        <v>film &amp; video</v>
      </c>
      <c r="R183" s="7" t="str">
        <f t="shared" si="19"/>
        <v>drama</v>
      </c>
      <c r="S183" s="8">
        <f t="shared" si="17"/>
        <v>42147.741840277777</v>
      </c>
      <c r="T183" s="8">
        <f t="shared" si="14"/>
        <v>42177.741840277777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15"/>
        <v>0</v>
      </c>
      <c r="P184" s="6">
        <f t="shared" si="16"/>
        <v>0</v>
      </c>
      <c r="Q184" s="7" t="str">
        <f t="shared" si="18"/>
        <v>film &amp; video</v>
      </c>
      <c r="R184" s="7" t="str">
        <f t="shared" si="19"/>
        <v>drama</v>
      </c>
      <c r="S184" s="8">
        <f t="shared" si="17"/>
        <v>42712.011944444443</v>
      </c>
      <c r="T184" s="8">
        <f t="shared" si="14"/>
        <v>42742.011944444443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15"/>
        <v>0.35855999999999999</v>
      </c>
      <c r="P185" s="6">
        <f t="shared" si="16"/>
        <v>373.5</v>
      </c>
      <c r="Q185" s="7" t="str">
        <f t="shared" si="18"/>
        <v>film &amp; video</v>
      </c>
      <c r="R185" s="7" t="str">
        <f t="shared" si="19"/>
        <v>drama</v>
      </c>
      <c r="S185" s="8">
        <f t="shared" si="17"/>
        <v>41939.810300925928</v>
      </c>
      <c r="T185" s="8">
        <f t="shared" si="14"/>
        <v>41969.851967592593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15"/>
        <v>3.4000000000000002E-2</v>
      </c>
      <c r="P186" s="6">
        <f t="shared" si="16"/>
        <v>25.5</v>
      </c>
      <c r="Q186" s="7" t="str">
        <f t="shared" si="18"/>
        <v>film &amp; video</v>
      </c>
      <c r="R186" s="7" t="str">
        <f t="shared" si="19"/>
        <v>drama</v>
      </c>
      <c r="S186" s="8">
        <f t="shared" si="17"/>
        <v>41825.791226851856</v>
      </c>
      <c r="T186" s="8">
        <f t="shared" si="14"/>
        <v>41883.165972222225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15"/>
        <v>5.5E-2</v>
      </c>
      <c r="P187" s="6">
        <f t="shared" si="16"/>
        <v>220</v>
      </c>
      <c r="Q187" s="7" t="str">
        <f t="shared" si="18"/>
        <v>film &amp; video</v>
      </c>
      <c r="R187" s="7" t="str">
        <f t="shared" si="19"/>
        <v>drama</v>
      </c>
      <c r="S187" s="8">
        <f t="shared" si="17"/>
        <v>42570.91133101852</v>
      </c>
      <c r="T187" s="8">
        <f t="shared" si="14"/>
        <v>42600.91133101852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15"/>
        <v>0</v>
      </c>
      <c r="P188" s="6">
        <f t="shared" si="16"/>
        <v>0</v>
      </c>
      <c r="Q188" s="7" t="str">
        <f t="shared" si="18"/>
        <v>film &amp; video</v>
      </c>
      <c r="R188" s="7" t="str">
        <f t="shared" si="19"/>
        <v>drama</v>
      </c>
      <c r="S188" s="8">
        <f t="shared" si="17"/>
        <v>42767.812893518523</v>
      </c>
      <c r="T188" s="8">
        <f t="shared" si="14"/>
        <v>42797.833333333328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15"/>
        <v>0.16</v>
      </c>
      <c r="P189" s="6">
        <f t="shared" si="16"/>
        <v>160</v>
      </c>
      <c r="Q189" s="7" t="str">
        <f t="shared" si="18"/>
        <v>film &amp; video</v>
      </c>
      <c r="R189" s="7" t="str">
        <f t="shared" si="19"/>
        <v>drama</v>
      </c>
      <c r="S189" s="8">
        <f t="shared" si="17"/>
        <v>42182.234456018516</v>
      </c>
      <c r="T189" s="8">
        <f t="shared" si="14"/>
        <v>42206.290972222225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15"/>
        <v>0</v>
      </c>
      <c r="P190" s="6">
        <f t="shared" si="16"/>
        <v>0</v>
      </c>
      <c r="Q190" s="7" t="str">
        <f t="shared" si="18"/>
        <v>film &amp; video</v>
      </c>
      <c r="R190" s="7" t="str">
        <f t="shared" si="19"/>
        <v>drama</v>
      </c>
      <c r="S190" s="8">
        <f t="shared" si="17"/>
        <v>41857.18304398148</v>
      </c>
      <c r="T190" s="8">
        <f t="shared" si="14"/>
        <v>41887.18304398148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15"/>
        <v>6.8999999999999997E-4</v>
      </c>
      <c r="P191" s="6">
        <f t="shared" si="16"/>
        <v>69</v>
      </c>
      <c r="Q191" s="7" t="str">
        <f t="shared" si="18"/>
        <v>film &amp; video</v>
      </c>
      <c r="R191" s="7" t="str">
        <f t="shared" si="19"/>
        <v>drama</v>
      </c>
      <c r="S191" s="8">
        <f t="shared" si="17"/>
        <v>42556.690706018519</v>
      </c>
      <c r="T191" s="8">
        <f t="shared" si="14"/>
        <v>42616.690706018519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15"/>
        <v>4.1666666666666666E-3</v>
      </c>
      <c r="P192" s="6">
        <f t="shared" si="16"/>
        <v>50</v>
      </c>
      <c r="Q192" s="7" t="str">
        <f t="shared" si="18"/>
        <v>film &amp; video</v>
      </c>
      <c r="R192" s="7" t="str">
        <f t="shared" si="19"/>
        <v>drama</v>
      </c>
      <c r="S192" s="8">
        <f t="shared" si="17"/>
        <v>42527.650995370372</v>
      </c>
      <c r="T192" s="8">
        <f t="shared" si="14"/>
        <v>42537.650995370372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15"/>
        <v>0.05</v>
      </c>
      <c r="P193" s="6">
        <f t="shared" si="16"/>
        <v>83.333333333333329</v>
      </c>
      <c r="Q193" s="7" t="str">
        <f t="shared" si="18"/>
        <v>film &amp; video</v>
      </c>
      <c r="R193" s="7" t="str">
        <f t="shared" si="19"/>
        <v>drama</v>
      </c>
      <c r="S193" s="8">
        <f t="shared" si="17"/>
        <v>42239.441412037035</v>
      </c>
      <c r="T193" s="8">
        <f t="shared" si="14"/>
        <v>42279.441412037035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15"/>
        <v>1.7E-5</v>
      </c>
      <c r="P194" s="6">
        <f t="shared" si="16"/>
        <v>5.666666666666667</v>
      </c>
      <c r="Q194" s="7" t="str">
        <f t="shared" si="18"/>
        <v>film &amp; video</v>
      </c>
      <c r="R194" s="7" t="str">
        <f t="shared" si="19"/>
        <v>drama</v>
      </c>
      <c r="S194" s="8">
        <f t="shared" si="17"/>
        <v>41899.792037037041</v>
      </c>
      <c r="T194" s="8">
        <f t="shared" ref="T194:T257" si="20">(((I194/60)/60)/24)+DATE(1970,1,1)</f>
        <v>41929.792037037041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21">E195/D195</f>
        <v>0</v>
      </c>
      <c r="P195" s="6">
        <f t="shared" ref="P195:P258" si="22">IF(L195=0,0,E195/L195)</f>
        <v>0</v>
      </c>
      <c r="Q195" s="7" t="str">
        <f t="shared" si="18"/>
        <v>film &amp; video</v>
      </c>
      <c r="R195" s="7" t="str">
        <f t="shared" si="19"/>
        <v>drama</v>
      </c>
      <c r="S195" s="8">
        <f t="shared" ref="S195:S258" si="23">(((J195/60)/60)/24)+DATE(1970,1,1)</f>
        <v>41911.934791666667</v>
      </c>
      <c r="T195" s="8">
        <f t="shared" si="20"/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21"/>
        <v>1.1999999999999999E-3</v>
      </c>
      <c r="P196" s="6">
        <f t="shared" si="22"/>
        <v>1</v>
      </c>
      <c r="Q196" s="7" t="str">
        <f t="shared" si="18"/>
        <v>film &amp; video</v>
      </c>
      <c r="R196" s="7" t="str">
        <f t="shared" si="19"/>
        <v>drama</v>
      </c>
      <c r="S196" s="8">
        <f t="shared" si="23"/>
        <v>42375.996886574074</v>
      </c>
      <c r="T196" s="8">
        <f t="shared" si="20"/>
        <v>42435.996886574074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21"/>
        <v>0</v>
      </c>
      <c r="P197" s="6">
        <f t="shared" si="22"/>
        <v>0</v>
      </c>
      <c r="Q197" s="7" t="str">
        <f t="shared" si="18"/>
        <v>film &amp; video</v>
      </c>
      <c r="R197" s="7" t="str">
        <f t="shared" si="19"/>
        <v>drama</v>
      </c>
      <c r="S197" s="8">
        <f t="shared" si="23"/>
        <v>42135.67050925926</v>
      </c>
      <c r="T197" s="8">
        <f t="shared" si="20"/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21"/>
        <v>0.41857142857142859</v>
      </c>
      <c r="P198" s="6">
        <f t="shared" si="22"/>
        <v>77.10526315789474</v>
      </c>
      <c r="Q198" s="7" t="str">
        <f t="shared" si="18"/>
        <v>film &amp; video</v>
      </c>
      <c r="R198" s="7" t="str">
        <f t="shared" si="19"/>
        <v>drama</v>
      </c>
      <c r="S198" s="8">
        <f t="shared" si="23"/>
        <v>42259.542800925927</v>
      </c>
      <c r="T198" s="8">
        <f t="shared" si="20"/>
        <v>42287.875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21"/>
        <v>0.1048</v>
      </c>
      <c r="P199" s="6">
        <f t="shared" si="22"/>
        <v>32.75</v>
      </c>
      <c r="Q199" s="7" t="str">
        <f t="shared" si="18"/>
        <v>film &amp; video</v>
      </c>
      <c r="R199" s="7" t="str">
        <f t="shared" si="19"/>
        <v>drama</v>
      </c>
      <c r="S199" s="8">
        <f t="shared" si="23"/>
        <v>42741.848379629635</v>
      </c>
      <c r="T199" s="8">
        <f t="shared" si="20"/>
        <v>42783.875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21"/>
        <v>1.116E-2</v>
      </c>
      <c r="P200" s="6">
        <f t="shared" si="22"/>
        <v>46.5</v>
      </c>
      <c r="Q200" s="7" t="str">
        <f t="shared" si="18"/>
        <v>film &amp; video</v>
      </c>
      <c r="R200" s="7" t="str">
        <f t="shared" si="19"/>
        <v>drama</v>
      </c>
      <c r="S200" s="8">
        <f t="shared" si="23"/>
        <v>41887.383356481485</v>
      </c>
      <c r="T200" s="8">
        <f t="shared" si="20"/>
        <v>41917.383356481485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21"/>
        <v>0</v>
      </c>
      <c r="P201" s="6">
        <f t="shared" si="22"/>
        <v>0</v>
      </c>
      <c r="Q201" s="7" t="str">
        <f t="shared" si="18"/>
        <v>film &amp; video</v>
      </c>
      <c r="R201" s="7" t="str">
        <f t="shared" si="19"/>
        <v>drama</v>
      </c>
      <c r="S201" s="8">
        <f t="shared" si="23"/>
        <v>42584.123865740738</v>
      </c>
      <c r="T201" s="8">
        <f t="shared" si="20"/>
        <v>42614.123865740738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21"/>
        <v>0.26192500000000002</v>
      </c>
      <c r="P202" s="6">
        <f t="shared" si="22"/>
        <v>87.308333333333337</v>
      </c>
      <c r="Q202" s="7" t="str">
        <f t="shared" si="18"/>
        <v>film &amp; video</v>
      </c>
      <c r="R202" s="7" t="str">
        <f t="shared" si="19"/>
        <v>drama</v>
      </c>
      <c r="S202" s="8">
        <f t="shared" si="23"/>
        <v>41867.083368055559</v>
      </c>
      <c r="T202" s="8">
        <f t="shared" si="20"/>
        <v>41897.083368055559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21"/>
        <v>0.58461538461538465</v>
      </c>
      <c r="P203" s="6">
        <f t="shared" si="22"/>
        <v>54.285714285714285</v>
      </c>
      <c r="Q203" s="7" t="str">
        <f t="shared" si="18"/>
        <v>film &amp; video</v>
      </c>
      <c r="R203" s="7" t="str">
        <f t="shared" si="19"/>
        <v>drama</v>
      </c>
      <c r="S203" s="8">
        <f t="shared" si="23"/>
        <v>42023.818622685183</v>
      </c>
      <c r="T203" s="8">
        <f t="shared" si="20"/>
        <v>42043.818622685183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21"/>
        <v>0</v>
      </c>
      <c r="P204" s="6">
        <f t="shared" si="22"/>
        <v>0</v>
      </c>
      <c r="Q204" s="7" t="str">
        <f t="shared" si="18"/>
        <v>film &amp; video</v>
      </c>
      <c r="R204" s="7" t="str">
        <f t="shared" si="19"/>
        <v>drama</v>
      </c>
      <c r="S204" s="8">
        <f t="shared" si="23"/>
        <v>42255.927824074075</v>
      </c>
      <c r="T204" s="8">
        <f t="shared" si="20"/>
        <v>42285.874305555553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21"/>
        <v>0.2984</v>
      </c>
      <c r="P205" s="6">
        <f t="shared" si="22"/>
        <v>93.25</v>
      </c>
      <c r="Q205" s="7" t="str">
        <f t="shared" si="18"/>
        <v>film &amp; video</v>
      </c>
      <c r="R205" s="7" t="str">
        <f t="shared" si="19"/>
        <v>drama</v>
      </c>
      <c r="S205" s="8">
        <f t="shared" si="23"/>
        <v>41973.847962962958</v>
      </c>
      <c r="T205" s="8">
        <f t="shared" si="20"/>
        <v>42033.847962962958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21"/>
        <v>0.50721666666666665</v>
      </c>
      <c r="P206" s="6">
        <f t="shared" si="22"/>
        <v>117.68368136117556</v>
      </c>
      <c r="Q206" s="7" t="str">
        <f t="shared" si="18"/>
        <v>film &amp; video</v>
      </c>
      <c r="R206" s="7" t="str">
        <f t="shared" si="19"/>
        <v>drama</v>
      </c>
      <c r="S206" s="8">
        <f t="shared" si="23"/>
        <v>42556.583368055552</v>
      </c>
      <c r="T206" s="8">
        <f t="shared" si="20"/>
        <v>42586.583368055552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21"/>
        <v>0.16250000000000001</v>
      </c>
      <c r="P207" s="6">
        <f t="shared" si="22"/>
        <v>76.470588235294116</v>
      </c>
      <c r="Q207" s="7" t="str">
        <f t="shared" si="18"/>
        <v>film &amp; video</v>
      </c>
      <c r="R207" s="7" t="str">
        <f t="shared" si="19"/>
        <v>drama</v>
      </c>
      <c r="S207" s="8">
        <f t="shared" si="23"/>
        <v>42248.632199074069</v>
      </c>
      <c r="T207" s="8">
        <f t="shared" si="20"/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21"/>
        <v>0</v>
      </c>
      <c r="P208" s="6">
        <f t="shared" si="22"/>
        <v>0</v>
      </c>
      <c r="Q208" s="7" t="str">
        <f t="shared" si="18"/>
        <v>film &amp; video</v>
      </c>
      <c r="R208" s="7" t="str">
        <f t="shared" si="19"/>
        <v>drama</v>
      </c>
      <c r="S208" s="8">
        <f t="shared" si="23"/>
        <v>42567.004432870366</v>
      </c>
      <c r="T208" s="8">
        <f t="shared" si="20"/>
        <v>42588.004432870366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21"/>
        <v>0.15214285714285714</v>
      </c>
      <c r="P209" s="6">
        <f t="shared" si="22"/>
        <v>163.84615384615384</v>
      </c>
      <c r="Q209" s="7" t="str">
        <f t="shared" si="18"/>
        <v>film &amp; video</v>
      </c>
      <c r="R209" s="7" t="str">
        <f t="shared" si="19"/>
        <v>drama</v>
      </c>
      <c r="S209" s="8">
        <f t="shared" si="23"/>
        <v>41978.197199074071</v>
      </c>
      <c r="T209" s="8">
        <f t="shared" si="20"/>
        <v>42008.197199074071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21"/>
        <v>0</v>
      </c>
      <c r="P210" s="6">
        <f t="shared" si="22"/>
        <v>0</v>
      </c>
      <c r="Q210" s="7" t="str">
        <f t="shared" si="18"/>
        <v>film &amp; video</v>
      </c>
      <c r="R210" s="7" t="str">
        <f t="shared" si="19"/>
        <v>drama</v>
      </c>
      <c r="S210" s="8">
        <f t="shared" si="23"/>
        <v>41959.369988425926</v>
      </c>
      <c r="T210" s="8">
        <f t="shared" si="20"/>
        <v>41989.369988425926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21"/>
        <v>0</v>
      </c>
      <c r="P211" s="6">
        <f t="shared" si="22"/>
        <v>0</v>
      </c>
      <c r="Q211" s="7" t="str">
        <f t="shared" si="18"/>
        <v>film &amp; video</v>
      </c>
      <c r="R211" s="7" t="str">
        <f t="shared" si="19"/>
        <v>drama</v>
      </c>
      <c r="S211" s="8">
        <f t="shared" si="23"/>
        <v>42165.922858796301</v>
      </c>
      <c r="T211" s="8">
        <f t="shared" si="20"/>
        <v>42195.922858796301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21"/>
        <v>0.2525</v>
      </c>
      <c r="P212" s="6">
        <f t="shared" si="22"/>
        <v>91.818181818181813</v>
      </c>
      <c r="Q212" s="7" t="str">
        <f t="shared" si="18"/>
        <v>film &amp; video</v>
      </c>
      <c r="R212" s="7" t="str">
        <f t="shared" si="19"/>
        <v>drama</v>
      </c>
      <c r="S212" s="8">
        <f t="shared" si="23"/>
        <v>42249.064722222218</v>
      </c>
      <c r="T212" s="8">
        <f t="shared" si="20"/>
        <v>42278.208333333328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21"/>
        <v>0.44600000000000001</v>
      </c>
      <c r="P213" s="6">
        <f t="shared" si="22"/>
        <v>185.83333333333334</v>
      </c>
      <c r="Q213" s="7" t="str">
        <f t="shared" si="18"/>
        <v>film &amp; video</v>
      </c>
      <c r="R213" s="7" t="str">
        <f t="shared" si="19"/>
        <v>drama</v>
      </c>
      <c r="S213" s="8">
        <f t="shared" si="23"/>
        <v>42236.159918981488</v>
      </c>
      <c r="T213" s="8">
        <f t="shared" si="20"/>
        <v>42266.159918981488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21"/>
        <v>1.5873015873015873E-4</v>
      </c>
      <c r="P214" s="6">
        <f t="shared" si="22"/>
        <v>1</v>
      </c>
      <c r="Q214" s="7" t="str">
        <f t="shared" si="18"/>
        <v>film &amp; video</v>
      </c>
      <c r="R214" s="7" t="str">
        <f t="shared" si="19"/>
        <v>drama</v>
      </c>
      <c r="S214" s="8">
        <f t="shared" si="23"/>
        <v>42416.881018518514</v>
      </c>
      <c r="T214" s="8">
        <f t="shared" si="20"/>
        <v>42476.839351851857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21"/>
        <v>4.0000000000000002E-4</v>
      </c>
      <c r="P215" s="6">
        <f t="shared" si="22"/>
        <v>20</v>
      </c>
      <c r="Q215" s="7" t="str">
        <f t="shared" si="18"/>
        <v>film &amp; video</v>
      </c>
      <c r="R215" s="7" t="str">
        <f t="shared" si="19"/>
        <v>drama</v>
      </c>
      <c r="S215" s="8">
        <f t="shared" si="23"/>
        <v>42202.594293981485</v>
      </c>
      <c r="T215" s="8">
        <f t="shared" si="20"/>
        <v>42232.587974537033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21"/>
        <v>8.0000000000000007E-5</v>
      </c>
      <c r="P216" s="6">
        <f t="shared" si="22"/>
        <v>1</v>
      </c>
      <c r="Q216" s="7" t="str">
        <f t="shared" si="18"/>
        <v>film &amp; video</v>
      </c>
      <c r="R216" s="7" t="str">
        <f t="shared" si="19"/>
        <v>drama</v>
      </c>
      <c r="S216" s="8">
        <f t="shared" si="23"/>
        <v>42009.64061342593</v>
      </c>
      <c r="T216" s="8">
        <f t="shared" si="20"/>
        <v>42069.64061342593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21"/>
        <v>2.2727272727272726E-3</v>
      </c>
      <c r="P217" s="6">
        <f t="shared" si="22"/>
        <v>10</v>
      </c>
      <c r="Q217" s="7" t="str">
        <f t="shared" si="18"/>
        <v>film &amp; video</v>
      </c>
      <c r="R217" s="7" t="str">
        <f t="shared" si="19"/>
        <v>drama</v>
      </c>
      <c r="S217" s="8">
        <f t="shared" si="23"/>
        <v>42375.230115740742</v>
      </c>
      <c r="T217" s="8">
        <f t="shared" si="20"/>
        <v>42417.999305555553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21"/>
        <v>0.55698440000000005</v>
      </c>
      <c r="P218" s="6">
        <f t="shared" si="22"/>
        <v>331.53833333333336</v>
      </c>
      <c r="Q218" s="7" t="str">
        <f t="shared" si="18"/>
        <v>film &amp; video</v>
      </c>
      <c r="R218" s="7" t="str">
        <f t="shared" si="19"/>
        <v>drama</v>
      </c>
      <c r="S218" s="8">
        <f t="shared" si="23"/>
        <v>42066.958761574075</v>
      </c>
      <c r="T218" s="8">
        <f t="shared" si="20"/>
        <v>42116.917094907403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21"/>
        <v>0.11942999999999999</v>
      </c>
      <c r="P219" s="6">
        <f t="shared" si="22"/>
        <v>314.28947368421052</v>
      </c>
      <c r="Q219" s="7" t="str">
        <f t="shared" si="18"/>
        <v>film &amp; video</v>
      </c>
      <c r="R219" s="7" t="str">
        <f t="shared" si="19"/>
        <v>drama</v>
      </c>
      <c r="S219" s="8">
        <f t="shared" si="23"/>
        <v>41970.64061342593</v>
      </c>
      <c r="T219" s="8">
        <f t="shared" si="20"/>
        <v>42001.64061342593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21"/>
        <v>0.02</v>
      </c>
      <c r="P220" s="6">
        <f t="shared" si="22"/>
        <v>100</v>
      </c>
      <c r="Q220" s="7" t="str">
        <f t="shared" si="18"/>
        <v>film &amp; video</v>
      </c>
      <c r="R220" s="7" t="str">
        <f t="shared" si="19"/>
        <v>drama</v>
      </c>
      <c r="S220" s="8">
        <f t="shared" si="23"/>
        <v>42079.628344907411</v>
      </c>
      <c r="T220" s="8">
        <f t="shared" si="20"/>
        <v>42139.628344907411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21"/>
        <v>0.17630000000000001</v>
      </c>
      <c r="P221" s="6">
        <f t="shared" si="22"/>
        <v>115.98684210526316</v>
      </c>
      <c r="Q221" s="7" t="str">
        <f t="shared" si="18"/>
        <v>film &amp; video</v>
      </c>
      <c r="R221" s="7" t="str">
        <f t="shared" si="19"/>
        <v>drama</v>
      </c>
      <c r="S221" s="8">
        <f t="shared" si="23"/>
        <v>42429.326678240745</v>
      </c>
      <c r="T221" s="8">
        <f t="shared" si="20"/>
        <v>42461.290972222225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21"/>
        <v>7.1999999999999998E-3</v>
      </c>
      <c r="P222" s="6">
        <f t="shared" si="22"/>
        <v>120</v>
      </c>
      <c r="Q222" s="7" t="str">
        <f t="shared" si="18"/>
        <v>film &amp; video</v>
      </c>
      <c r="R222" s="7" t="str">
        <f t="shared" si="19"/>
        <v>drama</v>
      </c>
      <c r="S222" s="8">
        <f t="shared" si="23"/>
        <v>42195.643865740742</v>
      </c>
      <c r="T222" s="8">
        <f t="shared" si="20"/>
        <v>42236.837499999994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21"/>
        <v>0</v>
      </c>
      <c r="P223" s="6">
        <f t="shared" si="22"/>
        <v>0</v>
      </c>
      <c r="Q223" s="7" t="str">
        <f t="shared" si="18"/>
        <v>film &amp; video</v>
      </c>
      <c r="R223" s="7" t="str">
        <f t="shared" si="19"/>
        <v>drama</v>
      </c>
      <c r="S223" s="8">
        <f t="shared" si="23"/>
        <v>42031.837546296301</v>
      </c>
      <c r="T223" s="8">
        <f t="shared" si="20"/>
        <v>42091.79587962963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21"/>
        <v>0.13</v>
      </c>
      <c r="P224" s="6">
        <f t="shared" si="22"/>
        <v>65</v>
      </c>
      <c r="Q224" s="7" t="str">
        <f t="shared" si="18"/>
        <v>film &amp; video</v>
      </c>
      <c r="R224" s="7" t="str">
        <f t="shared" si="19"/>
        <v>drama</v>
      </c>
      <c r="S224" s="8">
        <f t="shared" si="23"/>
        <v>42031.769884259258</v>
      </c>
      <c r="T224" s="8">
        <f t="shared" si="20"/>
        <v>42090.110416666663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21"/>
        <v>0</v>
      </c>
      <c r="P225" s="6">
        <f t="shared" si="22"/>
        <v>0</v>
      </c>
      <c r="Q225" s="7" t="str">
        <f t="shared" si="18"/>
        <v>film &amp; video</v>
      </c>
      <c r="R225" s="7" t="str">
        <f t="shared" si="19"/>
        <v>drama</v>
      </c>
      <c r="S225" s="8">
        <f t="shared" si="23"/>
        <v>42482.048032407409</v>
      </c>
      <c r="T225" s="8">
        <f t="shared" si="20"/>
        <v>42512.045138888891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21"/>
        <v>0</v>
      </c>
      <c r="P226" s="6">
        <f t="shared" si="22"/>
        <v>0</v>
      </c>
      <c r="Q226" s="7" t="str">
        <f t="shared" si="18"/>
        <v>film &amp; video</v>
      </c>
      <c r="R226" s="7" t="str">
        <f t="shared" si="19"/>
        <v>drama</v>
      </c>
      <c r="S226" s="8">
        <f t="shared" si="23"/>
        <v>42135.235254629632</v>
      </c>
      <c r="T226" s="8">
        <f t="shared" si="20"/>
        <v>42195.235254629632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21"/>
        <v>0</v>
      </c>
      <c r="P227" s="6">
        <f t="shared" si="22"/>
        <v>0</v>
      </c>
      <c r="Q227" s="7" t="str">
        <f t="shared" si="18"/>
        <v>film &amp; video</v>
      </c>
      <c r="R227" s="7" t="str">
        <f t="shared" si="19"/>
        <v>drama</v>
      </c>
      <c r="S227" s="8">
        <f t="shared" si="23"/>
        <v>42438.961273148147</v>
      </c>
      <c r="T227" s="8">
        <f t="shared" si="20"/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21"/>
        <v>8.6206896551724137E-3</v>
      </c>
      <c r="P228" s="6">
        <f t="shared" si="22"/>
        <v>125</v>
      </c>
      <c r="Q228" s="7" t="str">
        <f t="shared" si="18"/>
        <v>film &amp; video</v>
      </c>
      <c r="R228" s="7" t="str">
        <f t="shared" si="19"/>
        <v>drama</v>
      </c>
      <c r="S228" s="8">
        <f t="shared" si="23"/>
        <v>42106.666018518517</v>
      </c>
      <c r="T228" s="8">
        <f t="shared" si="20"/>
        <v>42155.395138888889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21"/>
        <v>0</v>
      </c>
      <c r="P229" s="6">
        <f t="shared" si="22"/>
        <v>0</v>
      </c>
      <c r="Q229" s="7" t="str">
        <f t="shared" si="18"/>
        <v>film &amp; video</v>
      </c>
      <c r="R229" s="7" t="str">
        <f t="shared" si="19"/>
        <v>drama</v>
      </c>
      <c r="S229" s="8">
        <f t="shared" si="23"/>
        <v>42164.893993055557</v>
      </c>
      <c r="T229" s="8">
        <f t="shared" si="20"/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21"/>
        <v>0</v>
      </c>
      <c r="P230" s="6">
        <f t="shared" si="22"/>
        <v>0</v>
      </c>
      <c r="Q230" s="7" t="str">
        <f t="shared" si="18"/>
        <v>film &amp; video</v>
      </c>
      <c r="R230" s="7" t="str">
        <f t="shared" si="19"/>
        <v>drama</v>
      </c>
      <c r="S230" s="8">
        <f t="shared" si="23"/>
        <v>42096.686400462961</v>
      </c>
      <c r="T230" s="8">
        <f t="shared" si="20"/>
        <v>42156.686400462961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21"/>
        <v>0</v>
      </c>
      <c r="P231" s="6">
        <f t="shared" si="22"/>
        <v>0</v>
      </c>
      <c r="Q231" s="7" t="str">
        <f t="shared" si="18"/>
        <v>film &amp; video</v>
      </c>
      <c r="R231" s="7" t="str">
        <f t="shared" si="19"/>
        <v>drama</v>
      </c>
      <c r="S231" s="8">
        <f t="shared" si="23"/>
        <v>42383.933993055558</v>
      </c>
      <c r="T231" s="8">
        <f t="shared" si="20"/>
        <v>42413.933993055558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21"/>
        <v>4.0000000000000001E-3</v>
      </c>
      <c r="P232" s="6">
        <f t="shared" si="22"/>
        <v>30</v>
      </c>
      <c r="Q232" s="7" t="str">
        <f t="shared" si="18"/>
        <v>film &amp; video</v>
      </c>
      <c r="R232" s="7" t="str">
        <f t="shared" si="19"/>
        <v>drama</v>
      </c>
      <c r="S232" s="8">
        <f t="shared" si="23"/>
        <v>42129.777210648142</v>
      </c>
      <c r="T232" s="8">
        <f t="shared" si="20"/>
        <v>42159.777210648142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21"/>
        <v>0</v>
      </c>
      <c r="P233" s="6">
        <f t="shared" si="22"/>
        <v>0</v>
      </c>
      <c r="Q233" s="7" t="str">
        <f t="shared" si="18"/>
        <v>film &amp; video</v>
      </c>
      <c r="R233" s="7" t="str">
        <f t="shared" si="19"/>
        <v>drama</v>
      </c>
      <c r="S233" s="8">
        <f t="shared" si="23"/>
        <v>42341.958923611113</v>
      </c>
      <c r="T233" s="8">
        <f t="shared" si="20"/>
        <v>42371.958923611113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21"/>
        <v>2.75E-2</v>
      </c>
      <c r="P234" s="6">
        <f t="shared" si="22"/>
        <v>15.714285714285714</v>
      </c>
      <c r="Q234" s="7" t="str">
        <f t="shared" ref="Q234:Q297" si="24">LEFT(N234,SEARCH("/",N234)-1)</f>
        <v>film &amp; video</v>
      </c>
      <c r="R234" s="7" t="str">
        <f t="shared" ref="R234:R297" si="25">RIGHT(N234,LEN(N234)-SEARCH("/",N234))</f>
        <v>drama</v>
      </c>
      <c r="S234" s="8">
        <f t="shared" si="23"/>
        <v>42032.82576388889</v>
      </c>
      <c r="T234" s="8">
        <f t="shared" si="20"/>
        <v>42062.82576388889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21"/>
        <v>0</v>
      </c>
      <c r="P235" s="6">
        <f t="shared" si="22"/>
        <v>0</v>
      </c>
      <c r="Q235" s="7" t="str">
        <f t="shared" si="24"/>
        <v>film &amp; video</v>
      </c>
      <c r="R235" s="7" t="str">
        <f t="shared" si="25"/>
        <v>drama</v>
      </c>
      <c r="S235" s="8">
        <f t="shared" si="23"/>
        <v>42612.911712962959</v>
      </c>
      <c r="T235" s="8">
        <f t="shared" si="20"/>
        <v>42642.911712962959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21"/>
        <v>0.40100000000000002</v>
      </c>
      <c r="P236" s="6">
        <f t="shared" si="22"/>
        <v>80.2</v>
      </c>
      <c r="Q236" s="7" t="str">
        <f t="shared" si="24"/>
        <v>film &amp; video</v>
      </c>
      <c r="R236" s="7" t="str">
        <f t="shared" si="25"/>
        <v>drama</v>
      </c>
      <c r="S236" s="8">
        <f t="shared" si="23"/>
        <v>42136.035405092596</v>
      </c>
      <c r="T236" s="8">
        <f t="shared" si="20"/>
        <v>42176.035405092596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21"/>
        <v>0</v>
      </c>
      <c r="P237" s="6">
        <f t="shared" si="22"/>
        <v>0</v>
      </c>
      <c r="Q237" s="7" t="str">
        <f t="shared" si="24"/>
        <v>film &amp; video</v>
      </c>
      <c r="R237" s="7" t="str">
        <f t="shared" si="25"/>
        <v>drama</v>
      </c>
      <c r="S237" s="8">
        <f t="shared" si="23"/>
        <v>42164.908530092594</v>
      </c>
      <c r="T237" s="8">
        <f t="shared" si="20"/>
        <v>42194.908530092594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21"/>
        <v>0</v>
      </c>
      <c r="P238" s="6">
        <f t="shared" si="22"/>
        <v>0</v>
      </c>
      <c r="Q238" s="7" t="str">
        <f t="shared" si="24"/>
        <v>film &amp; video</v>
      </c>
      <c r="R238" s="7" t="str">
        <f t="shared" si="25"/>
        <v>drama</v>
      </c>
      <c r="S238" s="8">
        <f t="shared" si="23"/>
        <v>42321.08447916666</v>
      </c>
      <c r="T238" s="8">
        <f t="shared" si="20"/>
        <v>42374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21"/>
        <v>3.3333333333333335E-3</v>
      </c>
      <c r="P239" s="6">
        <f t="shared" si="22"/>
        <v>50</v>
      </c>
      <c r="Q239" s="7" t="str">
        <f t="shared" si="24"/>
        <v>film &amp; video</v>
      </c>
      <c r="R239" s="7" t="str">
        <f t="shared" si="25"/>
        <v>drama</v>
      </c>
      <c r="S239" s="8">
        <f t="shared" si="23"/>
        <v>42377.577187499999</v>
      </c>
      <c r="T239" s="8">
        <f t="shared" si="20"/>
        <v>42437.577187499999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21"/>
        <v>0</v>
      </c>
      <c r="P240" s="6">
        <f t="shared" si="22"/>
        <v>0</v>
      </c>
      <c r="Q240" s="7" t="str">
        <f t="shared" si="24"/>
        <v>film &amp; video</v>
      </c>
      <c r="R240" s="7" t="str">
        <f t="shared" si="25"/>
        <v>drama</v>
      </c>
      <c r="S240" s="8">
        <f t="shared" si="23"/>
        <v>42713.962499999994</v>
      </c>
      <c r="T240" s="8">
        <f t="shared" si="20"/>
        <v>42734.375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21"/>
        <v>0.25</v>
      </c>
      <c r="P241" s="6">
        <f t="shared" si="22"/>
        <v>50</v>
      </c>
      <c r="Q241" s="7" t="str">
        <f t="shared" si="24"/>
        <v>film &amp; video</v>
      </c>
      <c r="R241" s="7" t="str">
        <f t="shared" si="25"/>
        <v>drama</v>
      </c>
      <c r="S241" s="8">
        <f t="shared" si="23"/>
        <v>42297.110300925924</v>
      </c>
      <c r="T241" s="8">
        <f t="shared" si="20"/>
        <v>42316.5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21"/>
        <v>1.0763413333333334</v>
      </c>
      <c r="P242" s="6">
        <f t="shared" si="22"/>
        <v>117.84759124087591</v>
      </c>
      <c r="Q242" s="7" t="str">
        <f t="shared" si="24"/>
        <v>film &amp; video</v>
      </c>
      <c r="R242" s="7" t="str">
        <f t="shared" si="25"/>
        <v>documentary</v>
      </c>
      <c r="S242" s="8">
        <f t="shared" si="23"/>
        <v>41354.708460648151</v>
      </c>
      <c r="T242" s="8">
        <f t="shared" si="20"/>
        <v>41399.708460648151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21"/>
        <v>1.1263736263736264</v>
      </c>
      <c r="P243" s="6">
        <f t="shared" si="22"/>
        <v>109.04255319148936</v>
      </c>
      <c r="Q243" s="7" t="str">
        <f t="shared" si="24"/>
        <v>film &amp; video</v>
      </c>
      <c r="R243" s="7" t="str">
        <f t="shared" si="25"/>
        <v>documentary</v>
      </c>
      <c r="S243" s="8">
        <f t="shared" si="23"/>
        <v>41949.697962962964</v>
      </c>
      <c r="T243" s="8">
        <f t="shared" si="20"/>
        <v>41994.697962962964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21"/>
        <v>1.1346153846153846</v>
      </c>
      <c r="P244" s="6">
        <f t="shared" si="22"/>
        <v>73.019801980198025</v>
      </c>
      <c r="Q244" s="7" t="str">
        <f t="shared" si="24"/>
        <v>film &amp; video</v>
      </c>
      <c r="R244" s="7" t="str">
        <f t="shared" si="25"/>
        <v>documentary</v>
      </c>
      <c r="S244" s="8">
        <f t="shared" si="23"/>
        <v>40862.492939814816</v>
      </c>
      <c r="T244" s="8">
        <f t="shared" si="20"/>
        <v>40897.492939814816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21"/>
        <v>1.0259199999999999</v>
      </c>
      <c r="P245" s="6">
        <f t="shared" si="22"/>
        <v>78.195121951219505</v>
      </c>
      <c r="Q245" s="7" t="str">
        <f t="shared" si="24"/>
        <v>film &amp; video</v>
      </c>
      <c r="R245" s="7" t="str">
        <f t="shared" si="25"/>
        <v>documentary</v>
      </c>
      <c r="S245" s="8">
        <f t="shared" si="23"/>
        <v>41662.047500000001</v>
      </c>
      <c r="T245" s="8">
        <f t="shared" si="20"/>
        <v>41692.047500000001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21"/>
        <v>1.1375714285714287</v>
      </c>
      <c r="P246" s="6">
        <f t="shared" si="22"/>
        <v>47.398809523809526</v>
      </c>
      <c r="Q246" s="7" t="str">
        <f t="shared" si="24"/>
        <v>film &amp; video</v>
      </c>
      <c r="R246" s="7" t="str">
        <f t="shared" si="25"/>
        <v>documentary</v>
      </c>
      <c r="S246" s="8">
        <f t="shared" si="23"/>
        <v>40213.323599537034</v>
      </c>
      <c r="T246" s="8">
        <f t="shared" si="20"/>
        <v>40253.29583333333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21"/>
        <v>1.0371999999999999</v>
      </c>
      <c r="P247" s="6">
        <f t="shared" si="22"/>
        <v>54.020833333333336</v>
      </c>
      <c r="Q247" s="7" t="str">
        <f t="shared" si="24"/>
        <v>film &amp; video</v>
      </c>
      <c r="R247" s="7" t="str">
        <f t="shared" si="25"/>
        <v>documentary</v>
      </c>
      <c r="S247" s="8">
        <f t="shared" si="23"/>
        <v>41107.053067129629</v>
      </c>
      <c r="T247" s="8">
        <f t="shared" si="20"/>
        <v>41137.053067129629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21"/>
        <v>3.0546000000000002</v>
      </c>
      <c r="P248" s="6">
        <f t="shared" si="22"/>
        <v>68.488789237668158</v>
      </c>
      <c r="Q248" s="7" t="str">
        <f t="shared" si="24"/>
        <v>film &amp; video</v>
      </c>
      <c r="R248" s="7" t="str">
        <f t="shared" si="25"/>
        <v>documentary</v>
      </c>
      <c r="S248" s="8">
        <f t="shared" si="23"/>
        <v>40480.363483796296</v>
      </c>
      <c r="T248" s="8">
        <f t="shared" si="20"/>
        <v>40530.405150462961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21"/>
        <v>1.341</v>
      </c>
      <c r="P249" s="6">
        <f t="shared" si="22"/>
        <v>108.14516129032258</v>
      </c>
      <c r="Q249" s="7" t="str">
        <f t="shared" si="24"/>
        <v>film &amp; video</v>
      </c>
      <c r="R249" s="7" t="str">
        <f t="shared" si="25"/>
        <v>documentary</v>
      </c>
      <c r="S249" s="8">
        <f t="shared" si="23"/>
        <v>40430.604328703703</v>
      </c>
      <c r="T249" s="8">
        <f t="shared" si="20"/>
        <v>40467.152083333334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21"/>
        <v>1.0133294117647058</v>
      </c>
      <c r="P250" s="6">
        <f t="shared" si="22"/>
        <v>589.95205479452056</v>
      </c>
      <c r="Q250" s="7" t="str">
        <f t="shared" si="24"/>
        <v>film &amp; video</v>
      </c>
      <c r="R250" s="7" t="str">
        <f t="shared" si="25"/>
        <v>documentary</v>
      </c>
      <c r="S250" s="8">
        <f t="shared" si="23"/>
        <v>40870.774409722224</v>
      </c>
      <c r="T250" s="8">
        <f t="shared" si="20"/>
        <v>40915.774409722224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21"/>
        <v>1.1292</v>
      </c>
      <c r="P251" s="6">
        <f t="shared" si="22"/>
        <v>48.051063829787232</v>
      </c>
      <c r="Q251" s="7" t="str">
        <f t="shared" si="24"/>
        <v>film &amp; video</v>
      </c>
      <c r="R251" s="7" t="str">
        <f t="shared" si="25"/>
        <v>documentary</v>
      </c>
      <c r="S251" s="8">
        <f t="shared" si="23"/>
        <v>40332.923842592594</v>
      </c>
      <c r="T251" s="8">
        <f t="shared" si="20"/>
        <v>40412.736111111109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21"/>
        <v>1.0558333333333334</v>
      </c>
      <c r="P252" s="6">
        <f t="shared" si="22"/>
        <v>72.482837528604122</v>
      </c>
      <c r="Q252" s="7" t="str">
        <f t="shared" si="24"/>
        <v>film &amp; video</v>
      </c>
      <c r="R252" s="7" t="str">
        <f t="shared" si="25"/>
        <v>documentary</v>
      </c>
      <c r="S252" s="8">
        <f t="shared" si="23"/>
        <v>41401.565868055557</v>
      </c>
      <c r="T252" s="8">
        <f t="shared" si="20"/>
        <v>41431.565868055557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21"/>
        <v>1.2557142857142858</v>
      </c>
      <c r="P253" s="6">
        <f t="shared" si="22"/>
        <v>57.077922077922075</v>
      </c>
      <c r="Q253" s="7" t="str">
        <f t="shared" si="24"/>
        <v>film &amp; video</v>
      </c>
      <c r="R253" s="7" t="str">
        <f t="shared" si="25"/>
        <v>documentary</v>
      </c>
      <c r="S253" s="8">
        <f t="shared" si="23"/>
        <v>41013.787569444445</v>
      </c>
      <c r="T253" s="8">
        <f t="shared" si="20"/>
        <v>41045.791666666664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21"/>
        <v>1.8455999999999999</v>
      </c>
      <c r="P254" s="6">
        <f t="shared" si="22"/>
        <v>85.444444444444443</v>
      </c>
      <c r="Q254" s="7" t="str">
        <f t="shared" si="24"/>
        <v>film &amp; video</v>
      </c>
      <c r="R254" s="7" t="str">
        <f t="shared" si="25"/>
        <v>documentary</v>
      </c>
      <c r="S254" s="8">
        <f t="shared" si="23"/>
        <v>40266.662708333337</v>
      </c>
      <c r="T254" s="8">
        <f t="shared" si="20"/>
        <v>40330.165972222225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21"/>
        <v>1.0073333333333334</v>
      </c>
      <c r="P255" s="6">
        <f t="shared" si="22"/>
        <v>215.85714285714286</v>
      </c>
      <c r="Q255" s="7" t="str">
        <f t="shared" si="24"/>
        <v>film &amp; video</v>
      </c>
      <c r="R255" s="7" t="str">
        <f t="shared" si="25"/>
        <v>documentary</v>
      </c>
      <c r="S255" s="8">
        <f t="shared" si="23"/>
        <v>40924.650868055556</v>
      </c>
      <c r="T255" s="8">
        <f t="shared" si="20"/>
        <v>40954.650868055556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21"/>
        <v>1.1694724999999999</v>
      </c>
      <c r="P256" s="6">
        <f t="shared" si="22"/>
        <v>89.38643312101911</v>
      </c>
      <c r="Q256" s="7" t="str">
        <f t="shared" si="24"/>
        <v>film &amp; video</v>
      </c>
      <c r="R256" s="7" t="str">
        <f t="shared" si="25"/>
        <v>documentary</v>
      </c>
      <c r="S256" s="8">
        <f t="shared" si="23"/>
        <v>42263.952662037031</v>
      </c>
      <c r="T256" s="8">
        <f t="shared" si="20"/>
        <v>42294.083333333328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21"/>
        <v>1.0673325</v>
      </c>
      <c r="P257" s="6">
        <f t="shared" si="22"/>
        <v>45.418404255319146</v>
      </c>
      <c r="Q257" s="7" t="str">
        <f t="shared" si="24"/>
        <v>film &amp; video</v>
      </c>
      <c r="R257" s="7" t="str">
        <f t="shared" si="25"/>
        <v>documentary</v>
      </c>
      <c r="S257" s="8">
        <f t="shared" si="23"/>
        <v>40588.526412037041</v>
      </c>
      <c r="T257" s="8">
        <f t="shared" si="20"/>
        <v>40618.48474537037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21"/>
        <v>1.391</v>
      </c>
      <c r="P258" s="6">
        <f t="shared" si="22"/>
        <v>65.756363636363631</v>
      </c>
      <c r="Q258" s="7" t="str">
        <f t="shared" si="24"/>
        <v>film &amp; video</v>
      </c>
      <c r="R258" s="7" t="str">
        <f t="shared" si="25"/>
        <v>documentary</v>
      </c>
      <c r="S258" s="8">
        <f t="shared" si="23"/>
        <v>41319.769293981481</v>
      </c>
      <c r="T258" s="8">
        <f t="shared" ref="T258:T321" si="26">(((I258/60)/60)/24)+DATE(1970,1,1)</f>
        <v>41349.769293981481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27">E259/D259</f>
        <v>1.0672648571428571</v>
      </c>
      <c r="P259" s="6">
        <f t="shared" ref="P259:P322" si="28">IF(L259=0,0,E259/L259)</f>
        <v>66.70405357142856</v>
      </c>
      <c r="Q259" s="7" t="str">
        <f t="shared" si="24"/>
        <v>film &amp; video</v>
      </c>
      <c r="R259" s="7" t="str">
        <f t="shared" si="25"/>
        <v>documentary</v>
      </c>
      <c r="S259" s="8">
        <f t="shared" ref="S259:S322" si="29">(((J259/60)/60)/24)+DATE(1970,1,1)</f>
        <v>42479.626875000002</v>
      </c>
      <c r="T259" s="8">
        <f t="shared" si="26"/>
        <v>42509.626875000002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27"/>
        <v>1.9114</v>
      </c>
      <c r="P260" s="6">
        <f t="shared" si="28"/>
        <v>83.345930232558146</v>
      </c>
      <c r="Q260" s="7" t="str">
        <f t="shared" si="24"/>
        <v>film &amp; video</v>
      </c>
      <c r="R260" s="7" t="str">
        <f t="shared" si="25"/>
        <v>documentary</v>
      </c>
      <c r="S260" s="8">
        <f t="shared" si="29"/>
        <v>40682.051689814813</v>
      </c>
      <c r="T260" s="8">
        <f t="shared" si="26"/>
        <v>40712.051689814813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27"/>
        <v>1.3193789333333332</v>
      </c>
      <c r="P261" s="6">
        <f t="shared" si="28"/>
        <v>105.04609341825902</v>
      </c>
      <c r="Q261" s="7" t="str">
        <f t="shared" si="24"/>
        <v>film &amp; video</v>
      </c>
      <c r="R261" s="7" t="str">
        <f t="shared" si="25"/>
        <v>documentary</v>
      </c>
      <c r="S261" s="8">
        <f t="shared" si="29"/>
        <v>42072.738067129627</v>
      </c>
      <c r="T261" s="8">
        <f t="shared" si="26"/>
        <v>42102.738067129627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27"/>
        <v>1.0640000000000001</v>
      </c>
      <c r="P262" s="6">
        <f t="shared" si="28"/>
        <v>120.90909090909091</v>
      </c>
      <c r="Q262" s="7" t="str">
        <f t="shared" si="24"/>
        <v>film &amp; video</v>
      </c>
      <c r="R262" s="7" t="str">
        <f t="shared" si="25"/>
        <v>documentary</v>
      </c>
      <c r="S262" s="8">
        <f t="shared" si="29"/>
        <v>40330.755543981482</v>
      </c>
      <c r="T262" s="8">
        <f t="shared" si="26"/>
        <v>40376.415972222225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27"/>
        <v>1.0740000000000001</v>
      </c>
      <c r="P263" s="6">
        <f t="shared" si="28"/>
        <v>97.63636363636364</v>
      </c>
      <c r="Q263" s="7" t="str">
        <f t="shared" si="24"/>
        <v>film &amp; video</v>
      </c>
      <c r="R263" s="7" t="str">
        <f t="shared" si="25"/>
        <v>documentary</v>
      </c>
      <c r="S263" s="8">
        <f t="shared" si="29"/>
        <v>41017.885462962964</v>
      </c>
      <c r="T263" s="8">
        <f t="shared" si="26"/>
        <v>41067.621527777781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27"/>
        <v>2.4</v>
      </c>
      <c r="P264" s="6">
        <f t="shared" si="28"/>
        <v>41.379310344827587</v>
      </c>
      <c r="Q264" s="7" t="str">
        <f t="shared" si="24"/>
        <v>film &amp; video</v>
      </c>
      <c r="R264" s="7" t="str">
        <f t="shared" si="25"/>
        <v>documentary</v>
      </c>
      <c r="S264" s="8">
        <f t="shared" si="29"/>
        <v>40555.24800925926</v>
      </c>
      <c r="T264" s="8">
        <f t="shared" si="26"/>
        <v>40600.24800925926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27"/>
        <v>1.1808107999999999</v>
      </c>
      <c r="P265" s="6">
        <f t="shared" si="28"/>
        <v>30.654485981308412</v>
      </c>
      <c r="Q265" s="7" t="str">
        <f t="shared" si="24"/>
        <v>film &amp; video</v>
      </c>
      <c r="R265" s="7" t="str">
        <f t="shared" si="25"/>
        <v>documentary</v>
      </c>
      <c r="S265" s="8">
        <f t="shared" si="29"/>
        <v>41149.954791666663</v>
      </c>
      <c r="T265" s="8">
        <f t="shared" si="26"/>
        <v>41179.954791666663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27"/>
        <v>1.1819999999999999</v>
      </c>
      <c r="P266" s="6">
        <f t="shared" si="28"/>
        <v>64.945054945054949</v>
      </c>
      <c r="Q266" s="7" t="str">
        <f t="shared" si="24"/>
        <v>film &amp; video</v>
      </c>
      <c r="R266" s="7" t="str">
        <f t="shared" si="25"/>
        <v>documentary</v>
      </c>
      <c r="S266" s="8">
        <f t="shared" si="29"/>
        <v>41010.620312500003</v>
      </c>
      <c r="T266" s="8">
        <f t="shared" si="26"/>
        <v>41040.620312500003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27"/>
        <v>1.111</v>
      </c>
      <c r="P267" s="6">
        <f t="shared" si="28"/>
        <v>95.775862068965523</v>
      </c>
      <c r="Q267" s="7" t="str">
        <f t="shared" si="24"/>
        <v>film &amp; video</v>
      </c>
      <c r="R267" s="7" t="str">
        <f t="shared" si="25"/>
        <v>documentary</v>
      </c>
      <c r="S267" s="8">
        <f t="shared" si="29"/>
        <v>40267.245717592588</v>
      </c>
      <c r="T267" s="8">
        <f t="shared" si="26"/>
        <v>40308.844444444447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27"/>
        <v>1.4550000000000001</v>
      </c>
      <c r="P268" s="6">
        <f t="shared" si="28"/>
        <v>40.416666666666664</v>
      </c>
      <c r="Q268" s="7" t="str">
        <f t="shared" si="24"/>
        <v>film &amp; video</v>
      </c>
      <c r="R268" s="7" t="str">
        <f t="shared" si="25"/>
        <v>documentary</v>
      </c>
      <c r="S268" s="8">
        <f t="shared" si="29"/>
        <v>40205.174849537041</v>
      </c>
      <c r="T268" s="8">
        <f t="shared" si="26"/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27"/>
        <v>1.3162883248730965</v>
      </c>
      <c r="P269" s="6">
        <f t="shared" si="28"/>
        <v>78.578424242424248</v>
      </c>
      <c r="Q269" s="7" t="str">
        <f t="shared" si="24"/>
        <v>film &amp; video</v>
      </c>
      <c r="R269" s="7" t="str">
        <f t="shared" si="25"/>
        <v>documentary</v>
      </c>
      <c r="S269" s="8">
        <f t="shared" si="29"/>
        <v>41785.452534722222</v>
      </c>
      <c r="T269" s="8">
        <f t="shared" si="26"/>
        <v>41815.452534722222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27"/>
        <v>1.1140000000000001</v>
      </c>
      <c r="P270" s="6">
        <f t="shared" si="28"/>
        <v>50.18018018018018</v>
      </c>
      <c r="Q270" s="7" t="str">
        <f t="shared" si="24"/>
        <v>film &amp; video</v>
      </c>
      <c r="R270" s="7" t="str">
        <f t="shared" si="25"/>
        <v>documentary</v>
      </c>
      <c r="S270" s="8">
        <f t="shared" si="29"/>
        <v>40809.15252314815</v>
      </c>
      <c r="T270" s="8">
        <f t="shared" si="26"/>
        <v>40854.194189814814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27"/>
        <v>1.4723377</v>
      </c>
      <c r="P271" s="6">
        <f t="shared" si="28"/>
        <v>92.251735588972423</v>
      </c>
      <c r="Q271" s="7" t="str">
        <f t="shared" si="24"/>
        <v>film &amp; video</v>
      </c>
      <c r="R271" s="7" t="str">
        <f t="shared" si="25"/>
        <v>documentary</v>
      </c>
      <c r="S271" s="8">
        <f t="shared" si="29"/>
        <v>42758.197013888886</v>
      </c>
      <c r="T271" s="8">
        <f t="shared" si="26"/>
        <v>42788.197013888886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27"/>
        <v>1.5260869565217392</v>
      </c>
      <c r="P272" s="6">
        <f t="shared" si="28"/>
        <v>57.540983606557376</v>
      </c>
      <c r="Q272" s="7" t="str">
        <f t="shared" si="24"/>
        <v>film &amp; video</v>
      </c>
      <c r="R272" s="7" t="str">
        <f t="shared" si="25"/>
        <v>documentary</v>
      </c>
      <c r="S272" s="8">
        <f t="shared" si="29"/>
        <v>40637.866550925923</v>
      </c>
      <c r="T272" s="8">
        <f t="shared" si="26"/>
        <v>40688.166666666664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27"/>
        <v>1.0468</v>
      </c>
      <c r="P273" s="6">
        <f t="shared" si="28"/>
        <v>109.42160278745645</v>
      </c>
      <c r="Q273" s="7" t="str">
        <f t="shared" si="24"/>
        <v>film &amp; video</v>
      </c>
      <c r="R273" s="7" t="str">
        <f t="shared" si="25"/>
        <v>documentary</v>
      </c>
      <c r="S273" s="8">
        <f t="shared" si="29"/>
        <v>41612.10024305556</v>
      </c>
      <c r="T273" s="8">
        <f t="shared" si="26"/>
        <v>41641.333333333336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27"/>
        <v>1.7743366666666667</v>
      </c>
      <c r="P274" s="6">
        <f t="shared" si="28"/>
        <v>81.892461538461546</v>
      </c>
      <c r="Q274" s="7" t="str">
        <f t="shared" si="24"/>
        <v>film &amp; video</v>
      </c>
      <c r="R274" s="7" t="str">
        <f t="shared" si="25"/>
        <v>documentary</v>
      </c>
      <c r="S274" s="8">
        <f t="shared" si="29"/>
        <v>40235.900358796294</v>
      </c>
      <c r="T274" s="8">
        <f t="shared" si="26"/>
        <v>40296.78402777778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27"/>
        <v>1.077758</v>
      </c>
      <c r="P275" s="6">
        <f t="shared" si="28"/>
        <v>45.667711864406776</v>
      </c>
      <c r="Q275" s="7" t="str">
        <f t="shared" si="24"/>
        <v>film &amp; video</v>
      </c>
      <c r="R275" s="7" t="str">
        <f t="shared" si="25"/>
        <v>documentary</v>
      </c>
      <c r="S275" s="8">
        <f t="shared" si="29"/>
        <v>40697.498449074075</v>
      </c>
      <c r="T275" s="8">
        <f t="shared" si="26"/>
        <v>40727.498449074075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27"/>
        <v>1.56</v>
      </c>
      <c r="P276" s="6">
        <f t="shared" si="28"/>
        <v>55.221238938053098</v>
      </c>
      <c r="Q276" s="7" t="str">
        <f t="shared" si="24"/>
        <v>film &amp; video</v>
      </c>
      <c r="R276" s="7" t="str">
        <f t="shared" si="25"/>
        <v>documentary</v>
      </c>
      <c r="S276" s="8">
        <f t="shared" si="29"/>
        <v>40969.912372685183</v>
      </c>
      <c r="T276" s="8">
        <f t="shared" si="26"/>
        <v>41004.290972222225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27"/>
        <v>1.08395</v>
      </c>
      <c r="P277" s="6">
        <f t="shared" si="28"/>
        <v>65.298192771084331</v>
      </c>
      <c r="Q277" s="7" t="str">
        <f t="shared" si="24"/>
        <v>film &amp; video</v>
      </c>
      <c r="R277" s="7" t="str">
        <f t="shared" si="25"/>
        <v>documentary</v>
      </c>
      <c r="S277" s="8">
        <f t="shared" si="29"/>
        <v>41193.032013888893</v>
      </c>
      <c r="T277" s="8">
        <f t="shared" si="26"/>
        <v>41223.073680555557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27"/>
        <v>1.476</v>
      </c>
      <c r="P278" s="6">
        <f t="shared" si="28"/>
        <v>95.225806451612897</v>
      </c>
      <c r="Q278" s="7" t="str">
        <f t="shared" si="24"/>
        <v>film &amp; video</v>
      </c>
      <c r="R278" s="7" t="str">
        <f t="shared" si="25"/>
        <v>documentary</v>
      </c>
      <c r="S278" s="8">
        <f t="shared" si="29"/>
        <v>40967.081874999996</v>
      </c>
      <c r="T278" s="8">
        <f t="shared" si="26"/>
        <v>41027.040208333332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27"/>
        <v>1.1038153846153846</v>
      </c>
      <c r="P279" s="6">
        <f t="shared" si="28"/>
        <v>75.444794952681391</v>
      </c>
      <c r="Q279" s="7" t="str">
        <f t="shared" si="24"/>
        <v>film &amp; video</v>
      </c>
      <c r="R279" s="7" t="str">
        <f t="shared" si="25"/>
        <v>documentary</v>
      </c>
      <c r="S279" s="8">
        <f t="shared" si="29"/>
        <v>42117.891423611116</v>
      </c>
      <c r="T279" s="8">
        <f t="shared" si="26"/>
        <v>42147.891423611116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27"/>
        <v>1.5034814814814814</v>
      </c>
      <c r="P280" s="6">
        <f t="shared" si="28"/>
        <v>97.816867469879512</v>
      </c>
      <c r="Q280" s="7" t="str">
        <f t="shared" si="24"/>
        <v>film &amp; video</v>
      </c>
      <c r="R280" s="7" t="str">
        <f t="shared" si="25"/>
        <v>documentary</v>
      </c>
      <c r="S280" s="8">
        <f t="shared" si="29"/>
        <v>41164.040960648148</v>
      </c>
      <c r="T280" s="8">
        <f t="shared" si="26"/>
        <v>41194.040960648148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27"/>
        <v>1.5731829411764706</v>
      </c>
      <c r="P281" s="6">
        <f t="shared" si="28"/>
        <v>87.685606557377056</v>
      </c>
      <c r="Q281" s="7" t="str">
        <f t="shared" si="24"/>
        <v>film &amp; video</v>
      </c>
      <c r="R281" s="7" t="str">
        <f t="shared" si="25"/>
        <v>documentary</v>
      </c>
      <c r="S281" s="8">
        <f t="shared" si="29"/>
        <v>42759.244166666671</v>
      </c>
      <c r="T281" s="8">
        <f t="shared" si="26"/>
        <v>42793.084027777775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27"/>
        <v>1.5614399999999999</v>
      </c>
      <c r="P282" s="6">
        <f t="shared" si="28"/>
        <v>54.748948106591868</v>
      </c>
      <c r="Q282" s="7" t="str">
        <f t="shared" si="24"/>
        <v>film &amp; video</v>
      </c>
      <c r="R282" s="7" t="str">
        <f t="shared" si="25"/>
        <v>documentary</v>
      </c>
      <c r="S282" s="8">
        <f t="shared" si="29"/>
        <v>41744.590682870366</v>
      </c>
      <c r="T282" s="8">
        <f t="shared" si="26"/>
        <v>41789.590682870366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27"/>
        <v>1.2058763636363636</v>
      </c>
      <c r="P283" s="6">
        <f t="shared" si="28"/>
        <v>83.953417721518989</v>
      </c>
      <c r="Q283" s="7" t="str">
        <f t="shared" si="24"/>
        <v>film &amp; video</v>
      </c>
      <c r="R283" s="7" t="str">
        <f t="shared" si="25"/>
        <v>documentary</v>
      </c>
      <c r="S283" s="8">
        <f t="shared" si="29"/>
        <v>39950.163344907407</v>
      </c>
      <c r="T283" s="8">
        <f t="shared" si="26"/>
        <v>40035.80972222222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27"/>
        <v>1.0118888888888888</v>
      </c>
      <c r="P284" s="6">
        <f t="shared" si="28"/>
        <v>254.38547486033519</v>
      </c>
      <c r="Q284" s="7" t="str">
        <f t="shared" si="24"/>
        <v>film &amp; video</v>
      </c>
      <c r="R284" s="7" t="str">
        <f t="shared" si="25"/>
        <v>documentary</v>
      </c>
      <c r="S284" s="8">
        <f t="shared" si="29"/>
        <v>40194.920046296298</v>
      </c>
      <c r="T284" s="8">
        <f t="shared" si="26"/>
        <v>40231.916666666664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27"/>
        <v>1.142725</v>
      </c>
      <c r="P285" s="6">
        <f t="shared" si="28"/>
        <v>101.8269801980198</v>
      </c>
      <c r="Q285" s="7" t="str">
        <f t="shared" si="24"/>
        <v>film &amp; video</v>
      </c>
      <c r="R285" s="7" t="str">
        <f t="shared" si="25"/>
        <v>documentary</v>
      </c>
      <c r="S285" s="8">
        <f t="shared" si="29"/>
        <v>40675.71</v>
      </c>
      <c r="T285" s="8">
        <f t="shared" si="26"/>
        <v>40695.207638888889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27"/>
        <v>1.0462615</v>
      </c>
      <c r="P286" s="6">
        <f t="shared" si="28"/>
        <v>55.066394736842106</v>
      </c>
      <c r="Q286" s="7" t="str">
        <f t="shared" si="24"/>
        <v>film &amp; video</v>
      </c>
      <c r="R286" s="7" t="str">
        <f t="shared" si="25"/>
        <v>documentary</v>
      </c>
      <c r="S286" s="8">
        <f t="shared" si="29"/>
        <v>40904.738194444442</v>
      </c>
      <c r="T286" s="8">
        <f t="shared" si="26"/>
        <v>40929.738194444442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27"/>
        <v>2.2882507142857142</v>
      </c>
      <c r="P287" s="6">
        <f t="shared" si="28"/>
        <v>56.901438721136763</v>
      </c>
      <c r="Q287" s="7" t="str">
        <f t="shared" si="24"/>
        <v>film &amp; video</v>
      </c>
      <c r="R287" s="7" t="str">
        <f t="shared" si="25"/>
        <v>documentary</v>
      </c>
      <c r="S287" s="8">
        <f t="shared" si="29"/>
        <v>41506.756111111114</v>
      </c>
      <c r="T287" s="8">
        <f t="shared" si="26"/>
        <v>41536.756111111114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27"/>
        <v>1.0915333333333332</v>
      </c>
      <c r="P288" s="6">
        <f t="shared" si="28"/>
        <v>121.28148148148148</v>
      </c>
      <c r="Q288" s="7" t="str">
        <f t="shared" si="24"/>
        <v>film &amp; video</v>
      </c>
      <c r="R288" s="7" t="str">
        <f t="shared" si="25"/>
        <v>documentary</v>
      </c>
      <c r="S288" s="8">
        <f t="shared" si="29"/>
        <v>41313.816249999996</v>
      </c>
      <c r="T288" s="8">
        <f t="shared" si="26"/>
        <v>41358.774583333332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27"/>
        <v>1.7629999999999999</v>
      </c>
      <c r="P289" s="6">
        <f t="shared" si="28"/>
        <v>91.189655172413794</v>
      </c>
      <c r="Q289" s="7" t="str">
        <f t="shared" si="24"/>
        <v>film &amp; video</v>
      </c>
      <c r="R289" s="7" t="str">
        <f t="shared" si="25"/>
        <v>documentary</v>
      </c>
      <c r="S289" s="8">
        <f t="shared" si="29"/>
        <v>41184.277986111112</v>
      </c>
      <c r="T289" s="8">
        <f t="shared" si="26"/>
        <v>41215.166666666664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27"/>
        <v>1.0321061999999999</v>
      </c>
      <c r="P290" s="6">
        <f t="shared" si="28"/>
        <v>115.44812080536913</v>
      </c>
      <c r="Q290" s="7" t="str">
        <f t="shared" si="24"/>
        <v>film &amp; video</v>
      </c>
      <c r="R290" s="7" t="str">
        <f t="shared" si="25"/>
        <v>documentary</v>
      </c>
      <c r="S290" s="8">
        <f t="shared" si="29"/>
        <v>41051.168900462959</v>
      </c>
      <c r="T290" s="8">
        <f t="shared" si="26"/>
        <v>41086.168900462959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27"/>
        <v>1.0482</v>
      </c>
      <c r="P291" s="6">
        <f t="shared" si="28"/>
        <v>67.771551724137936</v>
      </c>
      <c r="Q291" s="7" t="str">
        <f t="shared" si="24"/>
        <v>film &amp; video</v>
      </c>
      <c r="R291" s="7" t="str">
        <f t="shared" si="25"/>
        <v>documentary</v>
      </c>
      <c r="S291" s="8">
        <f t="shared" si="29"/>
        <v>41550.456412037034</v>
      </c>
      <c r="T291" s="8">
        <f t="shared" si="26"/>
        <v>41580.456412037034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27"/>
        <v>1.0668444444444445</v>
      </c>
      <c r="P292" s="6">
        <f t="shared" si="28"/>
        <v>28.576190476190476</v>
      </c>
      <c r="Q292" s="7" t="str">
        <f t="shared" si="24"/>
        <v>film &amp; video</v>
      </c>
      <c r="R292" s="7" t="str">
        <f t="shared" si="25"/>
        <v>documentary</v>
      </c>
      <c r="S292" s="8">
        <f t="shared" si="29"/>
        <v>40526.36917824074</v>
      </c>
      <c r="T292" s="8">
        <f t="shared" si="26"/>
        <v>40576.332638888889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27"/>
        <v>1.2001999999999999</v>
      </c>
      <c r="P293" s="6">
        <f t="shared" si="28"/>
        <v>46.8828125</v>
      </c>
      <c r="Q293" s="7" t="str">
        <f t="shared" si="24"/>
        <v>film &amp; video</v>
      </c>
      <c r="R293" s="7" t="str">
        <f t="shared" si="25"/>
        <v>documentary</v>
      </c>
      <c r="S293" s="8">
        <f t="shared" si="29"/>
        <v>41376.769050925926</v>
      </c>
      <c r="T293" s="8">
        <f t="shared" si="26"/>
        <v>41395.000694444447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27"/>
        <v>1.0150693333333334</v>
      </c>
      <c r="P294" s="6">
        <f t="shared" si="28"/>
        <v>154.42231237322514</v>
      </c>
      <c r="Q294" s="7" t="str">
        <f t="shared" si="24"/>
        <v>film &amp; video</v>
      </c>
      <c r="R294" s="7" t="str">
        <f t="shared" si="25"/>
        <v>documentary</v>
      </c>
      <c r="S294" s="8">
        <f t="shared" si="29"/>
        <v>40812.803229166668</v>
      </c>
      <c r="T294" s="8">
        <f t="shared" si="26"/>
        <v>40845.165972222225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27"/>
        <v>1.0138461538461538</v>
      </c>
      <c r="P295" s="6">
        <f t="shared" si="28"/>
        <v>201.22137404580153</v>
      </c>
      <c r="Q295" s="7" t="str">
        <f t="shared" si="24"/>
        <v>film &amp; video</v>
      </c>
      <c r="R295" s="7" t="str">
        <f t="shared" si="25"/>
        <v>documentary</v>
      </c>
      <c r="S295" s="8">
        <f t="shared" si="29"/>
        <v>41719.667986111112</v>
      </c>
      <c r="T295" s="8">
        <f t="shared" si="26"/>
        <v>41749.667986111112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27"/>
        <v>1</v>
      </c>
      <c r="P296" s="6">
        <f t="shared" si="28"/>
        <v>100</v>
      </c>
      <c r="Q296" s="7" t="str">
        <f t="shared" si="24"/>
        <v>film &amp; video</v>
      </c>
      <c r="R296" s="7" t="str">
        <f t="shared" si="25"/>
        <v>documentary</v>
      </c>
      <c r="S296" s="8">
        <f t="shared" si="29"/>
        <v>40343.084421296298</v>
      </c>
      <c r="T296" s="8">
        <f t="shared" si="26"/>
        <v>40378.666666666664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27"/>
        <v>1.3310911999999999</v>
      </c>
      <c r="P297" s="6">
        <f t="shared" si="28"/>
        <v>100.08204511278196</v>
      </c>
      <c r="Q297" s="7" t="str">
        <f t="shared" si="24"/>
        <v>film &amp; video</v>
      </c>
      <c r="R297" s="7" t="str">
        <f t="shared" si="25"/>
        <v>documentary</v>
      </c>
      <c r="S297" s="8">
        <f t="shared" si="29"/>
        <v>41519.004733796297</v>
      </c>
      <c r="T297" s="8">
        <f t="shared" si="26"/>
        <v>41579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27"/>
        <v>1.187262</v>
      </c>
      <c r="P298" s="6">
        <f t="shared" si="28"/>
        <v>230.08953488372092</v>
      </c>
      <c r="Q298" s="7" t="str">
        <f t="shared" ref="Q298:Q361" si="30">LEFT(N298,SEARCH("/",N298)-1)</f>
        <v>film &amp; video</v>
      </c>
      <c r="R298" s="7" t="str">
        <f t="shared" ref="R298:R361" si="31">RIGHT(N298,LEN(N298)-SEARCH("/",N298))</f>
        <v>documentary</v>
      </c>
      <c r="S298" s="8">
        <f t="shared" si="29"/>
        <v>41134.475497685184</v>
      </c>
      <c r="T298" s="8">
        <f t="shared" si="26"/>
        <v>41159.475497685184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27"/>
        <v>1.0064</v>
      </c>
      <c r="P299" s="6">
        <f t="shared" si="28"/>
        <v>141.74647887323943</v>
      </c>
      <c r="Q299" s="7" t="str">
        <f t="shared" si="30"/>
        <v>film &amp; video</v>
      </c>
      <c r="R299" s="7" t="str">
        <f t="shared" si="31"/>
        <v>documentary</v>
      </c>
      <c r="S299" s="8">
        <f t="shared" si="29"/>
        <v>42089.72802083334</v>
      </c>
      <c r="T299" s="8">
        <f t="shared" si="26"/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27"/>
        <v>1.089324126984127</v>
      </c>
      <c r="P300" s="6">
        <f t="shared" si="28"/>
        <v>56.344351395730705</v>
      </c>
      <c r="Q300" s="7" t="str">
        <f t="shared" si="30"/>
        <v>film &amp; video</v>
      </c>
      <c r="R300" s="7" t="str">
        <f t="shared" si="31"/>
        <v>documentary</v>
      </c>
      <c r="S300" s="8">
        <f t="shared" si="29"/>
        <v>41709.463518518518</v>
      </c>
      <c r="T300" s="8">
        <f t="shared" si="26"/>
        <v>41768.875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27"/>
        <v>1.789525</v>
      </c>
      <c r="P301" s="6">
        <f t="shared" si="28"/>
        <v>73.341188524590166</v>
      </c>
      <c r="Q301" s="7" t="str">
        <f t="shared" si="30"/>
        <v>film &amp; video</v>
      </c>
      <c r="R301" s="7" t="str">
        <f t="shared" si="31"/>
        <v>documentary</v>
      </c>
      <c r="S301" s="8">
        <f t="shared" si="29"/>
        <v>40469.225231481483</v>
      </c>
      <c r="T301" s="8">
        <f t="shared" si="26"/>
        <v>40499.266898148147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27"/>
        <v>1.0172264</v>
      </c>
      <c r="P302" s="6">
        <f t="shared" si="28"/>
        <v>85.337785234899329</v>
      </c>
      <c r="Q302" s="7" t="str">
        <f t="shared" si="30"/>
        <v>film &amp; video</v>
      </c>
      <c r="R302" s="7" t="str">
        <f t="shared" si="31"/>
        <v>documentary</v>
      </c>
      <c r="S302" s="8">
        <f t="shared" si="29"/>
        <v>40626.959930555553</v>
      </c>
      <c r="T302" s="8">
        <f t="shared" si="26"/>
        <v>40657.959930555553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27"/>
        <v>1.1873499999999999</v>
      </c>
      <c r="P303" s="6">
        <f t="shared" si="28"/>
        <v>61.496215139442228</v>
      </c>
      <c r="Q303" s="7" t="str">
        <f t="shared" si="30"/>
        <v>film &amp; video</v>
      </c>
      <c r="R303" s="7" t="str">
        <f t="shared" si="31"/>
        <v>documentary</v>
      </c>
      <c r="S303" s="8">
        <f t="shared" si="29"/>
        <v>41312.737673611111</v>
      </c>
      <c r="T303" s="8">
        <f t="shared" si="26"/>
        <v>41352.696006944447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27"/>
        <v>1.0045999999999999</v>
      </c>
      <c r="P304" s="6">
        <f t="shared" si="28"/>
        <v>93.018518518518519</v>
      </c>
      <c r="Q304" s="7" t="str">
        <f t="shared" si="30"/>
        <v>film &amp; video</v>
      </c>
      <c r="R304" s="7" t="str">
        <f t="shared" si="31"/>
        <v>documentary</v>
      </c>
      <c r="S304" s="8">
        <f t="shared" si="29"/>
        <v>40933.856921296298</v>
      </c>
      <c r="T304" s="8">
        <f t="shared" si="26"/>
        <v>40963.856921296298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27"/>
        <v>1.3746666666666667</v>
      </c>
      <c r="P305" s="6">
        <f t="shared" si="28"/>
        <v>50.292682926829265</v>
      </c>
      <c r="Q305" s="7" t="str">
        <f t="shared" si="30"/>
        <v>film &amp; video</v>
      </c>
      <c r="R305" s="7" t="str">
        <f t="shared" si="31"/>
        <v>documentary</v>
      </c>
      <c r="S305" s="8">
        <f t="shared" si="29"/>
        <v>41032.071134259262</v>
      </c>
      <c r="T305" s="8">
        <f t="shared" si="26"/>
        <v>41062.071134259262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27"/>
        <v>2.3164705882352941</v>
      </c>
      <c r="P306" s="6">
        <f t="shared" si="28"/>
        <v>106.43243243243244</v>
      </c>
      <c r="Q306" s="7" t="str">
        <f t="shared" si="30"/>
        <v>film &amp; video</v>
      </c>
      <c r="R306" s="7" t="str">
        <f t="shared" si="31"/>
        <v>documentary</v>
      </c>
      <c r="S306" s="8">
        <f t="shared" si="29"/>
        <v>41114.094872685186</v>
      </c>
      <c r="T306" s="8">
        <f t="shared" si="26"/>
        <v>41153.083333333336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27"/>
        <v>1.3033333333333332</v>
      </c>
      <c r="P307" s="6">
        <f t="shared" si="28"/>
        <v>51.719576719576722</v>
      </c>
      <c r="Q307" s="7" t="str">
        <f t="shared" si="30"/>
        <v>film &amp; video</v>
      </c>
      <c r="R307" s="7" t="str">
        <f t="shared" si="31"/>
        <v>documentary</v>
      </c>
      <c r="S307" s="8">
        <f t="shared" si="29"/>
        <v>40948.630196759259</v>
      </c>
      <c r="T307" s="8">
        <f t="shared" si="26"/>
        <v>40978.630196759259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27"/>
        <v>2.9289999999999998</v>
      </c>
      <c r="P308" s="6">
        <f t="shared" si="28"/>
        <v>36.612499999999997</v>
      </c>
      <c r="Q308" s="7" t="str">
        <f t="shared" si="30"/>
        <v>film &amp; video</v>
      </c>
      <c r="R308" s="7" t="str">
        <f t="shared" si="31"/>
        <v>documentary</v>
      </c>
      <c r="S308" s="8">
        <f t="shared" si="29"/>
        <v>41333.837187500001</v>
      </c>
      <c r="T308" s="8">
        <f t="shared" si="26"/>
        <v>41353.795520833337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27"/>
        <v>1.1131818181818183</v>
      </c>
      <c r="P309" s="6">
        <f t="shared" si="28"/>
        <v>42.517361111111114</v>
      </c>
      <c r="Q309" s="7" t="str">
        <f t="shared" si="30"/>
        <v>film &amp; video</v>
      </c>
      <c r="R309" s="7" t="str">
        <f t="shared" si="31"/>
        <v>documentary</v>
      </c>
      <c r="S309" s="8">
        <f t="shared" si="29"/>
        <v>41282.944456018515</v>
      </c>
      <c r="T309" s="8">
        <f t="shared" si="26"/>
        <v>41312.944456018515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27"/>
        <v>1.0556666666666668</v>
      </c>
      <c r="P310" s="6">
        <f t="shared" si="28"/>
        <v>62.712871287128714</v>
      </c>
      <c r="Q310" s="7" t="str">
        <f t="shared" si="30"/>
        <v>film &amp; video</v>
      </c>
      <c r="R310" s="7" t="str">
        <f t="shared" si="31"/>
        <v>documentary</v>
      </c>
      <c r="S310" s="8">
        <f t="shared" si="29"/>
        <v>40567.694560185184</v>
      </c>
      <c r="T310" s="8">
        <f t="shared" si="26"/>
        <v>40612.694560185184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27"/>
        <v>1.1894444444444445</v>
      </c>
      <c r="P311" s="6">
        <f t="shared" si="28"/>
        <v>89.957983193277315</v>
      </c>
      <c r="Q311" s="7" t="str">
        <f t="shared" si="30"/>
        <v>film &amp; video</v>
      </c>
      <c r="R311" s="7" t="str">
        <f t="shared" si="31"/>
        <v>documentary</v>
      </c>
      <c r="S311" s="8">
        <f t="shared" si="29"/>
        <v>41134.751550925925</v>
      </c>
      <c r="T311" s="8">
        <f t="shared" si="26"/>
        <v>41155.751550925925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27"/>
        <v>1.04129</v>
      </c>
      <c r="P312" s="6">
        <f t="shared" si="28"/>
        <v>28.924722222222222</v>
      </c>
      <c r="Q312" s="7" t="str">
        <f t="shared" si="30"/>
        <v>film &amp; video</v>
      </c>
      <c r="R312" s="7" t="str">
        <f t="shared" si="31"/>
        <v>documentary</v>
      </c>
      <c r="S312" s="8">
        <f t="shared" si="29"/>
        <v>40821.183136574073</v>
      </c>
      <c r="T312" s="8">
        <f t="shared" si="26"/>
        <v>40836.083333333336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27"/>
        <v>1.0410165</v>
      </c>
      <c r="P313" s="6">
        <f t="shared" si="28"/>
        <v>138.8022</v>
      </c>
      <c r="Q313" s="7" t="str">
        <f t="shared" si="30"/>
        <v>film &amp; video</v>
      </c>
      <c r="R313" s="7" t="str">
        <f t="shared" si="31"/>
        <v>documentary</v>
      </c>
      <c r="S313" s="8">
        <f t="shared" si="29"/>
        <v>40868.219814814816</v>
      </c>
      <c r="T313" s="8">
        <f t="shared" si="26"/>
        <v>40909.332638888889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27"/>
        <v>1.1187499999999999</v>
      </c>
      <c r="P314" s="6">
        <f t="shared" si="28"/>
        <v>61.301369863013697</v>
      </c>
      <c r="Q314" s="7" t="str">
        <f t="shared" si="30"/>
        <v>film &amp; video</v>
      </c>
      <c r="R314" s="7" t="str">
        <f t="shared" si="31"/>
        <v>documentary</v>
      </c>
      <c r="S314" s="8">
        <f t="shared" si="29"/>
        <v>41348.877685185187</v>
      </c>
      <c r="T314" s="8">
        <f t="shared" si="26"/>
        <v>41378.877685185187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27"/>
        <v>1.0473529411764706</v>
      </c>
      <c r="P315" s="6">
        <f t="shared" si="28"/>
        <v>80.202702702702709</v>
      </c>
      <c r="Q315" s="7" t="str">
        <f t="shared" si="30"/>
        <v>film &amp; video</v>
      </c>
      <c r="R315" s="7" t="str">
        <f t="shared" si="31"/>
        <v>documentary</v>
      </c>
      <c r="S315" s="8">
        <f t="shared" si="29"/>
        <v>40357.227939814817</v>
      </c>
      <c r="T315" s="8">
        <f t="shared" si="26"/>
        <v>40401.665972222225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27"/>
        <v>3.8515000000000001</v>
      </c>
      <c r="P316" s="6">
        <f t="shared" si="28"/>
        <v>32.095833333333331</v>
      </c>
      <c r="Q316" s="7" t="str">
        <f t="shared" si="30"/>
        <v>film &amp; video</v>
      </c>
      <c r="R316" s="7" t="str">
        <f t="shared" si="31"/>
        <v>documentary</v>
      </c>
      <c r="S316" s="8">
        <f t="shared" si="29"/>
        <v>41304.833194444444</v>
      </c>
      <c r="T316" s="8">
        <f t="shared" si="26"/>
        <v>41334.833194444444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27"/>
        <v>1.01248</v>
      </c>
      <c r="P317" s="6">
        <f t="shared" si="28"/>
        <v>200.88888888888889</v>
      </c>
      <c r="Q317" s="7" t="str">
        <f t="shared" si="30"/>
        <v>film &amp; video</v>
      </c>
      <c r="R317" s="7" t="str">
        <f t="shared" si="31"/>
        <v>documentary</v>
      </c>
      <c r="S317" s="8">
        <f t="shared" si="29"/>
        <v>41113.77238425926</v>
      </c>
      <c r="T317" s="8">
        <f t="shared" si="26"/>
        <v>41143.77238425926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27"/>
        <v>1.1377333333333333</v>
      </c>
      <c r="P318" s="6">
        <f t="shared" si="28"/>
        <v>108.01265822784811</v>
      </c>
      <c r="Q318" s="7" t="str">
        <f t="shared" si="30"/>
        <v>film &amp; video</v>
      </c>
      <c r="R318" s="7" t="str">
        <f t="shared" si="31"/>
        <v>documentary</v>
      </c>
      <c r="S318" s="8">
        <f t="shared" si="29"/>
        <v>41950.923576388886</v>
      </c>
      <c r="T318" s="8">
        <f t="shared" si="26"/>
        <v>41984.207638888889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27"/>
        <v>1.0080333333333333</v>
      </c>
      <c r="P319" s="6">
        <f t="shared" si="28"/>
        <v>95.699367088607602</v>
      </c>
      <c r="Q319" s="7" t="str">
        <f t="shared" si="30"/>
        <v>film &amp; video</v>
      </c>
      <c r="R319" s="7" t="str">
        <f t="shared" si="31"/>
        <v>documentary</v>
      </c>
      <c r="S319" s="8">
        <f t="shared" si="29"/>
        <v>41589.676886574074</v>
      </c>
      <c r="T319" s="8">
        <f t="shared" si="26"/>
        <v>41619.676886574074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27"/>
        <v>2.8332000000000002</v>
      </c>
      <c r="P320" s="6">
        <f t="shared" si="28"/>
        <v>49.880281690140848</v>
      </c>
      <c r="Q320" s="7" t="str">
        <f t="shared" si="30"/>
        <v>film &amp; video</v>
      </c>
      <c r="R320" s="7" t="str">
        <f t="shared" si="31"/>
        <v>documentary</v>
      </c>
      <c r="S320" s="8">
        <f t="shared" si="29"/>
        <v>41330.038784722223</v>
      </c>
      <c r="T320" s="8">
        <f t="shared" si="26"/>
        <v>41359.997118055559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27"/>
        <v>1.1268</v>
      </c>
      <c r="P321" s="6">
        <f t="shared" si="28"/>
        <v>110.47058823529412</v>
      </c>
      <c r="Q321" s="7" t="str">
        <f t="shared" si="30"/>
        <v>film &amp; video</v>
      </c>
      <c r="R321" s="7" t="str">
        <f t="shared" si="31"/>
        <v>documentary</v>
      </c>
      <c r="S321" s="8">
        <f t="shared" si="29"/>
        <v>40123.83829861111</v>
      </c>
      <c r="T321" s="8">
        <f t="shared" si="26"/>
        <v>40211.332638888889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27"/>
        <v>1.0658000000000001</v>
      </c>
      <c r="P322" s="6">
        <f t="shared" si="28"/>
        <v>134.91139240506328</v>
      </c>
      <c r="Q322" s="7" t="str">
        <f t="shared" si="30"/>
        <v>film &amp; video</v>
      </c>
      <c r="R322" s="7" t="str">
        <f t="shared" si="31"/>
        <v>documentary</v>
      </c>
      <c r="S322" s="8">
        <f t="shared" si="29"/>
        <v>42331.551307870366</v>
      </c>
      <c r="T322" s="8">
        <f t="shared" ref="T322:T385" si="32">(((I322/60)/60)/24)+DATE(1970,1,1)</f>
        <v>42360.958333333328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33">E323/D323</f>
        <v>1.0266285714285714</v>
      </c>
      <c r="P323" s="6">
        <f t="shared" ref="P323:P386" si="34">IF(L323=0,0,E323/L323)</f>
        <v>106.62314540059347</v>
      </c>
      <c r="Q323" s="7" t="str">
        <f t="shared" si="30"/>
        <v>film &amp; video</v>
      </c>
      <c r="R323" s="7" t="str">
        <f t="shared" si="31"/>
        <v>documentary</v>
      </c>
      <c r="S323" s="8">
        <f t="shared" ref="S323:S386" si="35">(((J323/60)/60)/24)+DATE(1970,1,1)</f>
        <v>42647.446597222224</v>
      </c>
      <c r="T323" s="8">
        <f t="shared" si="32"/>
        <v>42682.488263888896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33"/>
        <v>1.0791200000000001</v>
      </c>
      <c r="P324" s="6">
        <f t="shared" si="34"/>
        <v>145.04301075268816</v>
      </c>
      <c r="Q324" s="7" t="str">
        <f t="shared" si="30"/>
        <v>film &amp; video</v>
      </c>
      <c r="R324" s="7" t="str">
        <f t="shared" si="31"/>
        <v>documentary</v>
      </c>
      <c r="S324" s="8">
        <f t="shared" si="35"/>
        <v>42473.57</v>
      </c>
      <c r="T324" s="8">
        <f t="shared" si="32"/>
        <v>42503.57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33"/>
        <v>1.2307407407407407</v>
      </c>
      <c r="P325" s="6">
        <f t="shared" si="34"/>
        <v>114.58620689655173</v>
      </c>
      <c r="Q325" s="7" t="str">
        <f t="shared" si="30"/>
        <v>film &amp; video</v>
      </c>
      <c r="R325" s="7" t="str">
        <f t="shared" si="31"/>
        <v>documentary</v>
      </c>
      <c r="S325" s="8">
        <f t="shared" si="35"/>
        <v>42697.32136574074</v>
      </c>
      <c r="T325" s="8">
        <f t="shared" si="32"/>
        <v>42725.332638888889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33"/>
        <v>1.016</v>
      </c>
      <c r="P326" s="6">
        <f t="shared" si="34"/>
        <v>105.3170731707317</v>
      </c>
      <c r="Q326" s="7" t="str">
        <f t="shared" si="30"/>
        <v>film &amp; video</v>
      </c>
      <c r="R326" s="7" t="str">
        <f t="shared" si="31"/>
        <v>documentary</v>
      </c>
      <c r="S326" s="8">
        <f t="shared" si="35"/>
        <v>42184.626250000001</v>
      </c>
      <c r="T326" s="8">
        <f t="shared" si="32"/>
        <v>42217.626250000001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33"/>
        <v>1.04396</v>
      </c>
      <c r="P327" s="6">
        <f t="shared" si="34"/>
        <v>70.921195652173907</v>
      </c>
      <c r="Q327" s="7" t="str">
        <f t="shared" si="30"/>
        <v>film &amp; video</v>
      </c>
      <c r="R327" s="7" t="str">
        <f t="shared" si="31"/>
        <v>documentary</v>
      </c>
      <c r="S327" s="8">
        <f t="shared" si="35"/>
        <v>42689.187881944439</v>
      </c>
      <c r="T327" s="8">
        <f t="shared" si="32"/>
        <v>42724.187881944439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33"/>
        <v>1.1292973333333334</v>
      </c>
      <c r="P328" s="6">
        <f t="shared" si="34"/>
        <v>147.17167680278018</v>
      </c>
      <c r="Q328" s="7" t="str">
        <f t="shared" si="30"/>
        <v>film &amp; video</v>
      </c>
      <c r="R328" s="7" t="str">
        <f t="shared" si="31"/>
        <v>documentary</v>
      </c>
      <c r="S328" s="8">
        <f t="shared" si="35"/>
        <v>42775.314884259264</v>
      </c>
      <c r="T328" s="8">
        <f t="shared" si="32"/>
        <v>42808.956250000003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33"/>
        <v>1.3640000000000001</v>
      </c>
      <c r="P329" s="6">
        <f t="shared" si="34"/>
        <v>160.47058823529412</v>
      </c>
      <c r="Q329" s="7" t="str">
        <f t="shared" si="30"/>
        <v>film &amp; video</v>
      </c>
      <c r="R329" s="7" t="str">
        <f t="shared" si="31"/>
        <v>documentary</v>
      </c>
      <c r="S329" s="8">
        <f t="shared" si="35"/>
        <v>42058.235289351855</v>
      </c>
      <c r="T329" s="8">
        <f t="shared" si="32"/>
        <v>42085.333333333328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33"/>
        <v>1.036144</v>
      </c>
      <c r="P330" s="6">
        <f t="shared" si="34"/>
        <v>156.04578313253012</v>
      </c>
      <c r="Q330" s="7" t="str">
        <f t="shared" si="30"/>
        <v>film &amp; video</v>
      </c>
      <c r="R330" s="7" t="str">
        <f t="shared" si="31"/>
        <v>documentary</v>
      </c>
      <c r="S330" s="8">
        <f t="shared" si="35"/>
        <v>42278.946620370371</v>
      </c>
      <c r="T330" s="8">
        <f t="shared" si="32"/>
        <v>42309.166666666672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33"/>
        <v>1.0549999999999999</v>
      </c>
      <c r="P331" s="6">
        <f t="shared" si="34"/>
        <v>63.17365269461078</v>
      </c>
      <c r="Q331" s="7" t="str">
        <f t="shared" si="30"/>
        <v>film &amp; video</v>
      </c>
      <c r="R331" s="7" t="str">
        <f t="shared" si="31"/>
        <v>documentary</v>
      </c>
      <c r="S331" s="8">
        <f t="shared" si="35"/>
        <v>42291.46674768519</v>
      </c>
      <c r="T331" s="8">
        <f t="shared" si="32"/>
        <v>42315.166666666672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33"/>
        <v>1.0182857142857142</v>
      </c>
      <c r="P332" s="6">
        <f t="shared" si="34"/>
        <v>104.82352941176471</v>
      </c>
      <c r="Q332" s="7" t="str">
        <f t="shared" si="30"/>
        <v>film &amp; video</v>
      </c>
      <c r="R332" s="7" t="str">
        <f t="shared" si="31"/>
        <v>documentary</v>
      </c>
      <c r="S332" s="8">
        <f t="shared" si="35"/>
        <v>41379.515775462962</v>
      </c>
      <c r="T332" s="8">
        <f t="shared" si="32"/>
        <v>41411.165972222225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33"/>
        <v>1.0660499999999999</v>
      </c>
      <c r="P333" s="6">
        <f t="shared" si="34"/>
        <v>97.356164383561648</v>
      </c>
      <c r="Q333" s="7" t="str">
        <f t="shared" si="30"/>
        <v>film &amp; video</v>
      </c>
      <c r="R333" s="7" t="str">
        <f t="shared" si="31"/>
        <v>documentary</v>
      </c>
      <c r="S333" s="8">
        <f t="shared" si="35"/>
        <v>42507.581412037034</v>
      </c>
      <c r="T333" s="8">
        <f t="shared" si="32"/>
        <v>42538.581412037034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33"/>
        <v>1.13015</v>
      </c>
      <c r="P334" s="6">
        <f t="shared" si="34"/>
        <v>203.63063063063063</v>
      </c>
      <c r="Q334" s="7" t="str">
        <f t="shared" si="30"/>
        <v>film &amp; video</v>
      </c>
      <c r="R334" s="7" t="str">
        <f t="shared" si="31"/>
        <v>documentary</v>
      </c>
      <c r="S334" s="8">
        <f t="shared" si="35"/>
        <v>42263.680289351847</v>
      </c>
      <c r="T334" s="8">
        <f t="shared" si="32"/>
        <v>42305.333333333328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33"/>
        <v>1.252275</v>
      </c>
      <c r="P335" s="6">
        <f t="shared" si="34"/>
        <v>188.31203007518798</v>
      </c>
      <c r="Q335" s="7" t="str">
        <f t="shared" si="30"/>
        <v>film &amp; video</v>
      </c>
      <c r="R335" s="7" t="str">
        <f t="shared" si="31"/>
        <v>documentary</v>
      </c>
      <c r="S335" s="8">
        <f t="shared" si="35"/>
        <v>42437.636469907404</v>
      </c>
      <c r="T335" s="8">
        <f t="shared" si="32"/>
        <v>42467.59480324074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33"/>
        <v>1.0119</v>
      </c>
      <c r="P336" s="6">
        <f t="shared" si="34"/>
        <v>146.65217391304347</v>
      </c>
      <c r="Q336" s="7" t="str">
        <f t="shared" si="30"/>
        <v>film &amp; video</v>
      </c>
      <c r="R336" s="7" t="str">
        <f t="shared" si="31"/>
        <v>documentary</v>
      </c>
      <c r="S336" s="8">
        <f t="shared" si="35"/>
        <v>42101.682372685187</v>
      </c>
      <c r="T336" s="8">
        <f t="shared" si="32"/>
        <v>42139.791666666672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33"/>
        <v>1.0276470588235294</v>
      </c>
      <c r="P337" s="6">
        <f t="shared" si="34"/>
        <v>109.1875</v>
      </c>
      <c r="Q337" s="7" t="str">
        <f t="shared" si="30"/>
        <v>film &amp; video</v>
      </c>
      <c r="R337" s="7" t="str">
        <f t="shared" si="31"/>
        <v>documentary</v>
      </c>
      <c r="S337" s="8">
        <f t="shared" si="35"/>
        <v>42101.737442129626</v>
      </c>
      <c r="T337" s="8">
        <f t="shared" si="32"/>
        <v>42132.916666666672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33"/>
        <v>1.1683911999999999</v>
      </c>
      <c r="P338" s="6">
        <f t="shared" si="34"/>
        <v>59.249046653144013</v>
      </c>
      <c r="Q338" s="7" t="str">
        <f t="shared" si="30"/>
        <v>film &amp; video</v>
      </c>
      <c r="R338" s="7" t="str">
        <f t="shared" si="31"/>
        <v>documentary</v>
      </c>
      <c r="S338" s="8">
        <f t="shared" si="35"/>
        <v>42291.596273148149</v>
      </c>
      <c r="T338" s="8">
        <f t="shared" si="32"/>
        <v>42321.637939814813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33"/>
        <v>1.0116833333333335</v>
      </c>
      <c r="P339" s="6">
        <f t="shared" si="34"/>
        <v>97.904838709677421</v>
      </c>
      <c r="Q339" s="7" t="str">
        <f t="shared" si="30"/>
        <v>film &amp; video</v>
      </c>
      <c r="R339" s="7" t="str">
        <f t="shared" si="31"/>
        <v>documentary</v>
      </c>
      <c r="S339" s="8">
        <f t="shared" si="35"/>
        <v>42047.128564814819</v>
      </c>
      <c r="T339" s="8">
        <f t="shared" si="32"/>
        <v>42077.086898148147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33"/>
        <v>1.1013360000000001</v>
      </c>
      <c r="P340" s="6">
        <f t="shared" si="34"/>
        <v>70.000169491525426</v>
      </c>
      <c r="Q340" s="7" t="str">
        <f t="shared" si="30"/>
        <v>film &amp; video</v>
      </c>
      <c r="R340" s="7" t="str">
        <f t="shared" si="31"/>
        <v>documentary</v>
      </c>
      <c r="S340" s="8">
        <f t="shared" si="35"/>
        <v>42559.755671296298</v>
      </c>
      <c r="T340" s="8">
        <f t="shared" si="32"/>
        <v>42616.041666666672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33"/>
        <v>1.0808333333333333</v>
      </c>
      <c r="P341" s="6">
        <f t="shared" si="34"/>
        <v>72.865168539325836</v>
      </c>
      <c r="Q341" s="7" t="str">
        <f t="shared" si="30"/>
        <v>film &amp; video</v>
      </c>
      <c r="R341" s="7" t="str">
        <f t="shared" si="31"/>
        <v>documentary</v>
      </c>
      <c r="S341" s="8">
        <f t="shared" si="35"/>
        <v>42093.760046296295</v>
      </c>
      <c r="T341" s="8">
        <f t="shared" si="32"/>
        <v>42123.760046296295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33"/>
        <v>1.2502285714285715</v>
      </c>
      <c r="P342" s="6">
        <f t="shared" si="34"/>
        <v>146.34782608695653</v>
      </c>
      <c r="Q342" s="7" t="str">
        <f t="shared" si="30"/>
        <v>film &amp; video</v>
      </c>
      <c r="R342" s="7" t="str">
        <f t="shared" si="31"/>
        <v>documentary</v>
      </c>
      <c r="S342" s="8">
        <f t="shared" si="35"/>
        <v>42772.669062500005</v>
      </c>
      <c r="T342" s="8">
        <f t="shared" si="32"/>
        <v>42802.875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33"/>
        <v>1.0671428571428572</v>
      </c>
      <c r="P343" s="6">
        <f t="shared" si="34"/>
        <v>67.909090909090907</v>
      </c>
      <c r="Q343" s="7" t="str">
        <f t="shared" si="30"/>
        <v>film &amp; video</v>
      </c>
      <c r="R343" s="7" t="str">
        <f t="shared" si="31"/>
        <v>documentary</v>
      </c>
      <c r="S343" s="8">
        <f t="shared" si="35"/>
        <v>41894.879606481481</v>
      </c>
      <c r="T343" s="8">
        <f t="shared" si="32"/>
        <v>41913.165972222225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33"/>
        <v>1.0036639999999999</v>
      </c>
      <c r="P344" s="6">
        <f t="shared" si="34"/>
        <v>169.85083076923075</v>
      </c>
      <c r="Q344" s="7" t="str">
        <f t="shared" si="30"/>
        <v>film &amp; video</v>
      </c>
      <c r="R344" s="7" t="str">
        <f t="shared" si="31"/>
        <v>documentary</v>
      </c>
      <c r="S344" s="8">
        <f t="shared" si="35"/>
        <v>42459.780844907407</v>
      </c>
      <c r="T344" s="8">
        <f t="shared" si="32"/>
        <v>42489.780844907407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33"/>
        <v>1.0202863333333334</v>
      </c>
      <c r="P345" s="6">
        <f t="shared" si="34"/>
        <v>58.413339694656486</v>
      </c>
      <c r="Q345" s="7" t="str">
        <f t="shared" si="30"/>
        <v>film &amp; video</v>
      </c>
      <c r="R345" s="7" t="str">
        <f t="shared" si="31"/>
        <v>documentary</v>
      </c>
      <c r="S345" s="8">
        <f t="shared" si="35"/>
        <v>41926.73778935185</v>
      </c>
      <c r="T345" s="8">
        <f t="shared" si="32"/>
        <v>41957.125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33"/>
        <v>1.0208358208955224</v>
      </c>
      <c r="P346" s="6">
        <f t="shared" si="34"/>
        <v>119.99298245614035</v>
      </c>
      <c r="Q346" s="7" t="str">
        <f t="shared" si="30"/>
        <v>film &amp; video</v>
      </c>
      <c r="R346" s="7" t="str">
        <f t="shared" si="31"/>
        <v>documentary</v>
      </c>
      <c r="S346" s="8">
        <f t="shared" si="35"/>
        <v>42111.970995370371</v>
      </c>
      <c r="T346" s="8">
        <f t="shared" si="32"/>
        <v>42156.097222222219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33"/>
        <v>1.2327586206896552</v>
      </c>
      <c r="P347" s="6">
        <f t="shared" si="34"/>
        <v>99.860335195530723</v>
      </c>
      <c r="Q347" s="7" t="str">
        <f t="shared" si="30"/>
        <v>film &amp; video</v>
      </c>
      <c r="R347" s="7" t="str">
        <f t="shared" si="31"/>
        <v>documentary</v>
      </c>
      <c r="S347" s="8">
        <f t="shared" si="35"/>
        <v>42114.944328703699</v>
      </c>
      <c r="T347" s="8">
        <f t="shared" si="32"/>
        <v>42144.944328703699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33"/>
        <v>1.7028880000000002</v>
      </c>
      <c r="P348" s="6">
        <f t="shared" si="34"/>
        <v>90.579148936170213</v>
      </c>
      <c r="Q348" s="7" t="str">
        <f t="shared" si="30"/>
        <v>film &amp; video</v>
      </c>
      <c r="R348" s="7" t="str">
        <f t="shared" si="31"/>
        <v>documentary</v>
      </c>
      <c r="S348" s="8">
        <f t="shared" si="35"/>
        <v>42261.500243055561</v>
      </c>
      <c r="T348" s="8">
        <f t="shared" si="32"/>
        <v>42291.500243055561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33"/>
        <v>1.1159049999999999</v>
      </c>
      <c r="P349" s="6">
        <f t="shared" si="34"/>
        <v>117.77361477572559</v>
      </c>
      <c r="Q349" s="7" t="str">
        <f t="shared" si="30"/>
        <v>film &amp; video</v>
      </c>
      <c r="R349" s="7" t="str">
        <f t="shared" si="31"/>
        <v>documentary</v>
      </c>
      <c r="S349" s="8">
        <f t="shared" si="35"/>
        <v>42292.495474537034</v>
      </c>
      <c r="T349" s="8">
        <f t="shared" si="32"/>
        <v>42322.537141203706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33"/>
        <v>1.03</v>
      </c>
      <c r="P350" s="6">
        <f t="shared" si="34"/>
        <v>86.554621848739501</v>
      </c>
      <c r="Q350" s="7" t="str">
        <f t="shared" si="30"/>
        <v>film &amp; video</v>
      </c>
      <c r="R350" s="7" t="str">
        <f t="shared" si="31"/>
        <v>documentary</v>
      </c>
      <c r="S350" s="8">
        <f t="shared" si="35"/>
        <v>42207.58699074074</v>
      </c>
      <c r="T350" s="8">
        <f t="shared" si="32"/>
        <v>42237.58699074074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33"/>
        <v>1.0663570159857905</v>
      </c>
      <c r="P351" s="6">
        <f t="shared" si="34"/>
        <v>71.899281437125751</v>
      </c>
      <c r="Q351" s="7" t="str">
        <f t="shared" si="30"/>
        <v>film &amp; video</v>
      </c>
      <c r="R351" s="7" t="str">
        <f t="shared" si="31"/>
        <v>documentary</v>
      </c>
      <c r="S351" s="8">
        <f t="shared" si="35"/>
        <v>42760.498935185184</v>
      </c>
      <c r="T351" s="8">
        <f t="shared" si="32"/>
        <v>42790.498935185184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33"/>
        <v>1.1476</v>
      </c>
      <c r="P352" s="6">
        <f t="shared" si="34"/>
        <v>129.81900452488688</v>
      </c>
      <c r="Q352" s="7" t="str">
        <f t="shared" si="30"/>
        <v>film &amp; video</v>
      </c>
      <c r="R352" s="7" t="str">
        <f t="shared" si="31"/>
        <v>documentary</v>
      </c>
      <c r="S352" s="8">
        <f t="shared" si="35"/>
        <v>42586.066076388888</v>
      </c>
      <c r="T352" s="8">
        <f t="shared" si="32"/>
        <v>42624.165972222225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33"/>
        <v>1.2734117647058822</v>
      </c>
      <c r="P353" s="6">
        <f t="shared" si="34"/>
        <v>44.912863070539416</v>
      </c>
      <c r="Q353" s="7" t="str">
        <f t="shared" si="30"/>
        <v>film &amp; video</v>
      </c>
      <c r="R353" s="7" t="str">
        <f t="shared" si="31"/>
        <v>documentary</v>
      </c>
      <c r="S353" s="8">
        <f t="shared" si="35"/>
        <v>42427.964745370366</v>
      </c>
      <c r="T353" s="8">
        <f t="shared" si="32"/>
        <v>42467.923078703709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33"/>
        <v>1.1656</v>
      </c>
      <c r="P354" s="6">
        <f t="shared" si="34"/>
        <v>40.755244755244753</v>
      </c>
      <c r="Q354" s="7" t="str">
        <f t="shared" si="30"/>
        <v>film &amp; video</v>
      </c>
      <c r="R354" s="7" t="str">
        <f t="shared" si="31"/>
        <v>documentary</v>
      </c>
      <c r="S354" s="8">
        <f t="shared" si="35"/>
        <v>41890.167453703703</v>
      </c>
      <c r="T354" s="8">
        <f t="shared" si="32"/>
        <v>41920.167453703703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33"/>
        <v>1.0861819426615318</v>
      </c>
      <c r="P355" s="6">
        <f t="shared" si="34"/>
        <v>103.52394779771615</v>
      </c>
      <c r="Q355" s="7" t="str">
        <f t="shared" si="30"/>
        <v>film &amp; video</v>
      </c>
      <c r="R355" s="7" t="str">
        <f t="shared" si="31"/>
        <v>documentary</v>
      </c>
      <c r="S355" s="8">
        <f t="shared" si="35"/>
        <v>42297.791886574079</v>
      </c>
      <c r="T355" s="8">
        <f t="shared" si="32"/>
        <v>42327.833553240736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33"/>
        <v>1.0394285714285714</v>
      </c>
      <c r="P356" s="6">
        <f t="shared" si="34"/>
        <v>125.44827586206897</v>
      </c>
      <c r="Q356" s="7" t="str">
        <f t="shared" si="30"/>
        <v>film &amp; video</v>
      </c>
      <c r="R356" s="7" t="str">
        <f t="shared" si="31"/>
        <v>documentary</v>
      </c>
      <c r="S356" s="8">
        <f t="shared" si="35"/>
        <v>42438.827789351853</v>
      </c>
      <c r="T356" s="8">
        <f t="shared" si="32"/>
        <v>42468.786122685182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33"/>
        <v>1.1625714285714286</v>
      </c>
      <c r="P357" s="6">
        <f t="shared" si="34"/>
        <v>246.60606060606059</v>
      </c>
      <c r="Q357" s="7" t="str">
        <f t="shared" si="30"/>
        <v>film &amp; video</v>
      </c>
      <c r="R357" s="7" t="str">
        <f t="shared" si="31"/>
        <v>documentary</v>
      </c>
      <c r="S357" s="8">
        <f t="shared" si="35"/>
        <v>41943.293912037036</v>
      </c>
      <c r="T357" s="8">
        <f t="shared" si="32"/>
        <v>41974.3355787037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33"/>
        <v>1.0269239999999999</v>
      </c>
      <c r="P358" s="6">
        <f t="shared" si="34"/>
        <v>79.401340206185566</v>
      </c>
      <c r="Q358" s="7" t="str">
        <f t="shared" si="30"/>
        <v>film &amp; video</v>
      </c>
      <c r="R358" s="7" t="str">
        <f t="shared" si="31"/>
        <v>documentary</v>
      </c>
      <c r="S358" s="8">
        <f t="shared" si="35"/>
        <v>42415.803159722222</v>
      </c>
      <c r="T358" s="8">
        <f t="shared" si="32"/>
        <v>42445.761493055557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33"/>
        <v>1.74</v>
      </c>
      <c r="P359" s="6">
        <f t="shared" si="34"/>
        <v>86.138613861386133</v>
      </c>
      <c r="Q359" s="7" t="str">
        <f t="shared" si="30"/>
        <v>film &amp; video</v>
      </c>
      <c r="R359" s="7" t="str">
        <f t="shared" si="31"/>
        <v>documentary</v>
      </c>
      <c r="S359" s="8">
        <f t="shared" si="35"/>
        <v>42078.222187499996</v>
      </c>
      <c r="T359" s="8">
        <f t="shared" si="32"/>
        <v>42118.222187499996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33"/>
        <v>1.03088</v>
      </c>
      <c r="P360" s="6">
        <f t="shared" si="34"/>
        <v>193.04868913857678</v>
      </c>
      <c r="Q360" s="7" t="str">
        <f t="shared" si="30"/>
        <v>film &amp; video</v>
      </c>
      <c r="R360" s="7" t="str">
        <f t="shared" si="31"/>
        <v>documentary</v>
      </c>
      <c r="S360" s="8">
        <f t="shared" si="35"/>
        <v>42507.860196759255</v>
      </c>
      <c r="T360" s="8">
        <f t="shared" si="32"/>
        <v>42536.625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33"/>
        <v>1.0485537190082646</v>
      </c>
      <c r="P361" s="6">
        <f t="shared" si="34"/>
        <v>84.023178807947019</v>
      </c>
      <c r="Q361" s="7" t="str">
        <f t="shared" si="30"/>
        <v>film &amp; video</v>
      </c>
      <c r="R361" s="7" t="str">
        <f t="shared" si="31"/>
        <v>documentary</v>
      </c>
      <c r="S361" s="8">
        <f t="shared" si="35"/>
        <v>41935.070486111108</v>
      </c>
      <c r="T361" s="8">
        <f t="shared" si="32"/>
        <v>41957.216666666667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33"/>
        <v>1.0137499999999999</v>
      </c>
      <c r="P362" s="6">
        <f t="shared" si="34"/>
        <v>139.82758620689654</v>
      </c>
      <c r="Q362" s="7" t="str">
        <f t="shared" ref="Q362:Q425" si="36">LEFT(N362,SEARCH("/",N362)-1)</f>
        <v>film &amp; video</v>
      </c>
      <c r="R362" s="7" t="str">
        <f t="shared" ref="R362:R425" si="37">RIGHT(N362,LEN(N362)-SEARCH("/",N362))</f>
        <v>documentary</v>
      </c>
      <c r="S362" s="8">
        <f t="shared" si="35"/>
        <v>42163.897916666669</v>
      </c>
      <c r="T362" s="8">
        <f t="shared" si="32"/>
        <v>42208.132638888885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33"/>
        <v>1.1107699999999998</v>
      </c>
      <c r="P363" s="6">
        <f t="shared" si="34"/>
        <v>109.82189265536722</v>
      </c>
      <c r="Q363" s="7" t="str">
        <f t="shared" si="36"/>
        <v>film &amp; video</v>
      </c>
      <c r="R363" s="7" t="str">
        <f t="shared" si="37"/>
        <v>documentary</v>
      </c>
      <c r="S363" s="8">
        <f t="shared" si="35"/>
        <v>41936.001226851848</v>
      </c>
      <c r="T363" s="8">
        <f t="shared" si="32"/>
        <v>41966.042893518519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33"/>
        <v>1.2415933781686497</v>
      </c>
      <c r="P364" s="6">
        <f t="shared" si="34"/>
        <v>139.53488372093022</v>
      </c>
      <c r="Q364" s="7" t="str">
        <f t="shared" si="36"/>
        <v>film &amp; video</v>
      </c>
      <c r="R364" s="7" t="str">
        <f t="shared" si="37"/>
        <v>documentary</v>
      </c>
      <c r="S364" s="8">
        <f t="shared" si="35"/>
        <v>41837.210543981484</v>
      </c>
      <c r="T364" s="8">
        <f t="shared" si="32"/>
        <v>41859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33"/>
        <v>1.0133333333333334</v>
      </c>
      <c r="P365" s="6">
        <f t="shared" si="34"/>
        <v>347.84615384615387</v>
      </c>
      <c r="Q365" s="7" t="str">
        <f t="shared" si="36"/>
        <v>film &amp; video</v>
      </c>
      <c r="R365" s="7" t="str">
        <f t="shared" si="37"/>
        <v>documentary</v>
      </c>
      <c r="S365" s="8">
        <f t="shared" si="35"/>
        <v>40255.744629629626</v>
      </c>
      <c r="T365" s="8">
        <f t="shared" si="32"/>
        <v>40300.806944444441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33"/>
        <v>1.1016142857142857</v>
      </c>
      <c r="P366" s="6">
        <f t="shared" si="34"/>
        <v>68.24159292035398</v>
      </c>
      <c r="Q366" s="7" t="str">
        <f t="shared" si="36"/>
        <v>film &amp; video</v>
      </c>
      <c r="R366" s="7" t="str">
        <f t="shared" si="37"/>
        <v>documentary</v>
      </c>
      <c r="S366" s="8">
        <f t="shared" si="35"/>
        <v>41780.859629629631</v>
      </c>
      <c r="T366" s="8">
        <f t="shared" si="32"/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33"/>
        <v>1.0397333333333334</v>
      </c>
      <c r="P367" s="6">
        <f t="shared" si="34"/>
        <v>239.93846153846152</v>
      </c>
      <c r="Q367" s="7" t="str">
        <f t="shared" si="36"/>
        <v>film &amp; video</v>
      </c>
      <c r="R367" s="7" t="str">
        <f t="shared" si="37"/>
        <v>documentary</v>
      </c>
      <c r="S367" s="8">
        <f t="shared" si="35"/>
        <v>41668.606469907405</v>
      </c>
      <c r="T367" s="8">
        <f t="shared" si="32"/>
        <v>41698.606469907405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33"/>
        <v>1.013157894736842</v>
      </c>
      <c r="P368" s="6">
        <f t="shared" si="34"/>
        <v>287.31343283582089</v>
      </c>
      <c r="Q368" s="7" t="str">
        <f t="shared" si="36"/>
        <v>film &amp; video</v>
      </c>
      <c r="R368" s="7" t="str">
        <f t="shared" si="37"/>
        <v>documentary</v>
      </c>
      <c r="S368" s="8">
        <f t="shared" si="35"/>
        <v>41019.793032407404</v>
      </c>
      <c r="T368" s="8">
        <f t="shared" si="32"/>
        <v>41049.793032407404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33"/>
        <v>1.033501</v>
      </c>
      <c r="P369" s="6">
        <f t="shared" si="34"/>
        <v>86.84882352941176</v>
      </c>
      <c r="Q369" s="7" t="str">
        <f t="shared" si="36"/>
        <v>film &amp; video</v>
      </c>
      <c r="R369" s="7" t="str">
        <f t="shared" si="37"/>
        <v>documentary</v>
      </c>
      <c r="S369" s="8">
        <f t="shared" si="35"/>
        <v>41355.577291666668</v>
      </c>
      <c r="T369" s="8">
        <f t="shared" si="32"/>
        <v>41395.207638888889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33"/>
        <v>1.04112</v>
      </c>
      <c r="P370" s="6">
        <f t="shared" si="34"/>
        <v>81.84905660377359</v>
      </c>
      <c r="Q370" s="7" t="str">
        <f t="shared" si="36"/>
        <v>film &amp; video</v>
      </c>
      <c r="R370" s="7" t="str">
        <f t="shared" si="37"/>
        <v>documentary</v>
      </c>
      <c r="S370" s="8">
        <f t="shared" si="35"/>
        <v>42043.605578703704</v>
      </c>
      <c r="T370" s="8">
        <f t="shared" si="32"/>
        <v>42078.563912037032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33"/>
        <v>1.1015569230769231</v>
      </c>
      <c r="P371" s="6">
        <f t="shared" si="34"/>
        <v>42.874970059880241</v>
      </c>
      <c r="Q371" s="7" t="str">
        <f t="shared" si="36"/>
        <v>film &amp; video</v>
      </c>
      <c r="R371" s="7" t="str">
        <f t="shared" si="37"/>
        <v>documentary</v>
      </c>
      <c r="S371" s="8">
        <f t="shared" si="35"/>
        <v>40893.551724537036</v>
      </c>
      <c r="T371" s="8">
        <f t="shared" si="32"/>
        <v>40923.551724537036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33"/>
        <v>1.2202</v>
      </c>
      <c r="P372" s="6">
        <f t="shared" si="34"/>
        <v>709.41860465116281</v>
      </c>
      <c r="Q372" s="7" t="str">
        <f t="shared" si="36"/>
        <v>film &amp; video</v>
      </c>
      <c r="R372" s="7" t="str">
        <f t="shared" si="37"/>
        <v>documentary</v>
      </c>
      <c r="S372" s="8">
        <f t="shared" si="35"/>
        <v>42711.795138888891</v>
      </c>
      <c r="T372" s="8">
        <f t="shared" si="32"/>
        <v>42741.795138888891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33"/>
        <v>1.1416866666666667</v>
      </c>
      <c r="P373" s="6">
        <f t="shared" si="34"/>
        <v>161.25517890772127</v>
      </c>
      <c r="Q373" s="7" t="str">
        <f t="shared" si="36"/>
        <v>film &amp; video</v>
      </c>
      <c r="R373" s="7" t="str">
        <f t="shared" si="37"/>
        <v>documentary</v>
      </c>
      <c r="S373" s="8">
        <f t="shared" si="35"/>
        <v>41261.767812500002</v>
      </c>
      <c r="T373" s="8">
        <f t="shared" si="32"/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33"/>
        <v>1.2533333333333334</v>
      </c>
      <c r="P374" s="6">
        <f t="shared" si="34"/>
        <v>41.777777777777779</v>
      </c>
      <c r="Q374" s="7" t="str">
        <f t="shared" si="36"/>
        <v>film &amp; video</v>
      </c>
      <c r="R374" s="7" t="str">
        <f t="shared" si="37"/>
        <v>documentary</v>
      </c>
      <c r="S374" s="8">
        <f t="shared" si="35"/>
        <v>42425.576898148152</v>
      </c>
      <c r="T374" s="8">
        <f t="shared" si="32"/>
        <v>42465.666666666672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33"/>
        <v>1.0666666666666667</v>
      </c>
      <c r="P375" s="6">
        <f t="shared" si="34"/>
        <v>89.887640449438209</v>
      </c>
      <c r="Q375" s="7" t="str">
        <f t="shared" si="36"/>
        <v>film &amp; video</v>
      </c>
      <c r="R375" s="7" t="str">
        <f t="shared" si="37"/>
        <v>documentary</v>
      </c>
      <c r="S375" s="8">
        <f t="shared" si="35"/>
        <v>41078.91201388889</v>
      </c>
      <c r="T375" s="8">
        <f t="shared" si="32"/>
        <v>41108.91201388889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33"/>
        <v>1.3065</v>
      </c>
      <c r="P376" s="6">
        <f t="shared" si="34"/>
        <v>45.051724137931032</v>
      </c>
      <c r="Q376" s="7" t="str">
        <f t="shared" si="36"/>
        <v>film &amp; video</v>
      </c>
      <c r="R376" s="7" t="str">
        <f t="shared" si="37"/>
        <v>documentary</v>
      </c>
      <c r="S376" s="8">
        <f t="shared" si="35"/>
        <v>40757.889247685183</v>
      </c>
      <c r="T376" s="8">
        <f t="shared" si="32"/>
        <v>40802.889247685183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33"/>
        <v>1.2</v>
      </c>
      <c r="P377" s="6">
        <f t="shared" si="34"/>
        <v>42.857142857142854</v>
      </c>
      <c r="Q377" s="7" t="str">
        <f t="shared" si="36"/>
        <v>film &amp; video</v>
      </c>
      <c r="R377" s="7" t="str">
        <f t="shared" si="37"/>
        <v>documentary</v>
      </c>
      <c r="S377" s="8">
        <f t="shared" si="35"/>
        <v>41657.985081018516</v>
      </c>
      <c r="T377" s="8">
        <f t="shared" si="32"/>
        <v>41699.720833333333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33"/>
        <v>1.0595918367346939</v>
      </c>
      <c r="P378" s="6">
        <f t="shared" si="34"/>
        <v>54.083333333333336</v>
      </c>
      <c r="Q378" s="7" t="str">
        <f t="shared" si="36"/>
        <v>film &amp; video</v>
      </c>
      <c r="R378" s="7" t="str">
        <f t="shared" si="37"/>
        <v>documentary</v>
      </c>
      <c r="S378" s="8">
        <f t="shared" si="35"/>
        <v>42576.452731481477</v>
      </c>
      <c r="T378" s="8">
        <f t="shared" si="32"/>
        <v>42607.452731481477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33"/>
        <v>1.1439999999999999</v>
      </c>
      <c r="P379" s="6">
        <f t="shared" si="34"/>
        <v>103.21804511278195</v>
      </c>
      <c r="Q379" s="7" t="str">
        <f t="shared" si="36"/>
        <v>film &amp; video</v>
      </c>
      <c r="R379" s="7" t="str">
        <f t="shared" si="37"/>
        <v>documentary</v>
      </c>
      <c r="S379" s="8">
        <f t="shared" si="35"/>
        <v>42292.250787037032</v>
      </c>
      <c r="T379" s="8">
        <f t="shared" si="32"/>
        <v>42322.292361111111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33"/>
        <v>1.1176666666666666</v>
      </c>
      <c r="P380" s="6">
        <f t="shared" si="34"/>
        <v>40.397590361445786</v>
      </c>
      <c r="Q380" s="7" t="str">
        <f t="shared" si="36"/>
        <v>film &amp; video</v>
      </c>
      <c r="R380" s="7" t="str">
        <f t="shared" si="37"/>
        <v>documentary</v>
      </c>
      <c r="S380" s="8">
        <f t="shared" si="35"/>
        <v>42370.571851851855</v>
      </c>
      <c r="T380" s="8">
        <f t="shared" si="32"/>
        <v>42394.994444444441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33"/>
        <v>1.1608000000000001</v>
      </c>
      <c r="P381" s="6">
        <f t="shared" si="34"/>
        <v>116.85906040268456</v>
      </c>
      <c r="Q381" s="7" t="str">
        <f t="shared" si="36"/>
        <v>film &amp; video</v>
      </c>
      <c r="R381" s="7" t="str">
        <f t="shared" si="37"/>
        <v>documentary</v>
      </c>
      <c r="S381" s="8">
        <f t="shared" si="35"/>
        <v>40987.688333333332</v>
      </c>
      <c r="T381" s="8">
        <f t="shared" si="32"/>
        <v>41032.688333333332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33"/>
        <v>1.415</v>
      </c>
      <c r="P382" s="6">
        <f t="shared" si="34"/>
        <v>115.51020408163265</v>
      </c>
      <c r="Q382" s="7" t="str">
        <f t="shared" si="36"/>
        <v>film &amp; video</v>
      </c>
      <c r="R382" s="7" t="str">
        <f t="shared" si="37"/>
        <v>documentary</v>
      </c>
      <c r="S382" s="8">
        <f t="shared" si="35"/>
        <v>42367.719814814816</v>
      </c>
      <c r="T382" s="8">
        <f t="shared" si="32"/>
        <v>42392.719814814816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33"/>
        <v>1.0472999999999999</v>
      </c>
      <c r="P383" s="6">
        <f t="shared" si="34"/>
        <v>104.31274900398407</v>
      </c>
      <c r="Q383" s="7" t="str">
        <f t="shared" si="36"/>
        <v>film &amp; video</v>
      </c>
      <c r="R383" s="7" t="str">
        <f t="shared" si="37"/>
        <v>documentary</v>
      </c>
      <c r="S383" s="8">
        <f t="shared" si="35"/>
        <v>41085.698113425926</v>
      </c>
      <c r="T383" s="8">
        <f t="shared" si="32"/>
        <v>41120.208333333336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33"/>
        <v>2.5583333333333331</v>
      </c>
      <c r="P384" s="6">
        <f t="shared" si="34"/>
        <v>69.772727272727266</v>
      </c>
      <c r="Q384" s="7" t="str">
        <f t="shared" si="36"/>
        <v>film &amp; video</v>
      </c>
      <c r="R384" s="7" t="str">
        <f t="shared" si="37"/>
        <v>documentary</v>
      </c>
      <c r="S384" s="8">
        <f t="shared" si="35"/>
        <v>41144.709490740745</v>
      </c>
      <c r="T384" s="8">
        <f t="shared" si="32"/>
        <v>41158.709490740745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33"/>
        <v>2.0670670670670672</v>
      </c>
      <c r="P385" s="6">
        <f t="shared" si="34"/>
        <v>43.020833333333336</v>
      </c>
      <c r="Q385" s="7" t="str">
        <f t="shared" si="36"/>
        <v>film &amp; video</v>
      </c>
      <c r="R385" s="7" t="str">
        <f t="shared" si="37"/>
        <v>documentary</v>
      </c>
      <c r="S385" s="8">
        <f t="shared" si="35"/>
        <v>41755.117581018516</v>
      </c>
      <c r="T385" s="8">
        <f t="shared" si="32"/>
        <v>41778.117581018516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33"/>
        <v>1.1210500000000001</v>
      </c>
      <c r="P386" s="6">
        <f t="shared" si="34"/>
        <v>58.540469973890339</v>
      </c>
      <c r="Q386" s="7" t="str">
        <f t="shared" si="36"/>
        <v>film &amp; video</v>
      </c>
      <c r="R386" s="7" t="str">
        <f t="shared" si="37"/>
        <v>documentary</v>
      </c>
      <c r="S386" s="8">
        <f t="shared" si="35"/>
        <v>41980.781793981485</v>
      </c>
      <c r="T386" s="8">
        <f t="shared" ref="T386:T449" si="38">(((I386/60)/60)/24)+DATE(1970,1,1)</f>
        <v>42010.781793981485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39">E387/D387</f>
        <v>1.05982</v>
      </c>
      <c r="P387" s="6">
        <f t="shared" ref="P387:P450" si="40">IF(L387=0,0,E387/L387)</f>
        <v>111.79535864978902</v>
      </c>
      <c r="Q387" s="7" t="str">
        <f t="shared" si="36"/>
        <v>film &amp; video</v>
      </c>
      <c r="R387" s="7" t="str">
        <f t="shared" si="37"/>
        <v>documentary</v>
      </c>
      <c r="S387" s="8">
        <f t="shared" ref="S387:S450" si="41">(((J387/60)/60)/24)+DATE(1970,1,1)</f>
        <v>41934.584502314814</v>
      </c>
      <c r="T387" s="8">
        <f t="shared" si="38"/>
        <v>41964.626168981486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39"/>
        <v>1.0016666666666667</v>
      </c>
      <c r="P388" s="6">
        <f t="shared" si="40"/>
        <v>46.230769230769234</v>
      </c>
      <c r="Q388" s="7" t="str">
        <f t="shared" si="36"/>
        <v>film &amp; video</v>
      </c>
      <c r="R388" s="7" t="str">
        <f t="shared" si="37"/>
        <v>documentary</v>
      </c>
      <c r="S388" s="8">
        <f t="shared" si="41"/>
        <v>42211.951284722221</v>
      </c>
      <c r="T388" s="8">
        <f t="shared" si="38"/>
        <v>42226.951284722221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39"/>
        <v>2.1398947368421051</v>
      </c>
      <c r="P389" s="6">
        <f t="shared" si="40"/>
        <v>144.69039145907473</v>
      </c>
      <c r="Q389" s="7" t="str">
        <f t="shared" si="36"/>
        <v>film &amp; video</v>
      </c>
      <c r="R389" s="7" t="str">
        <f t="shared" si="37"/>
        <v>documentary</v>
      </c>
      <c r="S389" s="8">
        <f t="shared" si="41"/>
        <v>42200.67659722222</v>
      </c>
      <c r="T389" s="8">
        <f t="shared" si="38"/>
        <v>42231.25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39"/>
        <v>1.2616000000000001</v>
      </c>
      <c r="P390" s="6">
        <f t="shared" si="40"/>
        <v>88.845070422535215</v>
      </c>
      <c r="Q390" s="7" t="str">
        <f t="shared" si="36"/>
        <v>film &amp; video</v>
      </c>
      <c r="R390" s="7" t="str">
        <f t="shared" si="37"/>
        <v>documentary</v>
      </c>
      <c r="S390" s="8">
        <f t="shared" si="41"/>
        <v>42549.076157407413</v>
      </c>
      <c r="T390" s="8">
        <f t="shared" si="38"/>
        <v>42579.076157407413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39"/>
        <v>1.8153547058823529</v>
      </c>
      <c r="P391" s="6">
        <f t="shared" si="40"/>
        <v>81.75107284768211</v>
      </c>
      <c r="Q391" s="7" t="str">
        <f t="shared" si="36"/>
        <v>film &amp; video</v>
      </c>
      <c r="R391" s="7" t="str">
        <f t="shared" si="37"/>
        <v>documentary</v>
      </c>
      <c r="S391" s="8">
        <f t="shared" si="41"/>
        <v>41674.063078703701</v>
      </c>
      <c r="T391" s="8">
        <f t="shared" si="38"/>
        <v>41705.957638888889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39"/>
        <v>1</v>
      </c>
      <c r="P392" s="6">
        <f t="shared" si="40"/>
        <v>71.428571428571431</v>
      </c>
      <c r="Q392" s="7" t="str">
        <f t="shared" si="36"/>
        <v>film &amp; video</v>
      </c>
      <c r="R392" s="7" t="str">
        <f t="shared" si="37"/>
        <v>documentary</v>
      </c>
      <c r="S392" s="8">
        <f t="shared" si="41"/>
        <v>42112.036712962959</v>
      </c>
      <c r="T392" s="8">
        <f t="shared" si="38"/>
        <v>42132.036712962959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39"/>
        <v>1.0061</v>
      </c>
      <c r="P393" s="6">
        <f t="shared" si="40"/>
        <v>104.25906735751295</v>
      </c>
      <c r="Q393" s="7" t="str">
        <f t="shared" si="36"/>
        <v>film &amp; video</v>
      </c>
      <c r="R393" s="7" t="str">
        <f t="shared" si="37"/>
        <v>documentary</v>
      </c>
      <c r="S393" s="8">
        <f t="shared" si="41"/>
        <v>40865.042256944449</v>
      </c>
      <c r="T393" s="8">
        <f t="shared" si="38"/>
        <v>40895.040972222225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39"/>
        <v>1.009027027027027</v>
      </c>
      <c r="P394" s="6">
        <f t="shared" si="40"/>
        <v>90.616504854368927</v>
      </c>
      <c r="Q394" s="7" t="str">
        <f t="shared" si="36"/>
        <v>film &amp; video</v>
      </c>
      <c r="R394" s="7" t="str">
        <f t="shared" si="37"/>
        <v>documentary</v>
      </c>
      <c r="S394" s="8">
        <f t="shared" si="41"/>
        <v>40763.717256944445</v>
      </c>
      <c r="T394" s="8">
        <f t="shared" si="38"/>
        <v>40794.125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39"/>
        <v>1.10446</v>
      </c>
      <c r="P395" s="6">
        <f t="shared" si="40"/>
        <v>157.33048433048432</v>
      </c>
      <c r="Q395" s="7" t="str">
        <f t="shared" si="36"/>
        <v>film &amp; video</v>
      </c>
      <c r="R395" s="7" t="str">
        <f t="shared" si="37"/>
        <v>documentary</v>
      </c>
      <c r="S395" s="8">
        <f t="shared" si="41"/>
        <v>41526.708935185183</v>
      </c>
      <c r="T395" s="8">
        <f t="shared" si="38"/>
        <v>41557.708935185183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39"/>
        <v>1.118936170212766</v>
      </c>
      <c r="P396" s="6">
        <f t="shared" si="40"/>
        <v>105.18</v>
      </c>
      <c r="Q396" s="7" t="str">
        <f t="shared" si="36"/>
        <v>film &amp; video</v>
      </c>
      <c r="R396" s="7" t="str">
        <f t="shared" si="37"/>
        <v>documentary</v>
      </c>
      <c r="S396" s="8">
        <f t="shared" si="41"/>
        <v>42417.818078703705</v>
      </c>
      <c r="T396" s="8">
        <f t="shared" si="38"/>
        <v>42477.776412037041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39"/>
        <v>1.0804450000000001</v>
      </c>
      <c r="P397" s="6">
        <f t="shared" si="40"/>
        <v>58.719836956521746</v>
      </c>
      <c r="Q397" s="7" t="str">
        <f t="shared" si="36"/>
        <v>film &amp; video</v>
      </c>
      <c r="R397" s="7" t="str">
        <f t="shared" si="37"/>
        <v>documentary</v>
      </c>
      <c r="S397" s="8">
        <f t="shared" si="41"/>
        <v>40990.909259259257</v>
      </c>
      <c r="T397" s="8">
        <f t="shared" si="38"/>
        <v>41026.897222222222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39"/>
        <v>1.0666666666666667</v>
      </c>
      <c r="P398" s="6">
        <f t="shared" si="40"/>
        <v>81.632653061224488</v>
      </c>
      <c r="Q398" s="7" t="str">
        <f t="shared" si="36"/>
        <v>film &amp; video</v>
      </c>
      <c r="R398" s="7" t="str">
        <f t="shared" si="37"/>
        <v>documentary</v>
      </c>
      <c r="S398" s="8">
        <f t="shared" si="41"/>
        <v>41082.564884259256</v>
      </c>
      <c r="T398" s="8">
        <f t="shared" si="38"/>
        <v>41097.564884259256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39"/>
        <v>1.0390027322404372</v>
      </c>
      <c r="P399" s="6">
        <f t="shared" si="40"/>
        <v>56.460043668122275</v>
      </c>
      <c r="Q399" s="7" t="str">
        <f t="shared" si="36"/>
        <v>film &amp; video</v>
      </c>
      <c r="R399" s="7" t="str">
        <f t="shared" si="37"/>
        <v>documentary</v>
      </c>
      <c r="S399" s="8">
        <f t="shared" si="41"/>
        <v>40379.776435185187</v>
      </c>
      <c r="T399" s="8">
        <f t="shared" si="38"/>
        <v>40422.155555555553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39"/>
        <v>1.2516</v>
      </c>
      <c r="P400" s="6">
        <f t="shared" si="40"/>
        <v>140.1044776119403</v>
      </c>
      <c r="Q400" s="7" t="str">
        <f t="shared" si="36"/>
        <v>film &amp; video</v>
      </c>
      <c r="R400" s="7" t="str">
        <f t="shared" si="37"/>
        <v>documentary</v>
      </c>
      <c r="S400" s="8">
        <f t="shared" si="41"/>
        <v>42078.793124999997</v>
      </c>
      <c r="T400" s="8">
        <f t="shared" si="38"/>
        <v>42123.793124999997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39"/>
        <v>1.0680499999999999</v>
      </c>
      <c r="P401" s="6">
        <f t="shared" si="40"/>
        <v>224.85263157894738</v>
      </c>
      <c r="Q401" s="7" t="str">
        <f t="shared" si="36"/>
        <v>film &amp; video</v>
      </c>
      <c r="R401" s="7" t="str">
        <f t="shared" si="37"/>
        <v>documentary</v>
      </c>
      <c r="S401" s="8">
        <f t="shared" si="41"/>
        <v>42687.875775462962</v>
      </c>
      <c r="T401" s="8">
        <f t="shared" si="38"/>
        <v>42718.5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39"/>
        <v>1.1230249999999999</v>
      </c>
      <c r="P402" s="6">
        <f t="shared" si="40"/>
        <v>181.13306451612902</v>
      </c>
      <c r="Q402" s="7" t="str">
        <f t="shared" si="36"/>
        <v>film &amp; video</v>
      </c>
      <c r="R402" s="7" t="str">
        <f t="shared" si="37"/>
        <v>documentary</v>
      </c>
      <c r="S402" s="8">
        <f t="shared" si="41"/>
        <v>41745.635960648149</v>
      </c>
      <c r="T402" s="8">
        <f t="shared" si="38"/>
        <v>41776.145833333336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39"/>
        <v>1.0381199999999999</v>
      </c>
      <c r="P403" s="6">
        <f t="shared" si="40"/>
        <v>711.04109589041093</v>
      </c>
      <c r="Q403" s="7" t="str">
        <f t="shared" si="36"/>
        <v>film &amp; video</v>
      </c>
      <c r="R403" s="7" t="str">
        <f t="shared" si="37"/>
        <v>documentary</v>
      </c>
      <c r="S403" s="8">
        <f t="shared" si="41"/>
        <v>40732.842245370368</v>
      </c>
      <c r="T403" s="8">
        <f t="shared" si="38"/>
        <v>40762.842245370368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39"/>
        <v>1.4165000000000001</v>
      </c>
      <c r="P404" s="6">
        <f t="shared" si="40"/>
        <v>65.883720930232556</v>
      </c>
      <c r="Q404" s="7" t="str">
        <f t="shared" si="36"/>
        <v>film &amp; video</v>
      </c>
      <c r="R404" s="7" t="str">
        <f t="shared" si="37"/>
        <v>documentary</v>
      </c>
      <c r="S404" s="8">
        <f t="shared" si="41"/>
        <v>42292.539548611108</v>
      </c>
      <c r="T404" s="8">
        <f t="shared" si="38"/>
        <v>42313.58121527778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39"/>
        <v>1.0526</v>
      </c>
      <c r="P405" s="6">
        <f t="shared" si="40"/>
        <v>75.185714285714283</v>
      </c>
      <c r="Q405" s="7" t="str">
        <f t="shared" si="36"/>
        <v>film &amp; video</v>
      </c>
      <c r="R405" s="7" t="str">
        <f t="shared" si="37"/>
        <v>documentary</v>
      </c>
      <c r="S405" s="8">
        <f t="shared" si="41"/>
        <v>40718.310659722221</v>
      </c>
      <c r="T405" s="8">
        <f t="shared" si="38"/>
        <v>40765.297222222223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39"/>
        <v>1.0309142857142857</v>
      </c>
      <c r="P406" s="6">
        <f t="shared" si="40"/>
        <v>133.14391143911439</v>
      </c>
      <c r="Q406" s="7" t="str">
        <f t="shared" si="36"/>
        <v>film &amp; video</v>
      </c>
      <c r="R406" s="7" t="str">
        <f t="shared" si="37"/>
        <v>documentary</v>
      </c>
      <c r="S406" s="8">
        <f t="shared" si="41"/>
        <v>41646.628032407411</v>
      </c>
      <c r="T406" s="8">
        <f t="shared" si="38"/>
        <v>41675.961111111108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39"/>
        <v>1.0765957446808512</v>
      </c>
      <c r="P407" s="6">
        <f t="shared" si="40"/>
        <v>55.2</v>
      </c>
      <c r="Q407" s="7" t="str">
        <f t="shared" si="36"/>
        <v>film &amp; video</v>
      </c>
      <c r="R407" s="7" t="str">
        <f t="shared" si="37"/>
        <v>documentary</v>
      </c>
      <c r="S407" s="8">
        <f t="shared" si="41"/>
        <v>41674.08494212963</v>
      </c>
      <c r="T407" s="8">
        <f t="shared" si="38"/>
        <v>41704.08494212963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39"/>
        <v>1.0770464285714285</v>
      </c>
      <c r="P408" s="6">
        <f t="shared" si="40"/>
        <v>86.163714285714292</v>
      </c>
      <c r="Q408" s="7" t="str">
        <f t="shared" si="36"/>
        <v>film &amp; video</v>
      </c>
      <c r="R408" s="7" t="str">
        <f t="shared" si="37"/>
        <v>documentary</v>
      </c>
      <c r="S408" s="8">
        <f t="shared" si="41"/>
        <v>40638.162465277775</v>
      </c>
      <c r="T408" s="8">
        <f t="shared" si="38"/>
        <v>40672.249305555553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39"/>
        <v>1.0155000000000001</v>
      </c>
      <c r="P409" s="6">
        <f t="shared" si="40"/>
        <v>92.318181818181813</v>
      </c>
      <c r="Q409" s="7" t="str">
        <f t="shared" si="36"/>
        <v>film &amp; video</v>
      </c>
      <c r="R409" s="7" t="str">
        <f t="shared" si="37"/>
        <v>documentary</v>
      </c>
      <c r="S409" s="8">
        <f t="shared" si="41"/>
        <v>40806.870949074073</v>
      </c>
      <c r="T409" s="8">
        <f t="shared" si="38"/>
        <v>40866.912615740745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39"/>
        <v>1.0143766666666667</v>
      </c>
      <c r="P410" s="6">
        <f t="shared" si="40"/>
        <v>160.16473684210527</v>
      </c>
      <c r="Q410" s="7" t="str">
        <f t="shared" si="36"/>
        <v>film &amp; video</v>
      </c>
      <c r="R410" s="7" t="str">
        <f t="shared" si="37"/>
        <v>documentary</v>
      </c>
      <c r="S410" s="8">
        <f t="shared" si="41"/>
        <v>41543.735995370371</v>
      </c>
      <c r="T410" s="8">
        <f t="shared" si="38"/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39"/>
        <v>1.3680000000000001</v>
      </c>
      <c r="P411" s="6">
        <f t="shared" si="40"/>
        <v>45.6</v>
      </c>
      <c r="Q411" s="7" t="str">
        <f t="shared" si="36"/>
        <v>film &amp; video</v>
      </c>
      <c r="R411" s="7" t="str">
        <f t="shared" si="37"/>
        <v>documentary</v>
      </c>
      <c r="S411" s="8">
        <f t="shared" si="41"/>
        <v>42543.862777777773</v>
      </c>
      <c r="T411" s="8">
        <f t="shared" si="38"/>
        <v>42573.862777777773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39"/>
        <v>1.2829999999999999</v>
      </c>
      <c r="P412" s="6">
        <f t="shared" si="40"/>
        <v>183.28571428571428</v>
      </c>
      <c r="Q412" s="7" t="str">
        <f t="shared" si="36"/>
        <v>film &amp; video</v>
      </c>
      <c r="R412" s="7" t="str">
        <f t="shared" si="37"/>
        <v>documentary</v>
      </c>
      <c r="S412" s="8">
        <f t="shared" si="41"/>
        <v>42113.981446759266</v>
      </c>
      <c r="T412" s="8">
        <f t="shared" si="38"/>
        <v>42173.981446759266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39"/>
        <v>1.0105</v>
      </c>
      <c r="P413" s="6">
        <f t="shared" si="40"/>
        <v>125.78838174273859</v>
      </c>
      <c r="Q413" s="7" t="str">
        <f t="shared" si="36"/>
        <v>film &amp; video</v>
      </c>
      <c r="R413" s="7" t="str">
        <f t="shared" si="37"/>
        <v>documentary</v>
      </c>
      <c r="S413" s="8">
        <f t="shared" si="41"/>
        <v>41598.17597222222</v>
      </c>
      <c r="T413" s="8">
        <f t="shared" si="38"/>
        <v>41630.208333333336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39"/>
        <v>1.2684</v>
      </c>
      <c r="P414" s="6">
        <f t="shared" si="40"/>
        <v>57.654545454545456</v>
      </c>
      <c r="Q414" s="7" t="str">
        <f t="shared" si="36"/>
        <v>film &amp; video</v>
      </c>
      <c r="R414" s="7" t="str">
        <f t="shared" si="37"/>
        <v>documentary</v>
      </c>
      <c r="S414" s="8">
        <f t="shared" si="41"/>
        <v>41099.742800925924</v>
      </c>
      <c r="T414" s="8">
        <f t="shared" si="38"/>
        <v>41115.742800925924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39"/>
        <v>1.0508593749999999</v>
      </c>
      <c r="P415" s="6">
        <f t="shared" si="40"/>
        <v>78.660818713450297</v>
      </c>
      <c r="Q415" s="7" t="str">
        <f t="shared" si="36"/>
        <v>film &amp; video</v>
      </c>
      <c r="R415" s="7" t="str">
        <f t="shared" si="37"/>
        <v>documentary</v>
      </c>
      <c r="S415" s="8">
        <f t="shared" si="41"/>
        <v>41079.877442129626</v>
      </c>
      <c r="T415" s="8">
        <f t="shared" si="38"/>
        <v>41109.877442129626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39"/>
        <v>1.0285405405405406</v>
      </c>
      <c r="P416" s="6">
        <f t="shared" si="40"/>
        <v>91.480769230769226</v>
      </c>
      <c r="Q416" s="7" t="str">
        <f t="shared" si="36"/>
        <v>film &amp; video</v>
      </c>
      <c r="R416" s="7" t="str">
        <f t="shared" si="37"/>
        <v>documentary</v>
      </c>
      <c r="S416" s="8">
        <f t="shared" si="41"/>
        <v>41529.063252314816</v>
      </c>
      <c r="T416" s="8">
        <f t="shared" si="38"/>
        <v>41559.063252314816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39"/>
        <v>1.0214714285714286</v>
      </c>
      <c r="P417" s="6">
        <f t="shared" si="40"/>
        <v>68.09809523809524</v>
      </c>
      <c r="Q417" s="7" t="str">
        <f t="shared" si="36"/>
        <v>film &amp; video</v>
      </c>
      <c r="R417" s="7" t="str">
        <f t="shared" si="37"/>
        <v>documentary</v>
      </c>
      <c r="S417" s="8">
        <f t="shared" si="41"/>
        <v>41904.851875</v>
      </c>
      <c r="T417" s="8">
        <f t="shared" si="38"/>
        <v>41929.5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39"/>
        <v>1.2021700000000002</v>
      </c>
      <c r="P418" s="6">
        <f t="shared" si="40"/>
        <v>48.086800000000004</v>
      </c>
      <c r="Q418" s="7" t="str">
        <f t="shared" si="36"/>
        <v>film &amp; video</v>
      </c>
      <c r="R418" s="7" t="str">
        <f t="shared" si="37"/>
        <v>documentary</v>
      </c>
      <c r="S418" s="8">
        <f t="shared" si="41"/>
        <v>41648.396192129629</v>
      </c>
      <c r="T418" s="8">
        <f t="shared" si="38"/>
        <v>41678.396192129629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39"/>
        <v>1.0024761904761905</v>
      </c>
      <c r="P419" s="6">
        <f t="shared" si="40"/>
        <v>202.42307692307693</v>
      </c>
      <c r="Q419" s="7" t="str">
        <f t="shared" si="36"/>
        <v>film &amp; video</v>
      </c>
      <c r="R419" s="7" t="str">
        <f t="shared" si="37"/>
        <v>documentary</v>
      </c>
      <c r="S419" s="8">
        <f t="shared" si="41"/>
        <v>41360.970601851855</v>
      </c>
      <c r="T419" s="8">
        <f t="shared" si="38"/>
        <v>41372.189583333333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39"/>
        <v>1.0063392857142857</v>
      </c>
      <c r="P420" s="6">
        <f t="shared" si="40"/>
        <v>216.75</v>
      </c>
      <c r="Q420" s="7" t="str">
        <f t="shared" si="36"/>
        <v>film &amp; video</v>
      </c>
      <c r="R420" s="7" t="str">
        <f t="shared" si="37"/>
        <v>documentary</v>
      </c>
      <c r="S420" s="8">
        <f t="shared" si="41"/>
        <v>42178.282372685186</v>
      </c>
      <c r="T420" s="8">
        <f t="shared" si="38"/>
        <v>42208.282372685186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39"/>
        <v>1.004375</v>
      </c>
      <c r="P421" s="6">
        <f t="shared" si="40"/>
        <v>110.06849315068493</v>
      </c>
      <c r="Q421" s="7" t="str">
        <f t="shared" si="36"/>
        <v>film &amp; video</v>
      </c>
      <c r="R421" s="7" t="str">
        <f t="shared" si="37"/>
        <v>documentary</v>
      </c>
      <c r="S421" s="8">
        <f t="shared" si="41"/>
        <v>41394.842442129629</v>
      </c>
      <c r="T421" s="8">
        <f t="shared" si="38"/>
        <v>41454.842442129629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39"/>
        <v>4.3939393939393936E-3</v>
      </c>
      <c r="P422" s="6">
        <f t="shared" si="40"/>
        <v>4.833333333333333</v>
      </c>
      <c r="Q422" s="7" t="str">
        <f t="shared" si="36"/>
        <v>film &amp; video</v>
      </c>
      <c r="R422" s="7" t="str">
        <f t="shared" si="37"/>
        <v>animation</v>
      </c>
      <c r="S422" s="8">
        <f t="shared" si="41"/>
        <v>41682.23646990741</v>
      </c>
      <c r="T422" s="8">
        <f t="shared" si="38"/>
        <v>41712.194803240738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39"/>
        <v>2.0066666666666667E-2</v>
      </c>
      <c r="P423" s="6">
        <f t="shared" si="40"/>
        <v>50.166666666666664</v>
      </c>
      <c r="Q423" s="7" t="str">
        <f t="shared" si="36"/>
        <v>film &amp; video</v>
      </c>
      <c r="R423" s="7" t="str">
        <f t="shared" si="37"/>
        <v>animation</v>
      </c>
      <c r="S423" s="8">
        <f t="shared" si="41"/>
        <v>42177.491388888884</v>
      </c>
      <c r="T423" s="8">
        <f t="shared" si="38"/>
        <v>42237.491388888884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39"/>
        <v>1.0749999999999999E-2</v>
      </c>
      <c r="P424" s="6">
        <f t="shared" si="40"/>
        <v>35.833333333333336</v>
      </c>
      <c r="Q424" s="7" t="str">
        <f t="shared" si="36"/>
        <v>film &amp; video</v>
      </c>
      <c r="R424" s="7" t="str">
        <f t="shared" si="37"/>
        <v>animation</v>
      </c>
      <c r="S424" s="8">
        <f t="shared" si="41"/>
        <v>41863.260381944441</v>
      </c>
      <c r="T424" s="8">
        <f t="shared" si="38"/>
        <v>41893.260381944441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39"/>
        <v>7.6499999999999997E-3</v>
      </c>
      <c r="P425" s="6">
        <f t="shared" si="40"/>
        <v>11.76923076923077</v>
      </c>
      <c r="Q425" s="7" t="str">
        <f t="shared" si="36"/>
        <v>film &amp; video</v>
      </c>
      <c r="R425" s="7" t="str">
        <f t="shared" si="37"/>
        <v>animation</v>
      </c>
      <c r="S425" s="8">
        <f t="shared" si="41"/>
        <v>41400.92627314815</v>
      </c>
      <c r="T425" s="8">
        <f t="shared" si="38"/>
        <v>41430.92627314815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39"/>
        <v>6.7966666666666675E-2</v>
      </c>
      <c r="P426" s="6">
        <f t="shared" si="40"/>
        <v>40.78</v>
      </c>
      <c r="Q426" s="7" t="str">
        <f t="shared" ref="Q426:Q489" si="42">LEFT(N426,SEARCH("/",N426)-1)</f>
        <v>film &amp; video</v>
      </c>
      <c r="R426" s="7" t="str">
        <f t="shared" ref="R426:R489" si="43">RIGHT(N426,LEN(N426)-SEARCH("/",N426))</f>
        <v>animation</v>
      </c>
      <c r="S426" s="8">
        <f t="shared" si="41"/>
        <v>40934.376145833332</v>
      </c>
      <c r="T426" s="8">
        <f t="shared" si="38"/>
        <v>40994.334479166668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39"/>
        <v>1.2E-4</v>
      </c>
      <c r="P427" s="6">
        <f t="shared" si="40"/>
        <v>3</v>
      </c>
      <c r="Q427" s="7" t="str">
        <f t="shared" si="42"/>
        <v>film &amp; video</v>
      </c>
      <c r="R427" s="7" t="str">
        <f t="shared" si="43"/>
        <v>animation</v>
      </c>
      <c r="S427" s="8">
        <f t="shared" si="41"/>
        <v>42275.861157407402</v>
      </c>
      <c r="T427" s="8">
        <f t="shared" si="38"/>
        <v>42335.902824074074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39"/>
        <v>1.3299999999999999E-2</v>
      </c>
      <c r="P428" s="6">
        <f t="shared" si="40"/>
        <v>16.625</v>
      </c>
      <c r="Q428" s="7" t="str">
        <f t="shared" si="42"/>
        <v>film &amp; video</v>
      </c>
      <c r="R428" s="7" t="str">
        <f t="shared" si="43"/>
        <v>animation</v>
      </c>
      <c r="S428" s="8">
        <f t="shared" si="41"/>
        <v>42400.711967592593</v>
      </c>
      <c r="T428" s="8">
        <f t="shared" si="38"/>
        <v>42430.711967592593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39"/>
        <v>0</v>
      </c>
      <c r="P429" s="6">
        <f t="shared" si="40"/>
        <v>0</v>
      </c>
      <c r="Q429" s="7" t="str">
        <f t="shared" si="42"/>
        <v>film &amp; video</v>
      </c>
      <c r="R429" s="7" t="str">
        <f t="shared" si="43"/>
        <v>animation</v>
      </c>
      <c r="S429" s="8">
        <f t="shared" si="41"/>
        <v>42285.909027777772</v>
      </c>
      <c r="T429" s="8">
        <f t="shared" si="38"/>
        <v>42299.790972222225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39"/>
        <v>5.6333333333333332E-2</v>
      </c>
      <c r="P430" s="6">
        <f t="shared" si="40"/>
        <v>52</v>
      </c>
      <c r="Q430" s="7" t="str">
        <f t="shared" si="42"/>
        <v>film &amp; video</v>
      </c>
      <c r="R430" s="7" t="str">
        <f t="shared" si="43"/>
        <v>animation</v>
      </c>
      <c r="S430" s="8">
        <f t="shared" si="41"/>
        <v>41778.766724537039</v>
      </c>
      <c r="T430" s="8">
        <f t="shared" si="38"/>
        <v>41806.916666666664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39"/>
        <v>0</v>
      </c>
      <c r="P431" s="6">
        <f t="shared" si="40"/>
        <v>0</v>
      </c>
      <c r="Q431" s="7" t="str">
        <f t="shared" si="42"/>
        <v>film &amp; video</v>
      </c>
      <c r="R431" s="7" t="str">
        <f t="shared" si="43"/>
        <v>animation</v>
      </c>
      <c r="S431" s="8">
        <f t="shared" si="41"/>
        <v>40070.901412037041</v>
      </c>
      <c r="T431" s="8">
        <f t="shared" si="38"/>
        <v>40144.207638888889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39"/>
        <v>2.4E-2</v>
      </c>
      <c r="P432" s="6">
        <f t="shared" si="40"/>
        <v>4.8</v>
      </c>
      <c r="Q432" s="7" t="str">
        <f t="shared" si="42"/>
        <v>film &amp; video</v>
      </c>
      <c r="R432" s="7" t="str">
        <f t="shared" si="43"/>
        <v>animation</v>
      </c>
      <c r="S432" s="8">
        <f t="shared" si="41"/>
        <v>41513.107256944444</v>
      </c>
      <c r="T432" s="8">
        <f t="shared" si="38"/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39"/>
        <v>0.13833333333333334</v>
      </c>
      <c r="P433" s="6">
        <f t="shared" si="40"/>
        <v>51.875</v>
      </c>
      <c r="Q433" s="7" t="str">
        <f t="shared" si="42"/>
        <v>film &amp; video</v>
      </c>
      <c r="R433" s="7" t="str">
        <f t="shared" si="43"/>
        <v>animation</v>
      </c>
      <c r="S433" s="8">
        <f t="shared" si="41"/>
        <v>42526.871331018512</v>
      </c>
      <c r="T433" s="8">
        <f t="shared" si="38"/>
        <v>42556.871331018512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39"/>
        <v>9.5000000000000001E-2</v>
      </c>
      <c r="P434" s="6">
        <f t="shared" si="40"/>
        <v>71.25</v>
      </c>
      <c r="Q434" s="7" t="str">
        <f t="shared" si="42"/>
        <v>film &amp; video</v>
      </c>
      <c r="R434" s="7" t="str">
        <f t="shared" si="43"/>
        <v>animation</v>
      </c>
      <c r="S434" s="8">
        <f t="shared" si="41"/>
        <v>42238.726631944446</v>
      </c>
      <c r="T434" s="8">
        <f t="shared" si="38"/>
        <v>42298.726631944446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39"/>
        <v>0</v>
      </c>
      <c r="P435" s="6">
        <f t="shared" si="40"/>
        <v>0</v>
      </c>
      <c r="Q435" s="7" t="str">
        <f t="shared" si="42"/>
        <v>film &amp; video</v>
      </c>
      <c r="R435" s="7" t="str">
        <f t="shared" si="43"/>
        <v>animation</v>
      </c>
      <c r="S435" s="8">
        <f t="shared" si="41"/>
        <v>42228.629884259266</v>
      </c>
      <c r="T435" s="8">
        <f t="shared" si="38"/>
        <v>42288.629884259266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39"/>
        <v>0.05</v>
      </c>
      <c r="P436" s="6">
        <f t="shared" si="40"/>
        <v>62.5</v>
      </c>
      <c r="Q436" s="7" t="str">
        <f t="shared" si="42"/>
        <v>film &amp; video</v>
      </c>
      <c r="R436" s="7" t="str">
        <f t="shared" si="43"/>
        <v>animation</v>
      </c>
      <c r="S436" s="8">
        <f t="shared" si="41"/>
        <v>41576.834513888891</v>
      </c>
      <c r="T436" s="8">
        <f t="shared" si="38"/>
        <v>41609.876180555555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39"/>
        <v>2.7272727272727273E-5</v>
      </c>
      <c r="P437" s="6">
        <f t="shared" si="40"/>
        <v>1</v>
      </c>
      <c r="Q437" s="7" t="str">
        <f t="shared" si="42"/>
        <v>film &amp; video</v>
      </c>
      <c r="R437" s="7" t="str">
        <f t="shared" si="43"/>
        <v>animation</v>
      </c>
      <c r="S437" s="8">
        <f t="shared" si="41"/>
        <v>41500.747453703705</v>
      </c>
      <c r="T437" s="8">
        <f t="shared" si="38"/>
        <v>41530.747453703705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39"/>
        <v>0</v>
      </c>
      <c r="P438" s="6">
        <f t="shared" si="40"/>
        <v>0</v>
      </c>
      <c r="Q438" s="7" t="str">
        <f t="shared" si="42"/>
        <v>film &amp; video</v>
      </c>
      <c r="R438" s="7" t="str">
        <f t="shared" si="43"/>
        <v>animation</v>
      </c>
      <c r="S438" s="8">
        <f t="shared" si="41"/>
        <v>41456.36241898148</v>
      </c>
      <c r="T438" s="8">
        <f t="shared" si="38"/>
        <v>41486.36241898148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39"/>
        <v>0</v>
      </c>
      <c r="P439" s="6">
        <f t="shared" si="40"/>
        <v>0</v>
      </c>
      <c r="Q439" s="7" t="str">
        <f t="shared" si="42"/>
        <v>film &amp; video</v>
      </c>
      <c r="R439" s="7" t="str">
        <f t="shared" si="43"/>
        <v>animation</v>
      </c>
      <c r="S439" s="8">
        <f t="shared" si="41"/>
        <v>42591.31858796296</v>
      </c>
      <c r="T439" s="8">
        <f t="shared" si="38"/>
        <v>42651.31858796296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39"/>
        <v>9.3799999999999994E-2</v>
      </c>
      <c r="P440" s="6">
        <f t="shared" si="40"/>
        <v>170.54545454545453</v>
      </c>
      <c r="Q440" s="7" t="str">
        <f t="shared" si="42"/>
        <v>film &amp; video</v>
      </c>
      <c r="R440" s="7" t="str">
        <f t="shared" si="43"/>
        <v>animation</v>
      </c>
      <c r="S440" s="8">
        <f t="shared" si="41"/>
        <v>42296.261087962965</v>
      </c>
      <c r="T440" s="8">
        <f t="shared" si="38"/>
        <v>42326.302754629629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39"/>
        <v>0</v>
      </c>
      <c r="P441" s="6">
        <f t="shared" si="40"/>
        <v>0</v>
      </c>
      <c r="Q441" s="7" t="str">
        <f t="shared" si="42"/>
        <v>film &amp; video</v>
      </c>
      <c r="R441" s="7" t="str">
        <f t="shared" si="43"/>
        <v>animation</v>
      </c>
      <c r="S441" s="8">
        <f t="shared" si="41"/>
        <v>41919.761782407404</v>
      </c>
      <c r="T441" s="8">
        <f t="shared" si="38"/>
        <v>41929.761782407404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39"/>
        <v>1E-3</v>
      </c>
      <c r="P442" s="6">
        <f t="shared" si="40"/>
        <v>5</v>
      </c>
      <c r="Q442" s="7" t="str">
        <f t="shared" si="42"/>
        <v>film &amp; video</v>
      </c>
      <c r="R442" s="7" t="str">
        <f t="shared" si="43"/>
        <v>animation</v>
      </c>
      <c r="S442" s="8">
        <f t="shared" si="41"/>
        <v>42423.985567129625</v>
      </c>
      <c r="T442" s="8">
        <f t="shared" si="38"/>
        <v>42453.943900462968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39"/>
        <v>0</v>
      </c>
      <c r="P443" s="6">
        <f t="shared" si="40"/>
        <v>0</v>
      </c>
      <c r="Q443" s="7" t="str">
        <f t="shared" si="42"/>
        <v>film &amp; video</v>
      </c>
      <c r="R443" s="7" t="str">
        <f t="shared" si="43"/>
        <v>animation</v>
      </c>
      <c r="S443" s="8">
        <f t="shared" si="41"/>
        <v>41550.793935185182</v>
      </c>
      <c r="T443" s="8">
        <f t="shared" si="38"/>
        <v>41580.793935185182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39"/>
        <v>0.39358823529411763</v>
      </c>
      <c r="P444" s="6">
        <f t="shared" si="40"/>
        <v>393.58823529411762</v>
      </c>
      <c r="Q444" s="7" t="str">
        <f t="shared" si="42"/>
        <v>film &amp; video</v>
      </c>
      <c r="R444" s="7" t="str">
        <f t="shared" si="43"/>
        <v>animation</v>
      </c>
      <c r="S444" s="8">
        <f t="shared" si="41"/>
        <v>42024.888692129629</v>
      </c>
      <c r="T444" s="8">
        <f t="shared" si="38"/>
        <v>42054.888692129629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39"/>
        <v>1E-3</v>
      </c>
      <c r="P445" s="6">
        <f t="shared" si="40"/>
        <v>5</v>
      </c>
      <c r="Q445" s="7" t="str">
        <f t="shared" si="42"/>
        <v>film &amp; video</v>
      </c>
      <c r="R445" s="7" t="str">
        <f t="shared" si="43"/>
        <v>animation</v>
      </c>
      <c r="S445" s="8">
        <f t="shared" si="41"/>
        <v>41650.015057870369</v>
      </c>
      <c r="T445" s="8">
        <f t="shared" si="38"/>
        <v>41680.015057870369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39"/>
        <v>0.05</v>
      </c>
      <c r="P446" s="6">
        <f t="shared" si="40"/>
        <v>50</v>
      </c>
      <c r="Q446" s="7" t="str">
        <f t="shared" si="42"/>
        <v>film &amp; video</v>
      </c>
      <c r="R446" s="7" t="str">
        <f t="shared" si="43"/>
        <v>animation</v>
      </c>
      <c r="S446" s="8">
        <f t="shared" si="41"/>
        <v>40894.906956018516</v>
      </c>
      <c r="T446" s="8">
        <f t="shared" si="38"/>
        <v>40954.906956018516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39"/>
        <v>3.3333333333333335E-5</v>
      </c>
      <c r="P447" s="6">
        <f t="shared" si="40"/>
        <v>1</v>
      </c>
      <c r="Q447" s="7" t="str">
        <f t="shared" si="42"/>
        <v>film &amp; video</v>
      </c>
      <c r="R447" s="7" t="str">
        <f t="shared" si="43"/>
        <v>animation</v>
      </c>
      <c r="S447" s="8">
        <f t="shared" si="41"/>
        <v>42130.335358796292</v>
      </c>
      <c r="T447" s="8">
        <f t="shared" si="38"/>
        <v>42145.335358796292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39"/>
        <v>7.2952380952380949E-2</v>
      </c>
      <c r="P448" s="6">
        <f t="shared" si="40"/>
        <v>47.875</v>
      </c>
      <c r="Q448" s="7" t="str">
        <f t="shared" si="42"/>
        <v>film &amp; video</v>
      </c>
      <c r="R448" s="7" t="str">
        <f t="shared" si="43"/>
        <v>animation</v>
      </c>
      <c r="S448" s="8">
        <f t="shared" si="41"/>
        <v>42037.083564814813</v>
      </c>
      <c r="T448" s="8">
        <f t="shared" si="38"/>
        <v>42067.083564814813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39"/>
        <v>1.6666666666666666E-4</v>
      </c>
      <c r="P449" s="6">
        <f t="shared" si="40"/>
        <v>5</v>
      </c>
      <c r="Q449" s="7" t="str">
        <f t="shared" si="42"/>
        <v>film &amp; video</v>
      </c>
      <c r="R449" s="7" t="str">
        <f t="shared" si="43"/>
        <v>animation</v>
      </c>
      <c r="S449" s="8">
        <f t="shared" si="41"/>
        <v>41331.555127314816</v>
      </c>
      <c r="T449" s="8">
        <f t="shared" si="38"/>
        <v>41356.513460648144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39"/>
        <v>3.2804E-2</v>
      </c>
      <c r="P450" s="6">
        <f t="shared" si="40"/>
        <v>20.502500000000001</v>
      </c>
      <c r="Q450" s="7" t="str">
        <f t="shared" si="42"/>
        <v>film &amp; video</v>
      </c>
      <c r="R450" s="7" t="str">
        <f t="shared" si="43"/>
        <v>animation</v>
      </c>
      <c r="S450" s="8">
        <f t="shared" si="41"/>
        <v>41753.758043981477</v>
      </c>
      <c r="T450" s="8">
        <f t="shared" ref="T450:T513" si="44">(((I450/60)/60)/24)+DATE(1970,1,1)</f>
        <v>41773.758043981477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45">E451/D451</f>
        <v>2.2499999999999999E-2</v>
      </c>
      <c r="P451" s="6">
        <f t="shared" ref="P451:P514" si="46">IF(L451=0,0,E451/L451)</f>
        <v>9</v>
      </c>
      <c r="Q451" s="7" t="str">
        <f t="shared" si="42"/>
        <v>film &amp; video</v>
      </c>
      <c r="R451" s="7" t="str">
        <f t="shared" si="43"/>
        <v>animation</v>
      </c>
      <c r="S451" s="8">
        <f t="shared" ref="S451:S514" si="47">(((J451/60)/60)/24)+DATE(1970,1,1)</f>
        <v>41534.568113425928</v>
      </c>
      <c r="T451" s="8">
        <f t="shared" si="44"/>
        <v>41564.568113425928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45"/>
        <v>7.92E-3</v>
      </c>
      <c r="P452" s="6">
        <f t="shared" si="46"/>
        <v>56.571428571428569</v>
      </c>
      <c r="Q452" s="7" t="str">
        <f t="shared" si="42"/>
        <v>film &amp; video</v>
      </c>
      <c r="R452" s="7" t="str">
        <f t="shared" si="43"/>
        <v>animation</v>
      </c>
      <c r="S452" s="8">
        <f t="shared" si="47"/>
        <v>41654.946759259255</v>
      </c>
      <c r="T452" s="8">
        <f t="shared" si="44"/>
        <v>41684.946759259255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45"/>
        <v>0</v>
      </c>
      <c r="P453" s="6">
        <f t="shared" si="46"/>
        <v>0</v>
      </c>
      <c r="Q453" s="7" t="str">
        <f t="shared" si="42"/>
        <v>film &amp; video</v>
      </c>
      <c r="R453" s="7" t="str">
        <f t="shared" si="43"/>
        <v>animation</v>
      </c>
      <c r="S453" s="8">
        <f t="shared" si="47"/>
        <v>41634.715173611112</v>
      </c>
      <c r="T453" s="8">
        <f t="shared" si="44"/>
        <v>41664.715173611112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45"/>
        <v>0.64</v>
      </c>
      <c r="P454" s="6">
        <f t="shared" si="46"/>
        <v>40</v>
      </c>
      <c r="Q454" s="7" t="str">
        <f t="shared" si="42"/>
        <v>film &amp; video</v>
      </c>
      <c r="R454" s="7" t="str">
        <f t="shared" si="43"/>
        <v>animation</v>
      </c>
      <c r="S454" s="8">
        <f t="shared" si="47"/>
        <v>42107.703877314809</v>
      </c>
      <c r="T454" s="8">
        <f t="shared" si="44"/>
        <v>42137.703877314809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45"/>
        <v>2.740447957839262E-4</v>
      </c>
      <c r="P455" s="6">
        <f t="shared" si="46"/>
        <v>13</v>
      </c>
      <c r="Q455" s="7" t="str">
        <f t="shared" si="42"/>
        <v>film &amp; video</v>
      </c>
      <c r="R455" s="7" t="str">
        <f t="shared" si="43"/>
        <v>animation</v>
      </c>
      <c r="S455" s="8">
        <f t="shared" si="47"/>
        <v>42038.824988425928</v>
      </c>
      <c r="T455" s="8">
        <f t="shared" si="44"/>
        <v>42054.824988425928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45"/>
        <v>8.2000000000000007E-3</v>
      </c>
      <c r="P456" s="6">
        <f t="shared" si="46"/>
        <v>16.399999999999999</v>
      </c>
      <c r="Q456" s="7" t="str">
        <f t="shared" si="42"/>
        <v>film &amp; video</v>
      </c>
      <c r="R456" s="7" t="str">
        <f t="shared" si="43"/>
        <v>animation</v>
      </c>
      <c r="S456" s="8">
        <f t="shared" si="47"/>
        <v>41938.717256944445</v>
      </c>
      <c r="T456" s="8">
        <f t="shared" si="44"/>
        <v>41969.551388888889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45"/>
        <v>6.9230769230769226E-4</v>
      </c>
      <c r="P457" s="6">
        <f t="shared" si="46"/>
        <v>22.5</v>
      </c>
      <c r="Q457" s="7" t="str">
        <f t="shared" si="42"/>
        <v>film &amp; video</v>
      </c>
      <c r="R457" s="7" t="str">
        <f t="shared" si="43"/>
        <v>animation</v>
      </c>
      <c r="S457" s="8">
        <f t="shared" si="47"/>
        <v>40971.002569444441</v>
      </c>
      <c r="T457" s="8">
        <f t="shared" si="44"/>
        <v>41016.021527777775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45"/>
        <v>6.8631863186318634E-3</v>
      </c>
      <c r="P458" s="6">
        <f t="shared" si="46"/>
        <v>20.333333333333332</v>
      </c>
      <c r="Q458" s="7" t="str">
        <f t="shared" si="42"/>
        <v>film &amp; video</v>
      </c>
      <c r="R458" s="7" t="str">
        <f t="shared" si="43"/>
        <v>animation</v>
      </c>
      <c r="S458" s="8">
        <f t="shared" si="47"/>
        <v>41547.694456018515</v>
      </c>
      <c r="T458" s="8">
        <f t="shared" si="44"/>
        <v>41569.165972222225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45"/>
        <v>0</v>
      </c>
      <c r="P459" s="6">
        <f t="shared" si="46"/>
        <v>0</v>
      </c>
      <c r="Q459" s="7" t="str">
        <f t="shared" si="42"/>
        <v>film &amp; video</v>
      </c>
      <c r="R459" s="7" t="str">
        <f t="shared" si="43"/>
        <v>animation</v>
      </c>
      <c r="S459" s="8">
        <f t="shared" si="47"/>
        <v>41837.767500000002</v>
      </c>
      <c r="T459" s="8">
        <f t="shared" si="44"/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45"/>
        <v>8.2100000000000006E-2</v>
      </c>
      <c r="P460" s="6">
        <f t="shared" si="46"/>
        <v>16.755102040816325</v>
      </c>
      <c r="Q460" s="7" t="str">
        <f t="shared" si="42"/>
        <v>film &amp; video</v>
      </c>
      <c r="R460" s="7" t="str">
        <f t="shared" si="43"/>
        <v>animation</v>
      </c>
      <c r="S460" s="8">
        <f t="shared" si="47"/>
        <v>41378.69976851852</v>
      </c>
      <c r="T460" s="8">
        <f t="shared" si="44"/>
        <v>41408.69976851852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45"/>
        <v>6.4102564102564103E-4</v>
      </c>
      <c r="P461" s="6">
        <f t="shared" si="46"/>
        <v>25</v>
      </c>
      <c r="Q461" s="7" t="str">
        <f t="shared" si="42"/>
        <v>film &amp; video</v>
      </c>
      <c r="R461" s="7" t="str">
        <f t="shared" si="43"/>
        <v>animation</v>
      </c>
      <c r="S461" s="8">
        <f t="shared" si="47"/>
        <v>40800.6403587963</v>
      </c>
      <c r="T461" s="8">
        <f t="shared" si="44"/>
        <v>40860.682025462964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45"/>
        <v>2.9411764705882353E-3</v>
      </c>
      <c r="P462" s="6">
        <f t="shared" si="46"/>
        <v>12.5</v>
      </c>
      <c r="Q462" s="7" t="str">
        <f t="shared" si="42"/>
        <v>film &amp; video</v>
      </c>
      <c r="R462" s="7" t="str">
        <f t="shared" si="43"/>
        <v>animation</v>
      </c>
      <c r="S462" s="8">
        <f t="shared" si="47"/>
        <v>41759.542534722219</v>
      </c>
      <c r="T462" s="8">
        <f t="shared" si="44"/>
        <v>41791.166666666664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45"/>
        <v>0</v>
      </c>
      <c r="P463" s="6">
        <f t="shared" si="46"/>
        <v>0</v>
      </c>
      <c r="Q463" s="7" t="str">
        <f t="shared" si="42"/>
        <v>film &amp; video</v>
      </c>
      <c r="R463" s="7" t="str">
        <f t="shared" si="43"/>
        <v>animation</v>
      </c>
      <c r="S463" s="8">
        <f t="shared" si="47"/>
        <v>41407.84684027778</v>
      </c>
      <c r="T463" s="8">
        <f t="shared" si="44"/>
        <v>41427.84684027778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45"/>
        <v>0</v>
      </c>
      <c r="P464" s="6">
        <f t="shared" si="46"/>
        <v>0</v>
      </c>
      <c r="Q464" s="7" t="str">
        <f t="shared" si="42"/>
        <v>film &amp; video</v>
      </c>
      <c r="R464" s="7" t="str">
        <f t="shared" si="43"/>
        <v>animation</v>
      </c>
      <c r="S464" s="8">
        <f t="shared" si="47"/>
        <v>40705.126631944448</v>
      </c>
      <c r="T464" s="8">
        <f t="shared" si="44"/>
        <v>40765.126631944448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45"/>
        <v>2.2727272727272728E-2</v>
      </c>
      <c r="P465" s="6">
        <f t="shared" si="46"/>
        <v>113.63636363636364</v>
      </c>
      <c r="Q465" s="7" t="str">
        <f t="shared" si="42"/>
        <v>film &amp; video</v>
      </c>
      <c r="R465" s="7" t="str">
        <f t="shared" si="43"/>
        <v>animation</v>
      </c>
      <c r="S465" s="8">
        <f t="shared" si="47"/>
        <v>40750.710104166668</v>
      </c>
      <c r="T465" s="8">
        <f t="shared" si="44"/>
        <v>40810.710104166668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45"/>
        <v>9.9009900990099011E-4</v>
      </c>
      <c r="P466" s="6">
        <f t="shared" si="46"/>
        <v>1</v>
      </c>
      <c r="Q466" s="7" t="str">
        <f t="shared" si="42"/>
        <v>film &amp; video</v>
      </c>
      <c r="R466" s="7" t="str">
        <f t="shared" si="43"/>
        <v>animation</v>
      </c>
      <c r="S466" s="8">
        <f t="shared" si="47"/>
        <v>42488.848784722228</v>
      </c>
      <c r="T466" s="8">
        <f t="shared" si="44"/>
        <v>42508.848784722228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45"/>
        <v>0.26953125</v>
      </c>
      <c r="P467" s="6">
        <f t="shared" si="46"/>
        <v>17.25</v>
      </c>
      <c r="Q467" s="7" t="str">
        <f t="shared" si="42"/>
        <v>film &amp; video</v>
      </c>
      <c r="R467" s="7" t="str">
        <f t="shared" si="43"/>
        <v>animation</v>
      </c>
      <c r="S467" s="8">
        <f t="shared" si="47"/>
        <v>41801.120069444441</v>
      </c>
      <c r="T467" s="8">
        <f t="shared" si="44"/>
        <v>41817.120069444441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45"/>
        <v>7.6E-3</v>
      </c>
      <c r="P468" s="6">
        <f t="shared" si="46"/>
        <v>15.2</v>
      </c>
      <c r="Q468" s="7" t="str">
        <f t="shared" si="42"/>
        <v>film &amp; video</v>
      </c>
      <c r="R468" s="7" t="str">
        <f t="shared" si="43"/>
        <v>animation</v>
      </c>
      <c r="S468" s="8">
        <f t="shared" si="47"/>
        <v>41129.942870370374</v>
      </c>
      <c r="T468" s="8">
        <f t="shared" si="44"/>
        <v>41159.942870370374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45"/>
        <v>0.21575</v>
      </c>
      <c r="P469" s="6">
        <f t="shared" si="46"/>
        <v>110.64102564102564</v>
      </c>
      <c r="Q469" s="7" t="str">
        <f t="shared" si="42"/>
        <v>film &amp; video</v>
      </c>
      <c r="R469" s="7" t="str">
        <f t="shared" si="43"/>
        <v>animation</v>
      </c>
      <c r="S469" s="8">
        <f t="shared" si="47"/>
        <v>41135.679791666669</v>
      </c>
      <c r="T469" s="8">
        <f t="shared" si="44"/>
        <v>41180.679791666669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45"/>
        <v>0</v>
      </c>
      <c r="P470" s="6">
        <f t="shared" si="46"/>
        <v>0</v>
      </c>
      <c r="Q470" s="7" t="str">
        <f t="shared" si="42"/>
        <v>film &amp; video</v>
      </c>
      <c r="R470" s="7" t="str">
        <f t="shared" si="43"/>
        <v>animation</v>
      </c>
      <c r="S470" s="8">
        <f t="shared" si="47"/>
        <v>41041.167627314811</v>
      </c>
      <c r="T470" s="8">
        <f t="shared" si="44"/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45"/>
        <v>0</v>
      </c>
      <c r="P471" s="6">
        <f t="shared" si="46"/>
        <v>0</v>
      </c>
      <c r="Q471" s="7" t="str">
        <f t="shared" si="42"/>
        <v>film &amp; video</v>
      </c>
      <c r="R471" s="7" t="str">
        <f t="shared" si="43"/>
        <v>animation</v>
      </c>
      <c r="S471" s="8">
        <f t="shared" si="47"/>
        <v>41827.989861111113</v>
      </c>
      <c r="T471" s="8">
        <f t="shared" si="44"/>
        <v>41887.989861111113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45"/>
        <v>1.0200000000000001E-2</v>
      </c>
      <c r="P472" s="6">
        <f t="shared" si="46"/>
        <v>25.5</v>
      </c>
      <c r="Q472" s="7" t="str">
        <f t="shared" si="42"/>
        <v>film &amp; video</v>
      </c>
      <c r="R472" s="7" t="str">
        <f t="shared" si="43"/>
        <v>animation</v>
      </c>
      <c r="S472" s="8">
        <f t="shared" si="47"/>
        <v>41605.167696759258</v>
      </c>
      <c r="T472" s="8">
        <f t="shared" si="44"/>
        <v>41655.166666666664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45"/>
        <v>0.11892727272727273</v>
      </c>
      <c r="P473" s="6">
        <f t="shared" si="46"/>
        <v>38.476470588235294</v>
      </c>
      <c r="Q473" s="7" t="str">
        <f t="shared" si="42"/>
        <v>film &amp; video</v>
      </c>
      <c r="R473" s="7" t="str">
        <f t="shared" si="43"/>
        <v>animation</v>
      </c>
      <c r="S473" s="8">
        <f t="shared" si="47"/>
        <v>41703.721979166665</v>
      </c>
      <c r="T473" s="8">
        <f t="shared" si="44"/>
        <v>41748.680312500001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45"/>
        <v>0.17624999999999999</v>
      </c>
      <c r="P474" s="6">
        <f t="shared" si="46"/>
        <v>28.2</v>
      </c>
      <c r="Q474" s="7" t="str">
        <f t="shared" si="42"/>
        <v>film &amp; video</v>
      </c>
      <c r="R474" s="7" t="str">
        <f t="shared" si="43"/>
        <v>animation</v>
      </c>
      <c r="S474" s="8">
        <f t="shared" si="47"/>
        <v>41844.922662037039</v>
      </c>
      <c r="T474" s="8">
        <f t="shared" si="44"/>
        <v>41874.922662037039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45"/>
        <v>2.87E-2</v>
      </c>
      <c r="P475" s="6">
        <f t="shared" si="46"/>
        <v>61.5</v>
      </c>
      <c r="Q475" s="7" t="str">
        <f t="shared" si="42"/>
        <v>film &amp; video</v>
      </c>
      <c r="R475" s="7" t="str">
        <f t="shared" si="43"/>
        <v>animation</v>
      </c>
      <c r="S475" s="8">
        <f t="shared" si="47"/>
        <v>41869.698136574072</v>
      </c>
      <c r="T475" s="8">
        <f t="shared" si="44"/>
        <v>41899.698136574072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45"/>
        <v>3.0303030303030303E-4</v>
      </c>
      <c r="P476" s="6">
        <f t="shared" si="46"/>
        <v>1</v>
      </c>
      <c r="Q476" s="7" t="str">
        <f t="shared" si="42"/>
        <v>film &amp; video</v>
      </c>
      <c r="R476" s="7" t="str">
        <f t="shared" si="43"/>
        <v>animation</v>
      </c>
      <c r="S476" s="8">
        <f t="shared" si="47"/>
        <v>42753.329039351855</v>
      </c>
      <c r="T476" s="8">
        <f t="shared" si="44"/>
        <v>42783.329039351855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45"/>
        <v>0</v>
      </c>
      <c r="P477" s="6">
        <f t="shared" si="46"/>
        <v>0</v>
      </c>
      <c r="Q477" s="7" t="str">
        <f t="shared" si="42"/>
        <v>film &amp; video</v>
      </c>
      <c r="R477" s="7" t="str">
        <f t="shared" si="43"/>
        <v>animation</v>
      </c>
      <c r="S477" s="8">
        <f t="shared" si="47"/>
        <v>42100.086145833338</v>
      </c>
      <c r="T477" s="8">
        <f t="shared" si="44"/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45"/>
        <v>2.2302681818181819E-2</v>
      </c>
      <c r="P478" s="6">
        <f t="shared" si="46"/>
        <v>39.569274193548388</v>
      </c>
      <c r="Q478" s="7" t="str">
        <f t="shared" si="42"/>
        <v>film &amp; video</v>
      </c>
      <c r="R478" s="7" t="str">
        <f t="shared" si="43"/>
        <v>animation</v>
      </c>
      <c r="S478" s="8">
        <f t="shared" si="47"/>
        <v>41757.975011574075</v>
      </c>
      <c r="T478" s="8">
        <f t="shared" si="44"/>
        <v>41793.165972222225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45"/>
        <v>0</v>
      </c>
      <c r="P479" s="6">
        <f t="shared" si="46"/>
        <v>0</v>
      </c>
      <c r="Q479" s="7" t="str">
        <f t="shared" si="42"/>
        <v>film &amp; video</v>
      </c>
      <c r="R479" s="7" t="str">
        <f t="shared" si="43"/>
        <v>animation</v>
      </c>
      <c r="S479" s="8">
        <f t="shared" si="47"/>
        <v>40987.83488425926</v>
      </c>
      <c r="T479" s="8">
        <f t="shared" si="44"/>
        <v>41047.83488425926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45"/>
        <v>0</v>
      </c>
      <c r="P480" s="6">
        <f t="shared" si="46"/>
        <v>0</v>
      </c>
      <c r="Q480" s="7" t="str">
        <f t="shared" si="42"/>
        <v>film &amp; video</v>
      </c>
      <c r="R480" s="7" t="str">
        <f t="shared" si="43"/>
        <v>animation</v>
      </c>
      <c r="S480" s="8">
        <f t="shared" si="47"/>
        <v>42065.910983796297</v>
      </c>
      <c r="T480" s="8">
        <f t="shared" si="44"/>
        <v>42095.869317129633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45"/>
        <v>0.3256</v>
      </c>
      <c r="P481" s="6">
        <f t="shared" si="46"/>
        <v>88.8</v>
      </c>
      <c r="Q481" s="7" t="str">
        <f t="shared" si="42"/>
        <v>film &amp; video</v>
      </c>
      <c r="R481" s="7" t="str">
        <f t="shared" si="43"/>
        <v>animation</v>
      </c>
      <c r="S481" s="8">
        <f t="shared" si="47"/>
        <v>41904.407812500001</v>
      </c>
      <c r="T481" s="8">
        <f t="shared" si="44"/>
        <v>41964.449479166666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45"/>
        <v>0.19409999999999999</v>
      </c>
      <c r="P482" s="6">
        <f t="shared" si="46"/>
        <v>55.457142857142856</v>
      </c>
      <c r="Q482" s="7" t="str">
        <f t="shared" si="42"/>
        <v>film &amp; video</v>
      </c>
      <c r="R482" s="7" t="str">
        <f t="shared" si="43"/>
        <v>animation</v>
      </c>
      <c r="S482" s="8">
        <f t="shared" si="47"/>
        <v>41465.500173611108</v>
      </c>
      <c r="T482" s="8">
        <f t="shared" si="44"/>
        <v>41495.500173611108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45"/>
        <v>6.0999999999999999E-2</v>
      </c>
      <c r="P483" s="6">
        <f t="shared" si="46"/>
        <v>87.142857142857139</v>
      </c>
      <c r="Q483" s="7" t="str">
        <f t="shared" si="42"/>
        <v>film &amp; video</v>
      </c>
      <c r="R483" s="7" t="str">
        <f t="shared" si="43"/>
        <v>animation</v>
      </c>
      <c r="S483" s="8">
        <f t="shared" si="47"/>
        <v>41162.672326388885</v>
      </c>
      <c r="T483" s="8">
        <f t="shared" si="44"/>
        <v>41192.672326388885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45"/>
        <v>1E-3</v>
      </c>
      <c r="P484" s="6">
        <f t="shared" si="46"/>
        <v>10</v>
      </c>
      <c r="Q484" s="7" t="str">
        <f t="shared" si="42"/>
        <v>film &amp; video</v>
      </c>
      <c r="R484" s="7" t="str">
        <f t="shared" si="43"/>
        <v>animation</v>
      </c>
      <c r="S484" s="8">
        <f t="shared" si="47"/>
        <v>42447.896875000006</v>
      </c>
      <c r="T484" s="8">
        <f t="shared" si="44"/>
        <v>42474.606944444444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45"/>
        <v>0.502</v>
      </c>
      <c r="P485" s="6">
        <f t="shared" si="46"/>
        <v>51.224489795918366</v>
      </c>
      <c r="Q485" s="7" t="str">
        <f t="shared" si="42"/>
        <v>film &amp; video</v>
      </c>
      <c r="R485" s="7" t="str">
        <f t="shared" si="43"/>
        <v>animation</v>
      </c>
      <c r="S485" s="8">
        <f t="shared" si="47"/>
        <v>41243.197592592594</v>
      </c>
      <c r="T485" s="8">
        <f t="shared" si="44"/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45"/>
        <v>1.8625E-3</v>
      </c>
      <c r="P486" s="6">
        <f t="shared" si="46"/>
        <v>13.545454545454545</v>
      </c>
      <c r="Q486" s="7" t="str">
        <f t="shared" si="42"/>
        <v>film &amp; video</v>
      </c>
      <c r="R486" s="7" t="str">
        <f t="shared" si="43"/>
        <v>animation</v>
      </c>
      <c r="S486" s="8">
        <f t="shared" si="47"/>
        <v>42272.93949074074</v>
      </c>
      <c r="T486" s="8">
        <f t="shared" si="44"/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45"/>
        <v>0.21906971229845085</v>
      </c>
      <c r="P487" s="6">
        <f t="shared" si="46"/>
        <v>66.520080000000007</v>
      </c>
      <c r="Q487" s="7" t="str">
        <f t="shared" si="42"/>
        <v>film &amp; video</v>
      </c>
      <c r="R487" s="7" t="str">
        <f t="shared" si="43"/>
        <v>animation</v>
      </c>
      <c r="S487" s="8">
        <f t="shared" si="47"/>
        <v>41381.50577546296</v>
      </c>
      <c r="T487" s="8">
        <f t="shared" si="44"/>
        <v>41411.50577546296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45"/>
        <v>9.0909090909090904E-5</v>
      </c>
      <c r="P488" s="6">
        <f t="shared" si="46"/>
        <v>50</v>
      </c>
      <c r="Q488" s="7" t="str">
        <f t="shared" si="42"/>
        <v>film &amp; video</v>
      </c>
      <c r="R488" s="7" t="str">
        <f t="shared" si="43"/>
        <v>animation</v>
      </c>
      <c r="S488" s="8">
        <f t="shared" si="47"/>
        <v>41761.94258101852</v>
      </c>
      <c r="T488" s="8">
        <f t="shared" si="44"/>
        <v>41791.94258101852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45"/>
        <v>0</v>
      </c>
      <c r="P489" s="6">
        <f t="shared" si="46"/>
        <v>0</v>
      </c>
      <c r="Q489" s="7" t="str">
        <f t="shared" si="42"/>
        <v>film &amp; video</v>
      </c>
      <c r="R489" s="7" t="str">
        <f t="shared" si="43"/>
        <v>animation</v>
      </c>
      <c r="S489" s="8">
        <f t="shared" si="47"/>
        <v>42669.594837962963</v>
      </c>
      <c r="T489" s="8">
        <f t="shared" si="44"/>
        <v>42729.636504629627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45"/>
        <v>0</v>
      </c>
      <c r="P490" s="6">
        <f t="shared" si="46"/>
        <v>0</v>
      </c>
      <c r="Q490" s="7" t="str">
        <f t="shared" ref="Q490:Q553" si="48">LEFT(N490,SEARCH("/",N490)-1)</f>
        <v>film &amp; video</v>
      </c>
      <c r="R490" s="7" t="str">
        <f t="shared" ref="R490:R553" si="49">RIGHT(N490,LEN(N490)-SEARCH("/",N490))</f>
        <v>animation</v>
      </c>
      <c r="S490" s="8">
        <f t="shared" si="47"/>
        <v>42714.054398148146</v>
      </c>
      <c r="T490" s="8">
        <f t="shared" si="44"/>
        <v>42744.054398148146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45"/>
        <v>2.8667813379201833E-3</v>
      </c>
      <c r="P491" s="6">
        <f t="shared" si="46"/>
        <v>71.666666666666671</v>
      </c>
      <c r="Q491" s="7" t="str">
        <f t="shared" si="48"/>
        <v>film &amp; video</v>
      </c>
      <c r="R491" s="7" t="str">
        <f t="shared" si="49"/>
        <v>animation</v>
      </c>
      <c r="S491" s="8">
        <f t="shared" si="47"/>
        <v>40882.481666666667</v>
      </c>
      <c r="T491" s="8">
        <f t="shared" si="44"/>
        <v>40913.481249999997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45"/>
        <v>0</v>
      </c>
      <c r="P492" s="6">
        <f t="shared" si="46"/>
        <v>0</v>
      </c>
      <c r="Q492" s="7" t="str">
        <f t="shared" si="48"/>
        <v>film &amp; video</v>
      </c>
      <c r="R492" s="7" t="str">
        <f t="shared" si="49"/>
        <v>animation</v>
      </c>
      <c r="S492" s="8">
        <f t="shared" si="47"/>
        <v>41113.968576388892</v>
      </c>
      <c r="T492" s="8">
        <f t="shared" si="44"/>
        <v>41143.968576388892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45"/>
        <v>0</v>
      </c>
      <c r="P493" s="6">
        <f t="shared" si="46"/>
        <v>0</v>
      </c>
      <c r="Q493" s="7" t="str">
        <f t="shared" si="48"/>
        <v>film &amp; video</v>
      </c>
      <c r="R493" s="7" t="str">
        <f t="shared" si="49"/>
        <v>animation</v>
      </c>
      <c r="S493" s="8">
        <f t="shared" si="47"/>
        <v>42366.982627314821</v>
      </c>
      <c r="T493" s="8">
        <f t="shared" si="44"/>
        <v>42396.982627314821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45"/>
        <v>0</v>
      </c>
      <c r="P494" s="6">
        <f t="shared" si="46"/>
        <v>0</v>
      </c>
      <c r="Q494" s="7" t="str">
        <f t="shared" si="48"/>
        <v>film &amp; video</v>
      </c>
      <c r="R494" s="7" t="str">
        <f t="shared" si="49"/>
        <v>animation</v>
      </c>
      <c r="S494" s="8">
        <f t="shared" si="47"/>
        <v>42596.03506944445</v>
      </c>
      <c r="T494" s="8">
        <f t="shared" si="44"/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45"/>
        <v>0</v>
      </c>
      <c r="P495" s="6">
        <f t="shared" si="46"/>
        <v>0</v>
      </c>
      <c r="Q495" s="7" t="str">
        <f t="shared" si="48"/>
        <v>film &amp; video</v>
      </c>
      <c r="R495" s="7" t="str">
        <f t="shared" si="49"/>
        <v>animation</v>
      </c>
      <c r="S495" s="8">
        <f t="shared" si="47"/>
        <v>42114.726134259254</v>
      </c>
      <c r="T495" s="8">
        <f t="shared" si="44"/>
        <v>42144.726134259254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45"/>
        <v>1.5499999999999999E-3</v>
      </c>
      <c r="P496" s="6">
        <f t="shared" si="46"/>
        <v>10.333333333333334</v>
      </c>
      <c r="Q496" s="7" t="str">
        <f t="shared" si="48"/>
        <v>film &amp; video</v>
      </c>
      <c r="R496" s="7" t="str">
        <f t="shared" si="49"/>
        <v>animation</v>
      </c>
      <c r="S496" s="8">
        <f t="shared" si="47"/>
        <v>41799.830613425926</v>
      </c>
      <c r="T496" s="8">
        <f t="shared" si="44"/>
        <v>41823.125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45"/>
        <v>0</v>
      </c>
      <c r="P497" s="6">
        <f t="shared" si="46"/>
        <v>0</v>
      </c>
      <c r="Q497" s="7" t="str">
        <f t="shared" si="48"/>
        <v>film &amp; video</v>
      </c>
      <c r="R497" s="7" t="str">
        <f t="shared" si="49"/>
        <v>animation</v>
      </c>
      <c r="S497" s="8">
        <f t="shared" si="47"/>
        <v>42171.827604166669</v>
      </c>
      <c r="T497" s="8">
        <f t="shared" si="44"/>
        <v>42201.827604166669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45"/>
        <v>1.6666666666666667E-5</v>
      </c>
      <c r="P498" s="6">
        <f t="shared" si="46"/>
        <v>1</v>
      </c>
      <c r="Q498" s="7" t="str">
        <f t="shared" si="48"/>
        <v>film &amp; video</v>
      </c>
      <c r="R498" s="7" t="str">
        <f t="shared" si="49"/>
        <v>animation</v>
      </c>
      <c r="S498" s="8">
        <f t="shared" si="47"/>
        <v>41620.93141203704</v>
      </c>
      <c r="T498" s="8">
        <f t="shared" si="44"/>
        <v>41680.93141203704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45"/>
        <v>6.6964285714285711E-3</v>
      </c>
      <c r="P499" s="6">
        <f t="shared" si="46"/>
        <v>10</v>
      </c>
      <c r="Q499" s="7" t="str">
        <f t="shared" si="48"/>
        <v>film &amp; video</v>
      </c>
      <c r="R499" s="7" t="str">
        <f t="shared" si="49"/>
        <v>animation</v>
      </c>
      <c r="S499" s="8">
        <f t="shared" si="47"/>
        <v>41945.037789351853</v>
      </c>
      <c r="T499" s="8">
        <f t="shared" si="44"/>
        <v>41998.208333333328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45"/>
        <v>4.5985132395404561E-2</v>
      </c>
      <c r="P500" s="6">
        <f t="shared" si="46"/>
        <v>136.09090909090909</v>
      </c>
      <c r="Q500" s="7" t="str">
        <f t="shared" si="48"/>
        <v>film &amp; video</v>
      </c>
      <c r="R500" s="7" t="str">
        <f t="shared" si="49"/>
        <v>animation</v>
      </c>
      <c r="S500" s="8">
        <f t="shared" si="47"/>
        <v>40858.762141203704</v>
      </c>
      <c r="T500" s="8">
        <f t="shared" si="44"/>
        <v>40900.762141203704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45"/>
        <v>9.5500000000000002E-2</v>
      </c>
      <c r="P501" s="6">
        <f t="shared" si="46"/>
        <v>73.461538461538467</v>
      </c>
      <c r="Q501" s="7" t="str">
        <f t="shared" si="48"/>
        <v>film &amp; video</v>
      </c>
      <c r="R501" s="7" t="str">
        <f t="shared" si="49"/>
        <v>animation</v>
      </c>
      <c r="S501" s="8">
        <f t="shared" si="47"/>
        <v>40043.895462962959</v>
      </c>
      <c r="T501" s="8">
        <f t="shared" si="44"/>
        <v>40098.874305555553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45"/>
        <v>3.307692307692308E-2</v>
      </c>
      <c r="P502" s="6">
        <f t="shared" si="46"/>
        <v>53.75</v>
      </c>
      <c r="Q502" s="7" t="str">
        <f t="shared" si="48"/>
        <v>film &amp; video</v>
      </c>
      <c r="R502" s="7" t="str">
        <f t="shared" si="49"/>
        <v>animation</v>
      </c>
      <c r="S502" s="8">
        <f t="shared" si="47"/>
        <v>40247.886006944449</v>
      </c>
      <c r="T502" s="8">
        <f t="shared" si="44"/>
        <v>40306.927777777775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45"/>
        <v>0</v>
      </c>
      <c r="P503" s="6">
        <f t="shared" si="46"/>
        <v>0</v>
      </c>
      <c r="Q503" s="7" t="str">
        <f t="shared" si="48"/>
        <v>film &amp; video</v>
      </c>
      <c r="R503" s="7" t="str">
        <f t="shared" si="49"/>
        <v>animation</v>
      </c>
      <c r="S503" s="8">
        <f t="shared" si="47"/>
        <v>40703.234386574077</v>
      </c>
      <c r="T503" s="8">
        <f t="shared" si="44"/>
        <v>40733.234386574077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45"/>
        <v>1.15E-2</v>
      </c>
      <c r="P504" s="6">
        <f t="shared" si="46"/>
        <v>57.5</v>
      </c>
      <c r="Q504" s="7" t="str">
        <f t="shared" si="48"/>
        <v>film &amp; video</v>
      </c>
      <c r="R504" s="7" t="str">
        <f t="shared" si="49"/>
        <v>animation</v>
      </c>
      <c r="S504" s="8">
        <f t="shared" si="47"/>
        <v>40956.553530092591</v>
      </c>
      <c r="T504" s="8">
        <f t="shared" si="44"/>
        <v>40986.511863425927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45"/>
        <v>1.7538461538461537E-2</v>
      </c>
      <c r="P505" s="6">
        <f t="shared" si="46"/>
        <v>12.666666666666666</v>
      </c>
      <c r="Q505" s="7" t="str">
        <f t="shared" si="48"/>
        <v>film &amp; video</v>
      </c>
      <c r="R505" s="7" t="str">
        <f t="shared" si="49"/>
        <v>animation</v>
      </c>
      <c r="S505" s="8">
        <f t="shared" si="47"/>
        <v>41991.526655092588</v>
      </c>
      <c r="T505" s="8">
        <f t="shared" si="44"/>
        <v>42021.526655092588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45"/>
        <v>1.3673469387755101E-2</v>
      </c>
      <c r="P506" s="6">
        <f t="shared" si="46"/>
        <v>67</v>
      </c>
      <c r="Q506" s="7" t="str">
        <f t="shared" si="48"/>
        <v>film &amp; video</v>
      </c>
      <c r="R506" s="7" t="str">
        <f t="shared" si="49"/>
        <v>animation</v>
      </c>
      <c r="S506" s="8">
        <f t="shared" si="47"/>
        <v>40949.98364583333</v>
      </c>
      <c r="T506" s="8">
        <f t="shared" si="44"/>
        <v>41009.941979166666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45"/>
        <v>4.3333333333333331E-3</v>
      </c>
      <c r="P507" s="6">
        <f t="shared" si="46"/>
        <v>3.7142857142857144</v>
      </c>
      <c r="Q507" s="7" t="str">
        <f t="shared" si="48"/>
        <v>film &amp; video</v>
      </c>
      <c r="R507" s="7" t="str">
        <f t="shared" si="49"/>
        <v>animation</v>
      </c>
      <c r="S507" s="8">
        <f t="shared" si="47"/>
        <v>42318.098217592589</v>
      </c>
      <c r="T507" s="8">
        <f t="shared" si="44"/>
        <v>42363.098217592589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45"/>
        <v>1.25E-3</v>
      </c>
      <c r="P508" s="6">
        <f t="shared" si="46"/>
        <v>250</v>
      </c>
      <c r="Q508" s="7" t="str">
        <f t="shared" si="48"/>
        <v>film &amp; video</v>
      </c>
      <c r="R508" s="7" t="str">
        <f t="shared" si="49"/>
        <v>animation</v>
      </c>
      <c r="S508" s="8">
        <f t="shared" si="47"/>
        <v>41466.552314814813</v>
      </c>
      <c r="T508" s="8">
        <f t="shared" si="44"/>
        <v>41496.552314814813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45"/>
        <v>3.2000000000000001E-2</v>
      </c>
      <c r="P509" s="6">
        <f t="shared" si="46"/>
        <v>64</v>
      </c>
      <c r="Q509" s="7" t="str">
        <f t="shared" si="48"/>
        <v>film &amp; video</v>
      </c>
      <c r="R509" s="7" t="str">
        <f t="shared" si="49"/>
        <v>animation</v>
      </c>
      <c r="S509" s="8">
        <f t="shared" si="47"/>
        <v>41156.958993055552</v>
      </c>
      <c r="T509" s="8">
        <f t="shared" si="44"/>
        <v>41201.958993055552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45"/>
        <v>8.0000000000000002E-3</v>
      </c>
      <c r="P510" s="6">
        <f t="shared" si="46"/>
        <v>133.33333333333334</v>
      </c>
      <c r="Q510" s="7" t="str">
        <f t="shared" si="48"/>
        <v>film &amp; video</v>
      </c>
      <c r="R510" s="7" t="str">
        <f t="shared" si="49"/>
        <v>animation</v>
      </c>
      <c r="S510" s="8">
        <f t="shared" si="47"/>
        <v>40995.024317129632</v>
      </c>
      <c r="T510" s="8">
        <f t="shared" si="44"/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45"/>
        <v>2E-3</v>
      </c>
      <c r="P511" s="6">
        <f t="shared" si="46"/>
        <v>10</v>
      </c>
      <c r="Q511" s="7" t="str">
        <f t="shared" si="48"/>
        <v>film &amp; video</v>
      </c>
      <c r="R511" s="7" t="str">
        <f t="shared" si="49"/>
        <v>animation</v>
      </c>
      <c r="S511" s="8">
        <f t="shared" si="47"/>
        <v>42153.631597222222</v>
      </c>
      <c r="T511" s="8">
        <f t="shared" si="44"/>
        <v>42183.631597222222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45"/>
        <v>0</v>
      </c>
      <c r="P512" s="6">
        <f t="shared" si="46"/>
        <v>0</v>
      </c>
      <c r="Q512" s="7" t="str">
        <f t="shared" si="48"/>
        <v>film &amp; video</v>
      </c>
      <c r="R512" s="7" t="str">
        <f t="shared" si="49"/>
        <v>animation</v>
      </c>
      <c r="S512" s="8">
        <f t="shared" si="47"/>
        <v>42400.176377314812</v>
      </c>
      <c r="T512" s="8">
        <f t="shared" si="44"/>
        <v>42430.176377314812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45"/>
        <v>0.03</v>
      </c>
      <c r="P513" s="6">
        <f t="shared" si="46"/>
        <v>30</v>
      </c>
      <c r="Q513" s="7" t="str">
        <f t="shared" si="48"/>
        <v>film &amp; video</v>
      </c>
      <c r="R513" s="7" t="str">
        <f t="shared" si="49"/>
        <v>animation</v>
      </c>
      <c r="S513" s="8">
        <f t="shared" si="47"/>
        <v>41340.303032407406</v>
      </c>
      <c r="T513" s="8">
        <f t="shared" si="44"/>
        <v>41370.261365740742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45"/>
        <v>1.3749999999999999E-3</v>
      </c>
      <c r="P514" s="6">
        <f t="shared" si="46"/>
        <v>5.5</v>
      </c>
      <c r="Q514" s="7" t="str">
        <f t="shared" si="48"/>
        <v>film &amp; video</v>
      </c>
      <c r="R514" s="7" t="str">
        <f t="shared" si="49"/>
        <v>animation</v>
      </c>
      <c r="S514" s="8">
        <f t="shared" si="47"/>
        <v>42649.742210648154</v>
      </c>
      <c r="T514" s="8">
        <f t="shared" ref="T514:T577" si="50">(((I514/60)/60)/24)+DATE(1970,1,1)</f>
        <v>42694.783877314811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51">E515/D515</f>
        <v>0.13924</v>
      </c>
      <c r="P515" s="6">
        <f t="shared" ref="P515:P578" si="52">IF(L515=0,0,E515/L515)</f>
        <v>102.38235294117646</v>
      </c>
      <c r="Q515" s="7" t="str">
        <f t="shared" si="48"/>
        <v>film &amp; video</v>
      </c>
      <c r="R515" s="7" t="str">
        <f t="shared" si="49"/>
        <v>animation</v>
      </c>
      <c r="S515" s="8">
        <f t="shared" ref="S515:S578" si="53">(((J515/60)/60)/24)+DATE(1970,1,1)</f>
        <v>42552.653993055559</v>
      </c>
      <c r="T515" s="8">
        <f t="shared" si="50"/>
        <v>42597.291666666672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51"/>
        <v>3.3333333333333333E-2</v>
      </c>
      <c r="P516" s="6">
        <f t="shared" si="52"/>
        <v>16.666666666666668</v>
      </c>
      <c r="Q516" s="7" t="str">
        <f t="shared" si="48"/>
        <v>film &amp; video</v>
      </c>
      <c r="R516" s="7" t="str">
        <f t="shared" si="49"/>
        <v>animation</v>
      </c>
      <c r="S516" s="8">
        <f t="shared" si="53"/>
        <v>41830.613969907405</v>
      </c>
      <c r="T516" s="8">
        <f t="shared" si="50"/>
        <v>41860.613969907405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51"/>
        <v>0.25413402061855672</v>
      </c>
      <c r="P517" s="6">
        <f t="shared" si="52"/>
        <v>725.02941176470586</v>
      </c>
      <c r="Q517" s="7" t="str">
        <f t="shared" si="48"/>
        <v>film &amp; video</v>
      </c>
      <c r="R517" s="7" t="str">
        <f t="shared" si="49"/>
        <v>animation</v>
      </c>
      <c r="S517" s="8">
        <f t="shared" si="53"/>
        <v>42327.490752314814</v>
      </c>
      <c r="T517" s="8">
        <f t="shared" si="50"/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51"/>
        <v>0</v>
      </c>
      <c r="P518" s="6">
        <f t="shared" si="52"/>
        <v>0</v>
      </c>
      <c r="Q518" s="7" t="str">
        <f t="shared" si="48"/>
        <v>film &amp; video</v>
      </c>
      <c r="R518" s="7" t="str">
        <f t="shared" si="49"/>
        <v>animation</v>
      </c>
      <c r="S518" s="8">
        <f t="shared" si="53"/>
        <v>42091.778703703705</v>
      </c>
      <c r="T518" s="8">
        <f t="shared" si="50"/>
        <v>42151.778703703705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51"/>
        <v>1.3666666666666667E-2</v>
      </c>
      <c r="P519" s="6">
        <f t="shared" si="52"/>
        <v>68.333333333333329</v>
      </c>
      <c r="Q519" s="7" t="str">
        <f t="shared" si="48"/>
        <v>film &amp; video</v>
      </c>
      <c r="R519" s="7" t="str">
        <f t="shared" si="49"/>
        <v>animation</v>
      </c>
      <c r="S519" s="8">
        <f t="shared" si="53"/>
        <v>42738.615289351852</v>
      </c>
      <c r="T519" s="8">
        <f t="shared" si="50"/>
        <v>42768.615289351852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51"/>
        <v>0</v>
      </c>
      <c r="P520" s="6">
        <f t="shared" si="52"/>
        <v>0</v>
      </c>
      <c r="Q520" s="7" t="str">
        <f t="shared" si="48"/>
        <v>film &amp; video</v>
      </c>
      <c r="R520" s="7" t="str">
        <f t="shared" si="49"/>
        <v>animation</v>
      </c>
      <c r="S520" s="8">
        <f t="shared" si="53"/>
        <v>42223.616018518514</v>
      </c>
      <c r="T520" s="8">
        <f t="shared" si="50"/>
        <v>42253.615277777775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51"/>
        <v>0.22881426547787684</v>
      </c>
      <c r="P521" s="6">
        <f t="shared" si="52"/>
        <v>39.228571428571428</v>
      </c>
      <c r="Q521" s="7" t="str">
        <f t="shared" si="48"/>
        <v>film &amp; video</v>
      </c>
      <c r="R521" s="7" t="str">
        <f t="shared" si="49"/>
        <v>animation</v>
      </c>
      <c r="S521" s="8">
        <f t="shared" si="53"/>
        <v>41218.391446759262</v>
      </c>
      <c r="T521" s="8">
        <f t="shared" si="50"/>
        <v>41248.391446759262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51"/>
        <v>1.0209999999999999</v>
      </c>
      <c r="P522" s="6">
        <f t="shared" si="52"/>
        <v>150.14705882352942</v>
      </c>
      <c r="Q522" s="7" t="str">
        <f t="shared" si="48"/>
        <v>theater</v>
      </c>
      <c r="R522" s="7" t="str">
        <f t="shared" si="49"/>
        <v>plays</v>
      </c>
      <c r="S522" s="8">
        <f t="shared" si="53"/>
        <v>42318.702094907407</v>
      </c>
      <c r="T522" s="8">
        <f t="shared" si="50"/>
        <v>42348.702094907407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51"/>
        <v>1.0464</v>
      </c>
      <c r="P523" s="6">
        <f t="shared" si="52"/>
        <v>93.428571428571431</v>
      </c>
      <c r="Q523" s="7" t="str">
        <f t="shared" si="48"/>
        <v>theater</v>
      </c>
      <c r="R523" s="7" t="str">
        <f t="shared" si="49"/>
        <v>plays</v>
      </c>
      <c r="S523" s="8">
        <f t="shared" si="53"/>
        <v>42646.092812499999</v>
      </c>
      <c r="T523" s="8">
        <f t="shared" si="50"/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51"/>
        <v>1.1466666666666667</v>
      </c>
      <c r="P524" s="6">
        <f t="shared" si="52"/>
        <v>110.96774193548387</v>
      </c>
      <c r="Q524" s="7" t="str">
        <f t="shared" si="48"/>
        <v>theater</v>
      </c>
      <c r="R524" s="7" t="str">
        <f t="shared" si="49"/>
        <v>plays</v>
      </c>
      <c r="S524" s="8">
        <f t="shared" si="53"/>
        <v>42430.040798611109</v>
      </c>
      <c r="T524" s="8">
        <f t="shared" si="50"/>
        <v>42449.999131944445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51"/>
        <v>1.206</v>
      </c>
      <c r="P525" s="6">
        <f t="shared" si="52"/>
        <v>71.785714285714292</v>
      </c>
      <c r="Q525" s="7" t="str">
        <f t="shared" si="48"/>
        <v>theater</v>
      </c>
      <c r="R525" s="7" t="str">
        <f t="shared" si="49"/>
        <v>plays</v>
      </c>
      <c r="S525" s="8">
        <f t="shared" si="53"/>
        <v>42238.13282407407</v>
      </c>
      <c r="T525" s="8">
        <f t="shared" si="50"/>
        <v>42268.13282407407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51"/>
        <v>1.0867285714285715</v>
      </c>
      <c r="P526" s="6">
        <f t="shared" si="52"/>
        <v>29.258076923076924</v>
      </c>
      <c r="Q526" s="7" t="str">
        <f t="shared" si="48"/>
        <v>theater</v>
      </c>
      <c r="R526" s="7" t="str">
        <f t="shared" si="49"/>
        <v>plays</v>
      </c>
      <c r="S526" s="8">
        <f t="shared" si="53"/>
        <v>42492.717233796298</v>
      </c>
      <c r="T526" s="8">
        <f t="shared" si="50"/>
        <v>42522.717233796298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51"/>
        <v>1</v>
      </c>
      <c r="P527" s="6">
        <f t="shared" si="52"/>
        <v>1000</v>
      </c>
      <c r="Q527" s="7" t="str">
        <f t="shared" si="48"/>
        <v>theater</v>
      </c>
      <c r="R527" s="7" t="str">
        <f t="shared" si="49"/>
        <v>plays</v>
      </c>
      <c r="S527" s="8">
        <f t="shared" si="53"/>
        <v>41850.400937500002</v>
      </c>
      <c r="T527" s="8">
        <f t="shared" si="50"/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51"/>
        <v>1.1399999999999999</v>
      </c>
      <c r="P528" s="6">
        <f t="shared" si="52"/>
        <v>74.347826086956516</v>
      </c>
      <c r="Q528" s="7" t="str">
        <f t="shared" si="48"/>
        <v>theater</v>
      </c>
      <c r="R528" s="7" t="str">
        <f t="shared" si="49"/>
        <v>plays</v>
      </c>
      <c r="S528" s="8">
        <f t="shared" si="53"/>
        <v>42192.591944444444</v>
      </c>
      <c r="T528" s="8">
        <f t="shared" si="50"/>
        <v>42223.708333333328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51"/>
        <v>1.0085</v>
      </c>
      <c r="P529" s="6">
        <f t="shared" si="52"/>
        <v>63.829113924050631</v>
      </c>
      <c r="Q529" s="7" t="str">
        <f t="shared" si="48"/>
        <v>theater</v>
      </c>
      <c r="R529" s="7" t="str">
        <f t="shared" si="49"/>
        <v>plays</v>
      </c>
      <c r="S529" s="8">
        <f t="shared" si="53"/>
        <v>42753.205625000002</v>
      </c>
      <c r="T529" s="8">
        <f t="shared" si="50"/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51"/>
        <v>1.1565217391304348</v>
      </c>
      <c r="P530" s="6">
        <f t="shared" si="52"/>
        <v>44.333333333333336</v>
      </c>
      <c r="Q530" s="7" t="str">
        <f t="shared" si="48"/>
        <v>theater</v>
      </c>
      <c r="R530" s="7" t="str">
        <f t="shared" si="49"/>
        <v>plays</v>
      </c>
      <c r="S530" s="8">
        <f t="shared" si="53"/>
        <v>42155.920219907406</v>
      </c>
      <c r="T530" s="8">
        <f t="shared" si="50"/>
        <v>42176.888888888891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51"/>
        <v>1.3041666666666667</v>
      </c>
      <c r="P531" s="6">
        <f t="shared" si="52"/>
        <v>86.944444444444443</v>
      </c>
      <c r="Q531" s="7" t="str">
        <f t="shared" si="48"/>
        <v>theater</v>
      </c>
      <c r="R531" s="7" t="str">
        <f t="shared" si="49"/>
        <v>plays</v>
      </c>
      <c r="S531" s="8">
        <f t="shared" si="53"/>
        <v>42725.031180555554</v>
      </c>
      <c r="T531" s="8">
        <f t="shared" si="50"/>
        <v>42746.208333333328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51"/>
        <v>1.0778267254038179</v>
      </c>
      <c r="P532" s="6">
        <f t="shared" si="52"/>
        <v>126.55172413793103</v>
      </c>
      <c r="Q532" s="7" t="str">
        <f t="shared" si="48"/>
        <v>theater</v>
      </c>
      <c r="R532" s="7" t="str">
        <f t="shared" si="49"/>
        <v>plays</v>
      </c>
      <c r="S532" s="8">
        <f t="shared" si="53"/>
        <v>42157.591064814813</v>
      </c>
      <c r="T532" s="8">
        <f t="shared" si="50"/>
        <v>42179.083333333328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51"/>
        <v>1</v>
      </c>
      <c r="P533" s="6">
        <f t="shared" si="52"/>
        <v>129.03225806451613</v>
      </c>
      <c r="Q533" s="7" t="str">
        <f t="shared" si="48"/>
        <v>theater</v>
      </c>
      <c r="R533" s="7" t="str">
        <f t="shared" si="49"/>
        <v>plays</v>
      </c>
      <c r="S533" s="8">
        <f t="shared" si="53"/>
        <v>42676.065150462964</v>
      </c>
      <c r="T533" s="8">
        <f t="shared" si="50"/>
        <v>42721.290972222225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51"/>
        <v>1.2324999999999999</v>
      </c>
      <c r="P534" s="6">
        <f t="shared" si="52"/>
        <v>71.242774566473983</v>
      </c>
      <c r="Q534" s="7" t="str">
        <f t="shared" si="48"/>
        <v>theater</v>
      </c>
      <c r="R534" s="7" t="str">
        <f t="shared" si="49"/>
        <v>plays</v>
      </c>
      <c r="S534" s="8">
        <f t="shared" si="53"/>
        <v>42473.007037037038</v>
      </c>
      <c r="T534" s="8">
        <f t="shared" si="50"/>
        <v>42503.007037037038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51"/>
        <v>1.002</v>
      </c>
      <c r="P535" s="6">
        <f t="shared" si="52"/>
        <v>117.88235294117646</v>
      </c>
      <c r="Q535" s="7" t="str">
        <f t="shared" si="48"/>
        <v>theater</v>
      </c>
      <c r="R535" s="7" t="str">
        <f t="shared" si="49"/>
        <v>plays</v>
      </c>
      <c r="S535" s="8">
        <f t="shared" si="53"/>
        <v>42482.43478009259</v>
      </c>
      <c r="T535" s="8">
        <f t="shared" si="50"/>
        <v>42506.43478009259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51"/>
        <v>1.0466666666666666</v>
      </c>
      <c r="P536" s="6">
        <f t="shared" si="52"/>
        <v>327.08333333333331</v>
      </c>
      <c r="Q536" s="7" t="str">
        <f t="shared" si="48"/>
        <v>theater</v>
      </c>
      <c r="R536" s="7" t="str">
        <f t="shared" si="49"/>
        <v>plays</v>
      </c>
      <c r="S536" s="8">
        <f t="shared" si="53"/>
        <v>42270.810995370368</v>
      </c>
      <c r="T536" s="8">
        <f t="shared" si="50"/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51"/>
        <v>1.0249999999999999</v>
      </c>
      <c r="P537" s="6">
        <f t="shared" si="52"/>
        <v>34.745762711864408</v>
      </c>
      <c r="Q537" s="7" t="str">
        <f t="shared" si="48"/>
        <v>theater</v>
      </c>
      <c r="R537" s="7" t="str">
        <f t="shared" si="49"/>
        <v>plays</v>
      </c>
      <c r="S537" s="8">
        <f t="shared" si="53"/>
        <v>42711.545196759253</v>
      </c>
      <c r="T537" s="8">
        <f t="shared" si="50"/>
        <v>42741.545196759253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51"/>
        <v>1.1825757575757576</v>
      </c>
      <c r="P538" s="6">
        <f t="shared" si="52"/>
        <v>100.06410256410257</v>
      </c>
      <c r="Q538" s="7" t="str">
        <f t="shared" si="48"/>
        <v>theater</v>
      </c>
      <c r="R538" s="7" t="str">
        <f t="shared" si="49"/>
        <v>plays</v>
      </c>
      <c r="S538" s="8">
        <f t="shared" si="53"/>
        <v>42179.344988425932</v>
      </c>
      <c r="T538" s="8">
        <f t="shared" si="50"/>
        <v>42219.75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51"/>
        <v>1.2050000000000001</v>
      </c>
      <c r="P539" s="6">
        <f t="shared" si="52"/>
        <v>40.847457627118644</v>
      </c>
      <c r="Q539" s="7" t="str">
        <f t="shared" si="48"/>
        <v>theater</v>
      </c>
      <c r="R539" s="7" t="str">
        <f t="shared" si="49"/>
        <v>plays</v>
      </c>
      <c r="S539" s="8">
        <f t="shared" si="53"/>
        <v>42282.768414351856</v>
      </c>
      <c r="T539" s="8">
        <f t="shared" si="50"/>
        <v>42312.810081018513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51"/>
        <v>3.0242</v>
      </c>
      <c r="P540" s="6">
        <f t="shared" si="52"/>
        <v>252.01666666666668</v>
      </c>
      <c r="Q540" s="7" t="str">
        <f t="shared" si="48"/>
        <v>theater</v>
      </c>
      <c r="R540" s="7" t="str">
        <f t="shared" si="49"/>
        <v>plays</v>
      </c>
      <c r="S540" s="8">
        <f t="shared" si="53"/>
        <v>42473.794710648144</v>
      </c>
      <c r="T540" s="8">
        <f t="shared" si="50"/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51"/>
        <v>1.00644</v>
      </c>
      <c r="P541" s="6">
        <f t="shared" si="52"/>
        <v>25.161000000000001</v>
      </c>
      <c r="Q541" s="7" t="str">
        <f t="shared" si="48"/>
        <v>theater</v>
      </c>
      <c r="R541" s="7" t="str">
        <f t="shared" si="49"/>
        <v>plays</v>
      </c>
      <c r="S541" s="8">
        <f t="shared" si="53"/>
        <v>42535.049849537041</v>
      </c>
      <c r="T541" s="8">
        <f t="shared" si="50"/>
        <v>42556.049849537041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51"/>
        <v>6.666666666666667E-5</v>
      </c>
      <c r="P542" s="6">
        <f t="shared" si="52"/>
        <v>1</v>
      </c>
      <c r="Q542" s="7" t="str">
        <f t="shared" si="48"/>
        <v>technology</v>
      </c>
      <c r="R542" s="7" t="str">
        <f t="shared" si="49"/>
        <v>web</v>
      </c>
      <c r="S542" s="8">
        <f t="shared" si="53"/>
        <v>42009.817199074074</v>
      </c>
      <c r="T542" s="8">
        <f t="shared" si="50"/>
        <v>42039.817199074074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51"/>
        <v>5.5555555555555558E-3</v>
      </c>
      <c r="P543" s="6">
        <f t="shared" si="52"/>
        <v>25</v>
      </c>
      <c r="Q543" s="7" t="str">
        <f t="shared" si="48"/>
        <v>technology</v>
      </c>
      <c r="R543" s="7" t="str">
        <f t="shared" si="49"/>
        <v>web</v>
      </c>
      <c r="S543" s="8">
        <f t="shared" si="53"/>
        <v>42276.046689814815</v>
      </c>
      <c r="T543" s="8">
        <f t="shared" si="50"/>
        <v>42306.046689814815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51"/>
        <v>3.9999999999999998E-6</v>
      </c>
      <c r="P544" s="6">
        <f t="shared" si="52"/>
        <v>1</v>
      </c>
      <c r="Q544" s="7" t="str">
        <f t="shared" si="48"/>
        <v>technology</v>
      </c>
      <c r="R544" s="7" t="str">
        <f t="shared" si="49"/>
        <v>web</v>
      </c>
      <c r="S544" s="8">
        <f t="shared" si="53"/>
        <v>42433.737453703703</v>
      </c>
      <c r="T544" s="8">
        <f t="shared" si="50"/>
        <v>42493.695787037039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51"/>
        <v>3.1818181818181819E-3</v>
      </c>
      <c r="P545" s="6">
        <f t="shared" si="52"/>
        <v>35</v>
      </c>
      <c r="Q545" s="7" t="str">
        <f t="shared" si="48"/>
        <v>technology</v>
      </c>
      <c r="R545" s="7" t="str">
        <f t="shared" si="49"/>
        <v>web</v>
      </c>
      <c r="S545" s="8">
        <f t="shared" si="53"/>
        <v>41914.092152777775</v>
      </c>
      <c r="T545" s="8">
        <f t="shared" si="50"/>
        <v>41944.092152777775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51"/>
        <v>1.2E-2</v>
      </c>
      <c r="P546" s="6">
        <f t="shared" si="52"/>
        <v>3</v>
      </c>
      <c r="Q546" s="7" t="str">
        <f t="shared" si="48"/>
        <v>technology</v>
      </c>
      <c r="R546" s="7" t="str">
        <f t="shared" si="49"/>
        <v>web</v>
      </c>
      <c r="S546" s="8">
        <f t="shared" si="53"/>
        <v>42525.656944444447</v>
      </c>
      <c r="T546" s="8">
        <f t="shared" si="50"/>
        <v>42555.656944444447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51"/>
        <v>0.27383999999999997</v>
      </c>
      <c r="P547" s="6">
        <f t="shared" si="52"/>
        <v>402.70588235294116</v>
      </c>
      <c r="Q547" s="7" t="str">
        <f t="shared" si="48"/>
        <v>technology</v>
      </c>
      <c r="R547" s="7" t="str">
        <f t="shared" si="49"/>
        <v>web</v>
      </c>
      <c r="S547" s="8">
        <f t="shared" si="53"/>
        <v>42283.592465277776</v>
      </c>
      <c r="T547" s="8">
        <f t="shared" si="50"/>
        <v>42323.634131944447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51"/>
        <v>8.6666666666666663E-4</v>
      </c>
      <c r="P548" s="6">
        <f t="shared" si="52"/>
        <v>26</v>
      </c>
      <c r="Q548" s="7" t="str">
        <f t="shared" si="48"/>
        <v>technology</v>
      </c>
      <c r="R548" s="7" t="str">
        <f t="shared" si="49"/>
        <v>web</v>
      </c>
      <c r="S548" s="8">
        <f t="shared" si="53"/>
        <v>42249.667997685188</v>
      </c>
      <c r="T548" s="8">
        <f t="shared" si="50"/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51"/>
        <v>0</v>
      </c>
      <c r="P549" s="6">
        <f t="shared" si="52"/>
        <v>0</v>
      </c>
      <c r="Q549" s="7" t="str">
        <f t="shared" si="48"/>
        <v>technology</v>
      </c>
      <c r="R549" s="7" t="str">
        <f t="shared" si="49"/>
        <v>web</v>
      </c>
      <c r="S549" s="8">
        <f t="shared" si="53"/>
        <v>42380.696342592593</v>
      </c>
      <c r="T549" s="8">
        <f t="shared" si="50"/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51"/>
        <v>8.9999999999999998E-4</v>
      </c>
      <c r="P550" s="6">
        <f t="shared" si="52"/>
        <v>9</v>
      </c>
      <c r="Q550" s="7" t="str">
        <f t="shared" si="48"/>
        <v>technology</v>
      </c>
      <c r="R550" s="7" t="str">
        <f t="shared" si="49"/>
        <v>web</v>
      </c>
      <c r="S550" s="8">
        <f t="shared" si="53"/>
        <v>42276.903333333335</v>
      </c>
      <c r="T550" s="8">
        <f t="shared" si="50"/>
        <v>42306.903333333335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51"/>
        <v>2.7199999999999998E-2</v>
      </c>
      <c r="P551" s="6">
        <f t="shared" si="52"/>
        <v>8.5</v>
      </c>
      <c r="Q551" s="7" t="str">
        <f t="shared" si="48"/>
        <v>technology</v>
      </c>
      <c r="R551" s="7" t="str">
        <f t="shared" si="49"/>
        <v>web</v>
      </c>
      <c r="S551" s="8">
        <f t="shared" si="53"/>
        <v>42163.636828703704</v>
      </c>
      <c r="T551" s="8">
        <f t="shared" si="50"/>
        <v>42193.636828703704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51"/>
        <v>7.0000000000000001E-3</v>
      </c>
      <c r="P552" s="6">
        <f t="shared" si="52"/>
        <v>8.75</v>
      </c>
      <c r="Q552" s="7" t="str">
        <f t="shared" si="48"/>
        <v>technology</v>
      </c>
      <c r="R552" s="7" t="str">
        <f t="shared" si="49"/>
        <v>web</v>
      </c>
      <c r="S552" s="8">
        <f t="shared" si="53"/>
        <v>42753.678761574076</v>
      </c>
      <c r="T552" s="8">
        <f t="shared" si="50"/>
        <v>42766.208333333328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51"/>
        <v>5.0413333333333331E-2</v>
      </c>
      <c r="P553" s="6">
        <f t="shared" si="52"/>
        <v>135.03571428571428</v>
      </c>
      <c r="Q553" s="7" t="str">
        <f t="shared" si="48"/>
        <v>technology</v>
      </c>
      <c r="R553" s="7" t="str">
        <f t="shared" si="49"/>
        <v>web</v>
      </c>
      <c r="S553" s="8">
        <f t="shared" si="53"/>
        <v>42173.275740740741</v>
      </c>
      <c r="T553" s="8">
        <f t="shared" si="50"/>
        <v>42217.745138888888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51"/>
        <v>0</v>
      </c>
      <c r="P554" s="6">
        <f t="shared" si="52"/>
        <v>0</v>
      </c>
      <c r="Q554" s="7" t="str">
        <f t="shared" ref="Q554:Q617" si="54">LEFT(N554,SEARCH("/",N554)-1)</f>
        <v>technology</v>
      </c>
      <c r="R554" s="7" t="str">
        <f t="shared" ref="R554:R617" si="55">RIGHT(N554,LEN(N554)-SEARCH("/",N554))</f>
        <v>web</v>
      </c>
      <c r="S554" s="8">
        <f t="shared" si="53"/>
        <v>42318.616851851853</v>
      </c>
      <c r="T554" s="8">
        <f t="shared" si="50"/>
        <v>42378.616851851853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51"/>
        <v>4.9199999999999999E-3</v>
      </c>
      <c r="P555" s="6">
        <f t="shared" si="52"/>
        <v>20.5</v>
      </c>
      <c r="Q555" s="7" t="str">
        <f t="shared" si="54"/>
        <v>technology</v>
      </c>
      <c r="R555" s="7" t="str">
        <f t="shared" si="55"/>
        <v>web</v>
      </c>
      <c r="S555" s="8">
        <f t="shared" si="53"/>
        <v>41927.71980324074</v>
      </c>
      <c r="T555" s="8">
        <f t="shared" si="50"/>
        <v>41957.761469907404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51"/>
        <v>0.36589147286821705</v>
      </c>
      <c r="P556" s="6">
        <f t="shared" si="52"/>
        <v>64.36363636363636</v>
      </c>
      <c r="Q556" s="7" t="str">
        <f t="shared" si="54"/>
        <v>technology</v>
      </c>
      <c r="R556" s="7" t="str">
        <f t="shared" si="55"/>
        <v>web</v>
      </c>
      <c r="S556" s="8">
        <f t="shared" si="53"/>
        <v>41901.684861111113</v>
      </c>
      <c r="T556" s="8">
        <f t="shared" si="50"/>
        <v>41931.684861111113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51"/>
        <v>0</v>
      </c>
      <c r="P557" s="6">
        <f t="shared" si="52"/>
        <v>0</v>
      </c>
      <c r="Q557" s="7" t="str">
        <f t="shared" si="54"/>
        <v>technology</v>
      </c>
      <c r="R557" s="7" t="str">
        <f t="shared" si="55"/>
        <v>web</v>
      </c>
      <c r="S557" s="8">
        <f t="shared" si="53"/>
        <v>42503.353506944448</v>
      </c>
      <c r="T557" s="8">
        <f t="shared" si="50"/>
        <v>42533.353506944448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51"/>
        <v>2.5000000000000001E-2</v>
      </c>
      <c r="P558" s="6">
        <f t="shared" si="52"/>
        <v>200</v>
      </c>
      <c r="Q558" s="7" t="str">
        <f t="shared" si="54"/>
        <v>technology</v>
      </c>
      <c r="R558" s="7" t="str">
        <f t="shared" si="55"/>
        <v>web</v>
      </c>
      <c r="S558" s="8">
        <f t="shared" si="53"/>
        <v>42345.860150462962</v>
      </c>
      <c r="T558" s="8">
        <f t="shared" si="50"/>
        <v>42375.860150462962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51"/>
        <v>9.1066666666666674E-3</v>
      </c>
      <c r="P559" s="6">
        <f t="shared" si="52"/>
        <v>68.3</v>
      </c>
      <c r="Q559" s="7" t="str">
        <f t="shared" si="54"/>
        <v>technology</v>
      </c>
      <c r="R559" s="7" t="str">
        <f t="shared" si="55"/>
        <v>web</v>
      </c>
      <c r="S559" s="8">
        <f t="shared" si="53"/>
        <v>42676.942164351851</v>
      </c>
      <c r="T559" s="8">
        <f t="shared" si="50"/>
        <v>42706.983831018515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51"/>
        <v>0</v>
      </c>
      <c r="P560" s="6">
        <f t="shared" si="52"/>
        <v>0</v>
      </c>
      <c r="Q560" s="7" t="str">
        <f t="shared" si="54"/>
        <v>technology</v>
      </c>
      <c r="R560" s="7" t="str">
        <f t="shared" si="55"/>
        <v>web</v>
      </c>
      <c r="S560" s="8">
        <f t="shared" si="53"/>
        <v>42057.883159722223</v>
      </c>
      <c r="T560" s="8">
        <f t="shared" si="50"/>
        <v>42087.841493055559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51"/>
        <v>2.0833333333333335E-4</v>
      </c>
      <c r="P561" s="6">
        <f t="shared" si="52"/>
        <v>50</v>
      </c>
      <c r="Q561" s="7" t="str">
        <f t="shared" si="54"/>
        <v>technology</v>
      </c>
      <c r="R561" s="7" t="str">
        <f t="shared" si="55"/>
        <v>web</v>
      </c>
      <c r="S561" s="8">
        <f t="shared" si="53"/>
        <v>42321.283101851848</v>
      </c>
      <c r="T561" s="8">
        <f t="shared" si="50"/>
        <v>42351.283101851848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51"/>
        <v>1.2E-4</v>
      </c>
      <c r="P562" s="6">
        <f t="shared" si="52"/>
        <v>4</v>
      </c>
      <c r="Q562" s="7" t="str">
        <f t="shared" si="54"/>
        <v>technology</v>
      </c>
      <c r="R562" s="7" t="str">
        <f t="shared" si="55"/>
        <v>web</v>
      </c>
      <c r="S562" s="8">
        <f t="shared" si="53"/>
        <v>41960.771354166667</v>
      </c>
      <c r="T562" s="8">
        <f t="shared" si="50"/>
        <v>41990.771354166667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51"/>
        <v>3.6666666666666666E-3</v>
      </c>
      <c r="P563" s="6">
        <f t="shared" si="52"/>
        <v>27.5</v>
      </c>
      <c r="Q563" s="7" t="str">
        <f t="shared" si="54"/>
        <v>technology</v>
      </c>
      <c r="R563" s="7" t="str">
        <f t="shared" si="55"/>
        <v>web</v>
      </c>
      <c r="S563" s="8">
        <f t="shared" si="53"/>
        <v>42268.658715277779</v>
      </c>
      <c r="T563" s="8">
        <f t="shared" si="50"/>
        <v>42303.658715277779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51"/>
        <v>0</v>
      </c>
      <c r="P564" s="6">
        <f t="shared" si="52"/>
        <v>0</v>
      </c>
      <c r="Q564" s="7" t="str">
        <f t="shared" si="54"/>
        <v>technology</v>
      </c>
      <c r="R564" s="7" t="str">
        <f t="shared" si="55"/>
        <v>web</v>
      </c>
      <c r="S564" s="8">
        <f t="shared" si="53"/>
        <v>42692.389062500006</v>
      </c>
      <c r="T564" s="8">
        <f t="shared" si="50"/>
        <v>42722.389062500006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51"/>
        <v>9.0666666666666662E-4</v>
      </c>
      <c r="P565" s="6">
        <f t="shared" si="52"/>
        <v>34</v>
      </c>
      <c r="Q565" s="7" t="str">
        <f t="shared" si="54"/>
        <v>technology</v>
      </c>
      <c r="R565" s="7" t="str">
        <f t="shared" si="55"/>
        <v>web</v>
      </c>
      <c r="S565" s="8">
        <f t="shared" si="53"/>
        <v>42022.069988425923</v>
      </c>
      <c r="T565" s="8">
        <f t="shared" si="50"/>
        <v>42052.069988425923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51"/>
        <v>5.5555555555555558E-5</v>
      </c>
      <c r="P566" s="6">
        <f t="shared" si="52"/>
        <v>1</v>
      </c>
      <c r="Q566" s="7" t="str">
        <f t="shared" si="54"/>
        <v>technology</v>
      </c>
      <c r="R566" s="7" t="str">
        <f t="shared" si="55"/>
        <v>web</v>
      </c>
      <c r="S566" s="8">
        <f t="shared" si="53"/>
        <v>42411.942997685182</v>
      </c>
      <c r="T566" s="8">
        <f t="shared" si="50"/>
        <v>42441.942997685182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51"/>
        <v>0</v>
      </c>
      <c r="P567" s="6">
        <f t="shared" si="52"/>
        <v>0</v>
      </c>
      <c r="Q567" s="7" t="str">
        <f t="shared" si="54"/>
        <v>technology</v>
      </c>
      <c r="R567" s="7" t="str">
        <f t="shared" si="55"/>
        <v>web</v>
      </c>
      <c r="S567" s="8">
        <f t="shared" si="53"/>
        <v>42165.785289351858</v>
      </c>
      <c r="T567" s="8">
        <f t="shared" si="50"/>
        <v>42195.785289351858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51"/>
        <v>2.0000000000000001E-4</v>
      </c>
      <c r="P568" s="6">
        <f t="shared" si="52"/>
        <v>1</v>
      </c>
      <c r="Q568" s="7" t="str">
        <f t="shared" si="54"/>
        <v>technology</v>
      </c>
      <c r="R568" s="7" t="str">
        <f t="shared" si="55"/>
        <v>web</v>
      </c>
      <c r="S568" s="8">
        <f t="shared" si="53"/>
        <v>42535.68440972222</v>
      </c>
      <c r="T568" s="8">
        <f t="shared" si="50"/>
        <v>42565.68440972222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51"/>
        <v>0</v>
      </c>
      <c r="P569" s="6">
        <f t="shared" si="52"/>
        <v>0</v>
      </c>
      <c r="Q569" s="7" t="str">
        <f t="shared" si="54"/>
        <v>technology</v>
      </c>
      <c r="R569" s="7" t="str">
        <f t="shared" si="55"/>
        <v>web</v>
      </c>
      <c r="S569" s="8">
        <f t="shared" si="53"/>
        <v>41975.842523148152</v>
      </c>
      <c r="T569" s="8">
        <f t="shared" si="50"/>
        <v>42005.842523148152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51"/>
        <v>0.01</v>
      </c>
      <c r="P570" s="6">
        <f t="shared" si="52"/>
        <v>49</v>
      </c>
      <c r="Q570" s="7" t="str">
        <f t="shared" si="54"/>
        <v>technology</v>
      </c>
      <c r="R570" s="7" t="str">
        <f t="shared" si="55"/>
        <v>web</v>
      </c>
      <c r="S570" s="8">
        <f t="shared" si="53"/>
        <v>42348.9215625</v>
      </c>
      <c r="T570" s="8">
        <f t="shared" si="50"/>
        <v>42385.458333333328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51"/>
        <v>8.0000000000000002E-3</v>
      </c>
      <c r="P571" s="6">
        <f t="shared" si="52"/>
        <v>20</v>
      </c>
      <c r="Q571" s="7" t="str">
        <f t="shared" si="54"/>
        <v>technology</v>
      </c>
      <c r="R571" s="7" t="str">
        <f t="shared" si="55"/>
        <v>web</v>
      </c>
      <c r="S571" s="8">
        <f t="shared" si="53"/>
        <v>42340.847361111111</v>
      </c>
      <c r="T571" s="8">
        <f t="shared" si="50"/>
        <v>42370.847361111111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51"/>
        <v>1.6705882352941177E-3</v>
      </c>
      <c r="P572" s="6">
        <f t="shared" si="52"/>
        <v>142</v>
      </c>
      <c r="Q572" s="7" t="str">
        <f t="shared" si="54"/>
        <v>technology</v>
      </c>
      <c r="R572" s="7" t="str">
        <f t="shared" si="55"/>
        <v>web</v>
      </c>
      <c r="S572" s="8">
        <f t="shared" si="53"/>
        <v>42388.798252314817</v>
      </c>
      <c r="T572" s="8">
        <f t="shared" si="50"/>
        <v>42418.798252314817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51"/>
        <v>4.2399999999999998E-3</v>
      </c>
      <c r="P573" s="6">
        <f t="shared" si="52"/>
        <v>53</v>
      </c>
      <c r="Q573" s="7" t="str">
        <f t="shared" si="54"/>
        <v>technology</v>
      </c>
      <c r="R573" s="7" t="str">
        <f t="shared" si="55"/>
        <v>web</v>
      </c>
      <c r="S573" s="8">
        <f t="shared" si="53"/>
        <v>42192.816238425927</v>
      </c>
      <c r="T573" s="8">
        <f t="shared" si="50"/>
        <v>42212.165972222225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51"/>
        <v>0</v>
      </c>
      <c r="P574" s="6">
        <f t="shared" si="52"/>
        <v>0</v>
      </c>
      <c r="Q574" s="7" t="str">
        <f t="shared" si="54"/>
        <v>technology</v>
      </c>
      <c r="R574" s="7" t="str">
        <f t="shared" si="55"/>
        <v>web</v>
      </c>
      <c r="S574" s="8">
        <f t="shared" si="53"/>
        <v>42282.71629629629</v>
      </c>
      <c r="T574" s="8">
        <f t="shared" si="50"/>
        <v>42312.757962962962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51"/>
        <v>3.892538925389254E-3</v>
      </c>
      <c r="P575" s="6">
        <f t="shared" si="52"/>
        <v>38.444444444444443</v>
      </c>
      <c r="Q575" s="7" t="str">
        <f t="shared" si="54"/>
        <v>technology</v>
      </c>
      <c r="R575" s="7" t="str">
        <f t="shared" si="55"/>
        <v>web</v>
      </c>
      <c r="S575" s="8">
        <f t="shared" si="53"/>
        <v>41963.050127314811</v>
      </c>
      <c r="T575" s="8">
        <f t="shared" si="50"/>
        <v>42022.05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51"/>
        <v>7.1556350626118068E-3</v>
      </c>
      <c r="P576" s="6">
        <f t="shared" si="52"/>
        <v>20</v>
      </c>
      <c r="Q576" s="7" t="str">
        <f t="shared" si="54"/>
        <v>technology</v>
      </c>
      <c r="R576" s="7" t="str">
        <f t="shared" si="55"/>
        <v>web</v>
      </c>
      <c r="S576" s="8">
        <f t="shared" si="53"/>
        <v>42632.443368055552</v>
      </c>
      <c r="T576" s="8">
        <f t="shared" si="50"/>
        <v>42662.443368055552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51"/>
        <v>4.3166666666666666E-3</v>
      </c>
      <c r="P577" s="6">
        <f t="shared" si="52"/>
        <v>64.75</v>
      </c>
      <c r="Q577" s="7" t="str">
        <f t="shared" si="54"/>
        <v>technology</v>
      </c>
      <c r="R577" s="7" t="str">
        <f t="shared" si="55"/>
        <v>web</v>
      </c>
      <c r="S577" s="8">
        <f t="shared" si="53"/>
        <v>42138.692627314813</v>
      </c>
      <c r="T577" s="8">
        <f t="shared" si="50"/>
        <v>42168.692627314813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51"/>
        <v>1.2500000000000001E-5</v>
      </c>
      <c r="P578" s="6">
        <f t="shared" si="52"/>
        <v>1</v>
      </c>
      <c r="Q578" s="7" t="str">
        <f t="shared" si="54"/>
        <v>technology</v>
      </c>
      <c r="R578" s="7" t="str">
        <f t="shared" si="55"/>
        <v>web</v>
      </c>
      <c r="S578" s="8">
        <f t="shared" si="53"/>
        <v>42031.471666666665</v>
      </c>
      <c r="T578" s="8">
        <f t="shared" ref="T578:T641" si="56">(((I578/60)/60)/24)+DATE(1970,1,1)</f>
        <v>42091.43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57">E579/D579</f>
        <v>2E-3</v>
      </c>
      <c r="P579" s="6">
        <f t="shared" ref="P579:P642" si="58">IF(L579=0,0,E579/L579)</f>
        <v>10</v>
      </c>
      <c r="Q579" s="7" t="str">
        <f t="shared" si="54"/>
        <v>technology</v>
      </c>
      <c r="R579" s="7" t="str">
        <f t="shared" si="55"/>
        <v>web</v>
      </c>
      <c r="S579" s="8">
        <f t="shared" ref="S579:S642" si="59">(((J579/60)/60)/24)+DATE(1970,1,1)</f>
        <v>42450.589143518519</v>
      </c>
      <c r="T579" s="8">
        <f t="shared" si="56"/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57"/>
        <v>1.12E-4</v>
      </c>
      <c r="P580" s="6">
        <f t="shared" si="58"/>
        <v>2</v>
      </c>
      <c r="Q580" s="7" t="str">
        <f t="shared" si="54"/>
        <v>technology</v>
      </c>
      <c r="R580" s="7" t="str">
        <f t="shared" si="55"/>
        <v>web</v>
      </c>
      <c r="S580" s="8">
        <f t="shared" si="59"/>
        <v>42230.578622685185</v>
      </c>
      <c r="T580" s="8">
        <f t="shared" si="56"/>
        <v>42254.578622685185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57"/>
        <v>1.4583333333333334E-2</v>
      </c>
      <c r="P581" s="6">
        <f t="shared" si="58"/>
        <v>35</v>
      </c>
      <c r="Q581" s="7" t="str">
        <f t="shared" si="54"/>
        <v>technology</v>
      </c>
      <c r="R581" s="7" t="str">
        <f t="shared" si="55"/>
        <v>web</v>
      </c>
      <c r="S581" s="8">
        <f t="shared" si="59"/>
        <v>41968.852118055554</v>
      </c>
      <c r="T581" s="8">
        <f t="shared" si="56"/>
        <v>41998.852118055554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57"/>
        <v>3.3333333333333332E-4</v>
      </c>
      <c r="P582" s="6">
        <f t="shared" si="58"/>
        <v>1</v>
      </c>
      <c r="Q582" s="7" t="str">
        <f t="shared" si="54"/>
        <v>technology</v>
      </c>
      <c r="R582" s="7" t="str">
        <f t="shared" si="55"/>
        <v>web</v>
      </c>
      <c r="S582" s="8">
        <f t="shared" si="59"/>
        <v>42605.908182870371</v>
      </c>
      <c r="T582" s="8">
        <f t="shared" si="56"/>
        <v>42635.908182870371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57"/>
        <v>0</v>
      </c>
      <c r="P583" s="6">
        <f t="shared" si="58"/>
        <v>0</v>
      </c>
      <c r="Q583" s="7" t="str">
        <f t="shared" si="54"/>
        <v>technology</v>
      </c>
      <c r="R583" s="7" t="str">
        <f t="shared" si="55"/>
        <v>web</v>
      </c>
      <c r="S583" s="8">
        <f t="shared" si="59"/>
        <v>42188.012777777782</v>
      </c>
      <c r="T583" s="8">
        <f t="shared" si="56"/>
        <v>42218.012777777782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57"/>
        <v>0</v>
      </c>
      <c r="P584" s="6">
        <f t="shared" si="58"/>
        <v>0</v>
      </c>
      <c r="Q584" s="7" t="str">
        <f t="shared" si="54"/>
        <v>technology</v>
      </c>
      <c r="R584" s="7" t="str">
        <f t="shared" si="55"/>
        <v>web</v>
      </c>
      <c r="S584" s="8">
        <f t="shared" si="59"/>
        <v>42055.739803240736</v>
      </c>
      <c r="T584" s="8">
        <f t="shared" si="56"/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57"/>
        <v>1.1111111111111112E-4</v>
      </c>
      <c r="P585" s="6">
        <f t="shared" si="58"/>
        <v>1</v>
      </c>
      <c r="Q585" s="7" t="str">
        <f t="shared" si="54"/>
        <v>technology</v>
      </c>
      <c r="R585" s="7" t="str">
        <f t="shared" si="55"/>
        <v>web</v>
      </c>
      <c r="S585" s="8">
        <f t="shared" si="59"/>
        <v>42052.93850694444</v>
      </c>
      <c r="T585" s="8">
        <f t="shared" si="56"/>
        <v>42082.896840277783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57"/>
        <v>0.01</v>
      </c>
      <c r="P586" s="6">
        <f t="shared" si="58"/>
        <v>5</v>
      </c>
      <c r="Q586" s="7" t="str">
        <f t="shared" si="54"/>
        <v>technology</v>
      </c>
      <c r="R586" s="7" t="str">
        <f t="shared" si="55"/>
        <v>web</v>
      </c>
      <c r="S586" s="8">
        <f t="shared" si="59"/>
        <v>42049.716620370367</v>
      </c>
      <c r="T586" s="8">
        <f t="shared" si="56"/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57"/>
        <v>0</v>
      </c>
      <c r="P587" s="6">
        <f t="shared" si="58"/>
        <v>0</v>
      </c>
      <c r="Q587" s="7" t="str">
        <f t="shared" si="54"/>
        <v>technology</v>
      </c>
      <c r="R587" s="7" t="str">
        <f t="shared" si="55"/>
        <v>web</v>
      </c>
      <c r="S587" s="8">
        <f t="shared" si="59"/>
        <v>42283.3909375</v>
      </c>
      <c r="T587" s="8">
        <f t="shared" si="56"/>
        <v>42339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57"/>
        <v>5.5999999999999999E-3</v>
      </c>
      <c r="P588" s="6">
        <f t="shared" si="58"/>
        <v>14</v>
      </c>
      <c r="Q588" s="7" t="str">
        <f t="shared" si="54"/>
        <v>technology</v>
      </c>
      <c r="R588" s="7" t="str">
        <f t="shared" si="55"/>
        <v>web</v>
      </c>
      <c r="S588" s="8">
        <f t="shared" si="59"/>
        <v>42020.854247685187</v>
      </c>
      <c r="T588" s="8">
        <f t="shared" si="56"/>
        <v>42050.854247685187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57"/>
        <v>9.0833333333333335E-2</v>
      </c>
      <c r="P589" s="6">
        <f t="shared" si="58"/>
        <v>389.28571428571428</v>
      </c>
      <c r="Q589" s="7" t="str">
        <f t="shared" si="54"/>
        <v>technology</v>
      </c>
      <c r="R589" s="7" t="str">
        <f t="shared" si="55"/>
        <v>web</v>
      </c>
      <c r="S589" s="8">
        <f t="shared" si="59"/>
        <v>42080.757326388892</v>
      </c>
      <c r="T589" s="8">
        <f t="shared" si="56"/>
        <v>42110.757326388892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57"/>
        <v>3.3444444444444443E-2</v>
      </c>
      <c r="P590" s="6">
        <f t="shared" si="58"/>
        <v>150.5</v>
      </c>
      <c r="Q590" s="7" t="str">
        <f t="shared" si="54"/>
        <v>technology</v>
      </c>
      <c r="R590" s="7" t="str">
        <f t="shared" si="55"/>
        <v>web</v>
      </c>
      <c r="S590" s="8">
        <f t="shared" si="59"/>
        <v>42631.769513888896</v>
      </c>
      <c r="T590" s="8">
        <f t="shared" si="56"/>
        <v>42691.811180555553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57"/>
        <v>1.3333333333333334E-4</v>
      </c>
      <c r="P591" s="6">
        <f t="shared" si="58"/>
        <v>1</v>
      </c>
      <c r="Q591" s="7" t="str">
        <f t="shared" si="54"/>
        <v>technology</v>
      </c>
      <c r="R591" s="7" t="str">
        <f t="shared" si="55"/>
        <v>web</v>
      </c>
      <c r="S591" s="8">
        <f t="shared" si="59"/>
        <v>42178.614571759259</v>
      </c>
      <c r="T591" s="8">
        <f t="shared" si="56"/>
        <v>42193.614571759259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57"/>
        <v>4.4600000000000001E-2</v>
      </c>
      <c r="P592" s="6">
        <f t="shared" si="58"/>
        <v>24.777777777777779</v>
      </c>
      <c r="Q592" s="7" t="str">
        <f t="shared" si="54"/>
        <v>technology</v>
      </c>
      <c r="R592" s="7" t="str">
        <f t="shared" si="55"/>
        <v>web</v>
      </c>
      <c r="S592" s="8">
        <f t="shared" si="59"/>
        <v>42377.554756944446</v>
      </c>
      <c r="T592" s="8">
        <f t="shared" si="56"/>
        <v>42408.542361111111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57"/>
        <v>6.0999999999999997E-4</v>
      </c>
      <c r="P593" s="6">
        <f t="shared" si="58"/>
        <v>30.5</v>
      </c>
      <c r="Q593" s="7" t="str">
        <f t="shared" si="54"/>
        <v>technology</v>
      </c>
      <c r="R593" s="7" t="str">
        <f t="shared" si="55"/>
        <v>web</v>
      </c>
      <c r="S593" s="8">
        <f t="shared" si="59"/>
        <v>42177.543171296296</v>
      </c>
      <c r="T593" s="8">
        <f t="shared" si="56"/>
        <v>42207.543171296296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57"/>
        <v>3.3333333333333333E-2</v>
      </c>
      <c r="P594" s="6">
        <f t="shared" si="58"/>
        <v>250</v>
      </c>
      <c r="Q594" s="7" t="str">
        <f t="shared" si="54"/>
        <v>technology</v>
      </c>
      <c r="R594" s="7" t="str">
        <f t="shared" si="55"/>
        <v>web</v>
      </c>
      <c r="S594" s="8">
        <f t="shared" si="59"/>
        <v>41946.232175925928</v>
      </c>
      <c r="T594" s="8">
        <f t="shared" si="56"/>
        <v>41976.232175925921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57"/>
        <v>0.23</v>
      </c>
      <c r="P595" s="6">
        <f t="shared" si="58"/>
        <v>16.428571428571427</v>
      </c>
      <c r="Q595" s="7" t="str">
        <f t="shared" si="54"/>
        <v>technology</v>
      </c>
      <c r="R595" s="7" t="str">
        <f t="shared" si="55"/>
        <v>web</v>
      </c>
      <c r="S595" s="8">
        <f t="shared" si="59"/>
        <v>42070.677604166667</v>
      </c>
      <c r="T595" s="8">
        <f t="shared" si="56"/>
        <v>42100.635937500003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57"/>
        <v>1.0399999999999999E-3</v>
      </c>
      <c r="P596" s="6">
        <f t="shared" si="58"/>
        <v>13</v>
      </c>
      <c r="Q596" s="7" t="str">
        <f t="shared" si="54"/>
        <v>technology</v>
      </c>
      <c r="R596" s="7" t="str">
        <f t="shared" si="55"/>
        <v>web</v>
      </c>
      <c r="S596" s="8">
        <f t="shared" si="59"/>
        <v>42446.780162037037</v>
      </c>
      <c r="T596" s="8">
        <f t="shared" si="56"/>
        <v>42476.780162037037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57"/>
        <v>4.2599999999999999E-3</v>
      </c>
      <c r="P597" s="6">
        <f t="shared" si="58"/>
        <v>53.25</v>
      </c>
      <c r="Q597" s="7" t="str">
        <f t="shared" si="54"/>
        <v>technology</v>
      </c>
      <c r="R597" s="7" t="str">
        <f t="shared" si="55"/>
        <v>web</v>
      </c>
      <c r="S597" s="8">
        <f t="shared" si="59"/>
        <v>42083.069884259254</v>
      </c>
      <c r="T597" s="8">
        <f t="shared" si="56"/>
        <v>42128.069884259254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57"/>
        <v>2.9999999999999997E-4</v>
      </c>
      <c r="P598" s="6">
        <f t="shared" si="58"/>
        <v>3</v>
      </c>
      <c r="Q598" s="7" t="str">
        <f t="shared" si="54"/>
        <v>technology</v>
      </c>
      <c r="R598" s="7" t="str">
        <f t="shared" si="55"/>
        <v>web</v>
      </c>
      <c r="S598" s="8">
        <f t="shared" si="59"/>
        <v>42646.896898148145</v>
      </c>
      <c r="T598" s="8">
        <f t="shared" si="56"/>
        <v>42676.896898148145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57"/>
        <v>2.6666666666666666E-3</v>
      </c>
      <c r="P599" s="6">
        <f t="shared" si="58"/>
        <v>10</v>
      </c>
      <c r="Q599" s="7" t="str">
        <f t="shared" si="54"/>
        <v>technology</v>
      </c>
      <c r="R599" s="7" t="str">
        <f t="shared" si="55"/>
        <v>web</v>
      </c>
      <c r="S599" s="8">
        <f t="shared" si="59"/>
        <v>42545.705266203702</v>
      </c>
      <c r="T599" s="8">
        <f t="shared" si="56"/>
        <v>42582.666666666672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57"/>
        <v>0.34</v>
      </c>
      <c r="P600" s="6">
        <f t="shared" si="58"/>
        <v>121.42857142857143</v>
      </c>
      <c r="Q600" s="7" t="str">
        <f t="shared" si="54"/>
        <v>technology</v>
      </c>
      <c r="R600" s="7" t="str">
        <f t="shared" si="55"/>
        <v>web</v>
      </c>
      <c r="S600" s="8">
        <f t="shared" si="59"/>
        <v>41948.00209490741</v>
      </c>
      <c r="T600" s="8">
        <f t="shared" si="56"/>
        <v>41978.00209490741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57"/>
        <v>6.2E-4</v>
      </c>
      <c r="P601" s="6">
        <f t="shared" si="58"/>
        <v>15.5</v>
      </c>
      <c r="Q601" s="7" t="str">
        <f t="shared" si="54"/>
        <v>technology</v>
      </c>
      <c r="R601" s="7" t="str">
        <f t="shared" si="55"/>
        <v>web</v>
      </c>
      <c r="S601" s="8">
        <f t="shared" si="59"/>
        <v>42047.812523148154</v>
      </c>
      <c r="T601" s="8">
        <f t="shared" si="56"/>
        <v>42071.636111111111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57"/>
        <v>0.02</v>
      </c>
      <c r="P602" s="6">
        <f t="shared" si="58"/>
        <v>100</v>
      </c>
      <c r="Q602" s="7" t="str">
        <f t="shared" si="54"/>
        <v>technology</v>
      </c>
      <c r="R602" s="7" t="str">
        <f t="shared" si="55"/>
        <v>web</v>
      </c>
      <c r="S602" s="8">
        <f t="shared" si="59"/>
        <v>42073.798171296294</v>
      </c>
      <c r="T602" s="8">
        <f t="shared" si="56"/>
        <v>42133.798171296294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57"/>
        <v>1.4E-2</v>
      </c>
      <c r="P603" s="6">
        <f t="shared" si="58"/>
        <v>23.333333333333332</v>
      </c>
      <c r="Q603" s="7" t="str">
        <f t="shared" si="54"/>
        <v>technology</v>
      </c>
      <c r="R603" s="7" t="str">
        <f t="shared" si="55"/>
        <v>web</v>
      </c>
      <c r="S603" s="8">
        <f t="shared" si="59"/>
        <v>41969.858090277776</v>
      </c>
      <c r="T603" s="8">
        <f t="shared" si="56"/>
        <v>41999.858090277776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57"/>
        <v>0</v>
      </c>
      <c r="P604" s="6">
        <f t="shared" si="58"/>
        <v>0</v>
      </c>
      <c r="Q604" s="7" t="str">
        <f t="shared" si="54"/>
        <v>technology</v>
      </c>
      <c r="R604" s="7" t="str">
        <f t="shared" si="55"/>
        <v>web</v>
      </c>
      <c r="S604" s="8">
        <f t="shared" si="59"/>
        <v>42143.79415509259</v>
      </c>
      <c r="T604" s="8">
        <f t="shared" si="56"/>
        <v>42173.79415509259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57"/>
        <v>3.9334666666666664E-2</v>
      </c>
      <c r="P605" s="6">
        <f t="shared" si="58"/>
        <v>45.386153846153846</v>
      </c>
      <c r="Q605" s="7" t="str">
        <f t="shared" si="54"/>
        <v>technology</v>
      </c>
      <c r="R605" s="7" t="str">
        <f t="shared" si="55"/>
        <v>web</v>
      </c>
      <c r="S605" s="8">
        <f t="shared" si="59"/>
        <v>41835.639155092591</v>
      </c>
      <c r="T605" s="8">
        <f t="shared" si="56"/>
        <v>41865.639155092591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57"/>
        <v>0</v>
      </c>
      <c r="P606" s="6">
        <f t="shared" si="58"/>
        <v>0</v>
      </c>
      <c r="Q606" s="7" t="str">
        <f t="shared" si="54"/>
        <v>technology</v>
      </c>
      <c r="R606" s="7" t="str">
        <f t="shared" si="55"/>
        <v>web</v>
      </c>
      <c r="S606" s="8">
        <f t="shared" si="59"/>
        <v>41849.035370370373</v>
      </c>
      <c r="T606" s="8">
        <f t="shared" si="56"/>
        <v>41879.035370370373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57"/>
        <v>2.6200000000000001E-2</v>
      </c>
      <c r="P607" s="6">
        <f t="shared" si="58"/>
        <v>16.375</v>
      </c>
      <c r="Q607" s="7" t="str">
        <f t="shared" si="54"/>
        <v>technology</v>
      </c>
      <c r="R607" s="7" t="str">
        <f t="shared" si="55"/>
        <v>web</v>
      </c>
      <c r="S607" s="8">
        <f t="shared" si="59"/>
        <v>42194.357731481476</v>
      </c>
      <c r="T607" s="8">
        <f t="shared" si="56"/>
        <v>42239.357731481476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57"/>
        <v>2E-3</v>
      </c>
      <c r="P608" s="6">
        <f t="shared" si="58"/>
        <v>10</v>
      </c>
      <c r="Q608" s="7" t="str">
        <f t="shared" si="54"/>
        <v>technology</v>
      </c>
      <c r="R608" s="7" t="str">
        <f t="shared" si="55"/>
        <v>web</v>
      </c>
      <c r="S608" s="8">
        <f t="shared" si="59"/>
        <v>42102.650567129633</v>
      </c>
      <c r="T608" s="8">
        <f t="shared" si="56"/>
        <v>42148.625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57"/>
        <v>0</v>
      </c>
      <c r="P609" s="6">
        <f t="shared" si="58"/>
        <v>0</v>
      </c>
      <c r="Q609" s="7" t="str">
        <f t="shared" si="54"/>
        <v>technology</v>
      </c>
      <c r="R609" s="7" t="str">
        <f t="shared" si="55"/>
        <v>web</v>
      </c>
      <c r="S609" s="8">
        <f t="shared" si="59"/>
        <v>42300.825648148151</v>
      </c>
      <c r="T609" s="8">
        <f t="shared" si="56"/>
        <v>42330.867314814815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57"/>
        <v>9.7400000000000004E-3</v>
      </c>
      <c r="P610" s="6">
        <f t="shared" si="58"/>
        <v>292.2</v>
      </c>
      <c r="Q610" s="7" t="str">
        <f t="shared" si="54"/>
        <v>technology</v>
      </c>
      <c r="R610" s="7" t="str">
        <f t="shared" si="55"/>
        <v>web</v>
      </c>
      <c r="S610" s="8">
        <f t="shared" si="59"/>
        <v>42140.921064814815</v>
      </c>
      <c r="T610" s="8">
        <f t="shared" si="56"/>
        <v>42170.921064814815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57"/>
        <v>6.41025641025641E-3</v>
      </c>
      <c r="P611" s="6">
        <f t="shared" si="58"/>
        <v>5</v>
      </c>
      <c r="Q611" s="7" t="str">
        <f t="shared" si="54"/>
        <v>technology</v>
      </c>
      <c r="R611" s="7" t="str">
        <f t="shared" si="55"/>
        <v>web</v>
      </c>
      <c r="S611" s="8">
        <f t="shared" si="59"/>
        <v>42307.034074074079</v>
      </c>
      <c r="T611" s="8">
        <f t="shared" si="56"/>
        <v>42337.075740740736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57"/>
        <v>0</v>
      </c>
      <c r="P612" s="6">
        <f t="shared" si="58"/>
        <v>0</v>
      </c>
      <c r="Q612" s="7" t="str">
        <f t="shared" si="54"/>
        <v>technology</v>
      </c>
      <c r="R612" s="7" t="str">
        <f t="shared" si="55"/>
        <v>web</v>
      </c>
      <c r="S612" s="8">
        <f t="shared" si="59"/>
        <v>42086.83085648148</v>
      </c>
      <c r="T612" s="8">
        <f t="shared" si="56"/>
        <v>42116.83085648148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57"/>
        <v>0</v>
      </c>
      <c r="P613" s="6">
        <f t="shared" si="58"/>
        <v>0</v>
      </c>
      <c r="Q613" s="7" t="str">
        <f t="shared" si="54"/>
        <v>technology</v>
      </c>
      <c r="R613" s="7" t="str">
        <f t="shared" si="55"/>
        <v>web</v>
      </c>
      <c r="S613" s="8">
        <f t="shared" si="59"/>
        <v>42328.560613425929</v>
      </c>
      <c r="T613" s="8">
        <f t="shared" si="56"/>
        <v>42388.560613425929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57"/>
        <v>0</v>
      </c>
      <c r="P614" s="6">
        <f t="shared" si="58"/>
        <v>0</v>
      </c>
      <c r="Q614" s="7" t="str">
        <f t="shared" si="54"/>
        <v>technology</v>
      </c>
      <c r="R614" s="7" t="str">
        <f t="shared" si="55"/>
        <v>web</v>
      </c>
      <c r="S614" s="8">
        <f t="shared" si="59"/>
        <v>42585.031782407401</v>
      </c>
      <c r="T614" s="8">
        <f t="shared" si="56"/>
        <v>42615.031782407401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57"/>
        <v>0.21363333333333334</v>
      </c>
      <c r="P615" s="6">
        <f t="shared" si="58"/>
        <v>105.93388429752066</v>
      </c>
      <c r="Q615" s="7" t="str">
        <f t="shared" si="54"/>
        <v>technology</v>
      </c>
      <c r="R615" s="7" t="str">
        <f t="shared" si="55"/>
        <v>web</v>
      </c>
      <c r="S615" s="8">
        <f t="shared" si="59"/>
        <v>42247.496759259258</v>
      </c>
      <c r="T615" s="8">
        <f t="shared" si="56"/>
        <v>42278.207638888889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57"/>
        <v>0</v>
      </c>
      <c r="P616" s="6">
        <f t="shared" si="58"/>
        <v>0</v>
      </c>
      <c r="Q616" s="7" t="str">
        <f t="shared" si="54"/>
        <v>technology</v>
      </c>
      <c r="R616" s="7" t="str">
        <f t="shared" si="55"/>
        <v>web</v>
      </c>
      <c r="S616" s="8">
        <f t="shared" si="59"/>
        <v>42515.061805555553</v>
      </c>
      <c r="T616" s="8">
        <f t="shared" si="56"/>
        <v>42545.061805555553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57"/>
        <v>0</v>
      </c>
      <c r="P617" s="6">
        <f t="shared" si="58"/>
        <v>0</v>
      </c>
      <c r="Q617" s="7" t="str">
        <f t="shared" si="54"/>
        <v>technology</v>
      </c>
      <c r="R617" s="7" t="str">
        <f t="shared" si="55"/>
        <v>web</v>
      </c>
      <c r="S617" s="8">
        <f t="shared" si="59"/>
        <v>42242.122210648144</v>
      </c>
      <c r="T617" s="8">
        <f t="shared" si="56"/>
        <v>42272.122210648144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57"/>
        <v>0</v>
      </c>
      <c r="P618" s="6">
        <f t="shared" si="58"/>
        <v>0</v>
      </c>
      <c r="Q618" s="7" t="str">
        <f t="shared" ref="Q618:Q681" si="60">LEFT(N618,SEARCH("/",N618)-1)</f>
        <v>technology</v>
      </c>
      <c r="R618" s="7" t="str">
        <f t="shared" ref="R618:R681" si="61">RIGHT(N618,LEN(N618)-SEARCH("/",N618))</f>
        <v>web</v>
      </c>
      <c r="S618" s="8">
        <f t="shared" si="59"/>
        <v>42761.376238425932</v>
      </c>
      <c r="T618" s="8">
        <f t="shared" si="56"/>
        <v>42791.376238425932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57"/>
        <v>0.03</v>
      </c>
      <c r="P619" s="6">
        <f t="shared" si="58"/>
        <v>20</v>
      </c>
      <c r="Q619" s="7" t="str">
        <f t="shared" si="60"/>
        <v>technology</v>
      </c>
      <c r="R619" s="7" t="str">
        <f t="shared" si="61"/>
        <v>web</v>
      </c>
      <c r="S619" s="8">
        <f t="shared" si="59"/>
        <v>42087.343090277776</v>
      </c>
      <c r="T619" s="8">
        <f t="shared" si="56"/>
        <v>42132.343090277776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57"/>
        <v>0</v>
      </c>
      <c r="P620" s="6">
        <f t="shared" si="58"/>
        <v>0</v>
      </c>
      <c r="Q620" s="7" t="str">
        <f t="shared" si="60"/>
        <v>technology</v>
      </c>
      <c r="R620" s="7" t="str">
        <f t="shared" si="61"/>
        <v>web</v>
      </c>
      <c r="S620" s="8">
        <f t="shared" si="59"/>
        <v>42317.810219907406</v>
      </c>
      <c r="T620" s="8">
        <f t="shared" si="56"/>
        <v>42347.810219907406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57"/>
        <v>3.9999999999999998E-7</v>
      </c>
      <c r="P621" s="6">
        <f t="shared" si="58"/>
        <v>1</v>
      </c>
      <c r="Q621" s="7" t="str">
        <f t="shared" si="60"/>
        <v>technology</v>
      </c>
      <c r="R621" s="7" t="str">
        <f t="shared" si="61"/>
        <v>web</v>
      </c>
      <c r="S621" s="8">
        <f t="shared" si="59"/>
        <v>41908.650347222225</v>
      </c>
      <c r="T621" s="8">
        <f t="shared" si="56"/>
        <v>41968.692013888889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57"/>
        <v>0.01</v>
      </c>
      <c r="P622" s="6">
        <f t="shared" si="58"/>
        <v>300</v>
      </c>
      <c r="Q622" s="7" t="str">
        <f t="shared" si="60"/>
        <v>technology</v>
      </c>
      <c r="R622" s="7" t="str">
        <f t="shared" si="61"/>
        <v>web</v>
      </c>
      <c r="S622" s="8">
        <f t="shared" si="59"/>
        <v>41831.716874999998</v>
      </c>
      <c r="T622" s="8">
        <f t="shared" si="56"/>
        <v>41876.716874999998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57"/>
        <v>1.044E-2</v>
      </c>
      <c r="P623" s="6">
        <f t="shared" si="58"/>
        <v>87</v>
      </c>
      <c r="Q623" s="7" t="str">
        <f t="shared" si="60"/>
        <v>technology</v>
      </c>
      <c r="R623" s="7" t="str">
        <f t="shared" si="61"/>
        <v>web</v>
      </c>
      <c r="S623" s="8">
        <f t="shared" si="59"/>
        <v>42528.987696759257</v>
      </c>
      <c r="T623" s="8">
        <f t="shared" si="56"/>
        <v>42558.987696759257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57"/>
        <v>5.6833333333333333E-2</v>
      </c>
      <c r="P624" s="6">
        <f t="shared" si="58"/>
        <v>37.888888888888886</v>
      </c>
      <c r="Q624" s="7" t="str">
        <f t="shared" si="60"/>
        <v>technology</v>
      </c>
      <c r="R624" s="7" t="str">
        <f t="shared" si="61"/>
        <v>web</v>
      </c>
      <c r="S624" s="8">
        <f t="shared" si="59"/>
        <v>42532.774745370371</v>
      </c>
      <c r="T624" s="8">
        <f t="shared" si="56"/>
        <v>42552.774745370371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57"/>
        <v>0</v>
      </c>
      <c r="P625" s="6">
        <f t="shared" si="58"/>
        <v>0</v>
      </c>
      <c r="Q625" s="7" t="str">
        <f t="shared" si="60"/>
        <v>technology</v>
      </c>
      <c r="R625" s="7" t="str">
        <f t="shared" si="61"/>
        <v>web</v>
      </c>
      <c r="S625" s="8">
        <f t="shared" si="59"/>
        <v>42122.009224537032</v>
      </c>
      <c r="T625" s="8">
        <f t="shared" si="56"/>
        <v>42152.009224537032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57"/>
        <v>0</v>
      </c>
      <c r="P626" s="6">
        <f t="shared" si="58"/>
        <v>0</v>
      </c>
      <c r="Q626" s="7" t="str">
        <f t="shared" si="60"/>
        <v>technology</v>
      </c>
      <c r="R626" s="7" t="str">
        <f t="shared" si="61"/>
        <v>web</v>
      </c>
      <c r="S626" s="8">
        <f t="shared" si="59"/>
        <v>42108.988900462966</v>
      </c>
      <c r="T626" s="8">
        <f t="shared" si="56"/>
        <v>42138.988900462966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57"/>
        <v>0</v>
      </c>
      <c r="P627" s="6">
        <f t="shared" si="58"/>
        <v>0</v>
      </c>
      <c r="Q627" s="7" t="str">
        <f t="shared" si="60"/>
        <v>technology</v>
      </c>
      <c r="R627" s="7" t="str">
        <f t="shared" si="61"/>
        <v>web</v>
      </c>
      <c r="S627" s="8">
        <f t="shared" si="59"/>
        <v>42790.895567129628</v>
      </c>
      <c r="T627" s="8">
        <f t="shared" si="56"/>
        <v>42820.853900462964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57"/>
        <v>0.17380000000000001</v>
      </c>
      <c r="P628" s="6">
        <f t="shared" si="58"/>
        <v>111.41025641025641</v>
      </c>
      <c r="Q628" s="7" t="str">
        <f t="shared" si="60"/>
        <v>technology</v>
      </c>
      <c r="R628" s="7" t="str">
        <f t="shared" si="61"/>
        <v>web</v>
      </c>
      <c r="S628" s="8">
        <f t="shared" si="59"/>
        <v>42198.559479166666</v>
      </c>
      <c r="T628" s="8">
        <f t="shared" si="56"/>
        <v>42231.556944444441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57"/>
        <v>2.0000000000000001E-4</v>
      </c>
      <c r="P629" s="6">
        <f t="shared" si="58"/>
        <v>90</v>
      </c>
      <c r="Q629" s="7" t="str">
        <f t="shared" si="60"/>
        <v>technology</v>
      </c>
      <c r="R629" s="7" t="str">
        <f t="shared" si="61"/>
        <v>web</v>
      </c>
      <c r="S629" s="8">
        <f t="shared" si="59"/>
        <v>42384.306840277779</v>
      </c>
      <c r="T629" s="8">
        <f t="shared" si="56"/>
        <v>42443.958333333328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57"/>
        <v>0</v>
      </c>
      <c r="P630" s="6">
        <f t="shared" si="58"/>
        <v>0</v>
      </c>
      <c r="Q630" s="7" t="str">
        <f t="shared" si="60"/>
        <v>technology</v>
      </c>
      <c r="R630" s="7" t="str">
        <f t="shared" si="61"/>
        <v>web</v>
      </c>
      <c r="S630" s="8">
        <f t="shared" si="59"/>
        <v>41803.692789351851</v>
      </c>
      <c r="T630" s="8">
        <f t="shared" si="56"/>
        <v>41833.692789351851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57"/>
        <v>1.75E-3</v>
      </c>
      <c r="P631" s="6">
        <f t="shared" si="58"/>
        <v>116.66666666666667</v>
      </c>
      <c r="Q631" s="7" t="str">
        <f t="shared" si="60"/>
        <v>technology</v>
      </c>
      <c r="R631" s="7" t="str">
        <f t="shared" si="61"/>
        <v>web</v>
      </c>
      <c r="S631" s="8">
        <f t="shared" si="59"/>
        <v>42474.637824074074</v>
      </c>
      <c r="T631" s="8">
        <f t="shared" si="56"/>
        <v>42504.637824074074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57"/>
        <v>8.3340278356529708E-4</v>
      </c>
      <c r="P632" s="6">
        <f t="shared" si="58"/>
        <v>10</v>
      </c>
      <c r="Q632" s="7" t="str">
        <f t="shared" si="60"/>
        <v>technology</v>
      </c>
      <c r="R632" s="7" t="str">
        <f t="shared" si="61"/>
        <v>web</v>
      </c>
      <c r="S632" s="8">
        <f t="shared" si="59"/>
        <v>42223.619456018518</v>
      </c>
      <c r="T632" s="8">
        <f t="shared" si="56"/>
        <v>42253.215277777781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57"/>
        <v>1.38E-2</v>
      </c>
      <c r="P633" s="6">
        <f t="shared" si="58"/>
        <v>76.666666666666671</v>
      </c>
      <c r="Q633" s="7" t="str">
        <f t="shared" si="60"/>
        <v>technology</v>
      </c>
      <c r="R633" s="7" t="str">
        <f t="shared" si="61"/>
        <v>web</v>
      </c>
      <c r="S633" s="8">
        <f t="shared" si="59"/>
        <v>42489.772326388891</v>
      </c>
      <c r="T633" s="8">
        <f t="shared" si="56"/>
        <v>42518.772326388891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57"/>
        <v>0</v>
      </c>
      <c r="P634" s="6">
        <f t="shared" si="58"/>
        <v>0</v>
      </c>
      <c r="Q634" s="7" t="str">
        <f t="shared" si="60"/>
        <v>technology</v>
      </c>
      <c r="R634" s="7" t="str">
        <f t="shared" si="61"/>
        <v>web</v>
      </c>
      <c r="S634" s="8">
        <f t="shared" si="59"/>
        <v>42303.659317129626</v>
      </c>
      <c r="T634" s="8">
        <f t="shared" si="56"/>
        <v>42333.700983796298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57"/>
        <v>0.1245</v>
      </c>
      <c r="P635" s="6">
        <f t="shared" si="58"/>
        <v>49.8</v>
      </c>
      <c r="Q635" s="7" t="str">
        <f t="shared" si="60"/>
        <v>technology</v>
      </c>
      <c r="R635" s="7" t="str">
        <f t="shared" si="61"/>
        <v>web</v>
      </c>
      <c r="S635" s="8">
        <f t="shared" si="59"/>
        <v>42507.29932870371</v>
      </c>
      <c r="T635" s="8">
        <f t="shared" si="56"/>
        <v>42538.958333333328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57"/>
        <v>2.0000000000000001E-4</v>
      </c>
      <c r="P636" s="6">
        <f t="shared" si="58"/>
        <v>1</v>
      </c>
      <c r="Q636" s="7" t="str">
        <f t="shared" si="60"/>
        <v>technology</v>
      </c>
      <c r="R636" s="7" t="str">
        <f t="shared" si="61"/>
        <v>web</v>
      </c>
      <c r="S636" s="8">
        <f t="shared" si="59"/>
        <v>42031.928576388891</v>
      </c>
      <c r="T636" s="8">
        <f t="shared" si="56"/>
        <v>42061.928576388891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57"/>
        <v>8.0000000000000007E-5</v>
      </c>
      <c r="P637" s="6">
        <f t="shared" si="58"/>
        <v>2</v>
      </c>
      <c r="Q637" s="7" t="str">
        <f t="shared" si="60"/>
        <v>technology</v>
      </c>
      <c r="R637" s="7" t="str">
        <f t="shared" si="61"/>
        <v>web</v>
      </c>
      <c r="S637" s="8">
        <f t="shared" si="59"/>
        <v>42076.092152777783</v>
      </c>
      <c r="T637" s="8">
        <f t="shared" si="56"/>
        <v>42106.092152777783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57"/>
        <v>2E-3</v>
      </c>
      <c r="P638" s="6">
        <f t="shared" si="58"/>
        <v>4</v>
      </c>
      <c r="Q638" s="7" t="str">
        <f t="shared" si="60"/>
        <v>technology</v>
      </c>
      <c r="R638" s="7" t="str">
        <f t="shared" si="61"/>
        <v>web</v>
      </c>
      <c r="S638" s="8">
        <f t="shared" si="59"/>
        <v>42131.455439814818</v>
      </c>
      <c r="T638" s="8">
        <f t="shared" si="56"/>
        <v>42161.44930555555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57"/>
        <v>0</v>
      </c>
      <c r="P639" s="6">
        <f t="shared" si="58"/>
        <v>0</v>
      </c>
      <c r="Q639" s="7" t="str">
        <f t="shared" si="60"/>
        <v>technology</v>
      </c>
      <c r="R639" s="7" t="str">
        <f t="shared" si="61"/>
        <v>web</v>
      </c>
      <c r="S639" s="8">
        <f t="shared" si="59"/>
        <v>42762.962013888886</v>
      </c>
      <c r="T639" s="8">
        <f t="shared" si="56"/>
        <v>42791.961111111115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57"/>
        <v>9.0000000000000006E-5</v>
      </c>
      <c r="P640" s="6">
        <f t="shared" si="58"/>
        <v>3</v>
      </c>
      <c r="Q640" s="7" t="str">
        <f t="shared" si="60"/>
        <v>technology</v>
      </c>
      <c r="R640" s="7" t="str">
        <f t="shared" si="61"/>
        <v>web</v>
      </c>
      <c r="S640" s="8">
        <f t="shared" si="59"/>
        <v>42759.593310185184</v>
      </c>
      <c r="T640" s="8">
        <f t="shared" si="56"/>
        <v>42819.55164351852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57"/>
        <v>9.9999999999999995E-7</v>
      </c>
      <c r="P641" s="6">
        <f t="shared" si="58"/>
        <v>1</v>
      </c>
      <c r="Q641" s="7" t="str">
        <f t="shared" si="60"/>
        <v>technology</v>
      </c>
      <c r="R641" s="7" t="str">
        <f t="shared" si="61"/>
        <v>web</v>
      </c>
      <c r="S641" s="8">
        <f t="shared" si="59"/>
        <v>41865.583275462966</v>
      </c>
      <c r="T641" s="8">
        <f t="shared" si="56"/>
        <v>41925.583275462966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57"/>
        <v>1.4428571428571428</v>
      </c>
      <c r="P642" s="6">
        <f t="shared" si="58"/>
        <v>50.5</v>
      </c>
      <c r="Q642" s="7" t="str">
        <f t="shared" si="60"/>
        <v>technology</v>
      </c>
      <c r="R642" s="7" t="str">
        <f t="shared" si="61"/>
        <v>wearables</v>
      </c>
      <c r="S642" s="8">
        <f t="shared" si="59"/>
        <v>42683.420312500006</v>
      </c>
      <c r="T642" s="8">
        <f t="shared" ref="T642:T705" si="62">(((I642/60)/60)/24)+DATE(1970,1,1)</f>
        <v>42698.958333333328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63">E643/D643</f>
        <v>1.1916249999999999</v>
      </c>
      <c r="P643" s="6">
        <f t="shared" ref="P643:P706" si="64">IF(L643=0,0,E643/L643)</f>
        <v>151.31746031746033</v>
      </c>
      <c r="Q643" s="7" t="str">
        <f t="shared" si="60"/>
        <v>technology</v>
      </c>
      <c r="R643" s="7" t="str">
        <f t="shared" si="61"/>
        <v>wearables</v>
      </c>
      <c r="S643" s="8">
        <f t="shared" ref="S643:S706" si="65">(((J643/60)/60)/24)+DATE(1970,1,1)</f>
        <v>42199.57</v>
      </c>
      <c r="T643" s="8">
        <f t="shared" si="62"/>
        <v>42229.57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63"/>
        <v>14.604850000000001</v>
      </c>
      <c r="P644" s="6">
        <f t="shared" si="64"/>
        <v>134.3592456301748</v>
      </c>
      <c r="Q644" s="7" t="str">
        <f t="shared" si="60"/>
        <v>technology</v>
      </c>
      <c r="R644" s="7" t="str">
        <f t="shared" si="61"/>
        <v>wearables</v>
      </c>
      <c r="S644" s="8">
        <f t="shared" si="65"/>
        <v>42199.651319444441</v>
      </c>
      <c r="T644" s="8">
        <f t="shared" si="62"/>
        <v>42235.651319444441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63"/>
        <v>1.0580799999999999</v>
      </c>
      <c r="P645" s="6">
        <f t="shared" si="64"/>
        <v>174.02631578947367</v>
      </c>
      <c r="Q645" s="7" t="str">
        <f t="shared" si="60"/>
        <v>technology</v>
      </c>
      <c r="R645" s="7" t="str">
        <f t="shared" si="61"/>
        <v>wearables</v>
      </c>
      <c r="S645" s="8">
        <f t="shared" si="65"/>
        <v>42100.642071759255</v>
      </c>
      <c r="T645" s="8">
        <f t="shared" si="62"/>
        <v>42155.642071759255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63"/>
        <v>3.0011791999999997</v>
      </c>
      <c r="P646" s="6">
        <f t="shared" si="64"/>
        <v>73.486268364348675</v>
      </c>
      <c r="Q646" s="7" t="str">
        <f t="shared" si="60"/>
        <v>technology</v>
      </c>
      <c r="R646" s="7" t="str">
        <f t="shared" si="61"/>
        <v>wearables</v>
      </c>
      <c r="S646" s="8">
        <f t="shared" si="65"/>
        <v>41898.665960648148</v>
      </c>
      <c r="T646" s="8">
        <f t="shared" si="62"/>
        <v>41941.041666666664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63"/>
        <v>2.7869999999999999</v>
      </c>
      <c r="P647" s="6">
        <f t="shared" si="64"/>
        <v>23.518987341772153</v>
      </c>
      <c r="Q647" s="7" t="str">
        <f t="shared" si="60"/>
        <v>technology</v>
      </c>
      <c r="R647" s="7" t="str">
        <f t="shared" si="61"/>
        <v>wearables</v>
      </c>
      <c r="S647" s="8">
        <f t="shared" si="65"/>
        <v>42564.026319444441</v>
      </c>
      <c r="T647" s="8">
        <f t="shared" si="62"/>
        <v>42594.026319444441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63"/>
        <v>1.3187625000000001</v>
      </c>
      <c r="P648" s="6">
        <f t="shared" si="64"/>
        <v>39.074444444444445</v>
      </c>
      <c r="Q648" s="7" t="str">
        <f t="shared" si="60"/>
        <v>technology</v>
      </c>
      <c r="R648" s="7" t="str">
        <f t="shared" si="61"/>
        <v>wearables</v>
      </c>
      <c r="S648" s="8">
        <f t="shared" si="65"/>
        <v>41832.852627314816</v>
      </c>
      <c r="T648" s="8">
        <f t="shared" si="62"/>
        <v>41862.852627314816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63"/>
        <v>1.0705</v>
      </c>
      <c r="P649" s="6">
        <f t="shared" si="64"/>
        <v>125.94117647058823</v>
      </c>
      <c r="Q649" s="7" t="str">
        <f t="shared" si="60"/>
        <v>technology</v>
      </c>
      <c r="R649" s="7" t="str">
        <f t="shared" si="61"/>
        <v>wearables</v>
      </c>
      <c r="S649" s="8">
        <f t="shared" si="65"/>
        <v>42416.767928240741</v>
      </c>
      <c r="T649" s="8">
        <f t="shared" si="62"/>
        <v>42446.726261574076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63"/>
        <v>1.2682285714285715</v>
      </c>
      <c r="P650" s="6">
        <f t="shared" si="64"/>
        <v>1644</v>
      </c>
      <c r="Q650" s="7" t="str">
        <f t="shared" si="60"/>
        <v>technology</v>
      </c>
      <c r="R650" s="7" t="str">
        <f t="shared" si="61"/>
        <v>wearables</v>
      </c>
      <c r="S650" s="8">
        <f t="shared" si="65"/>
        <v>41891.693379629629</v>
      </c>
      <c r="T650" s="8">
        <f t="shared" si="62"/>
        <v>41926.693379629629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63"/>
        <v>1.3996</v>
      </c>
      <c r="P651" s="6">
        <f t="shared" si="64"/>
        <v>42.670731707317074</v>
      </c>
      <c r="Q651" s="7" t="str">
        <f t="shared" si="60"/>
        <v>technology</v>
      </c>
      <c r="R651" s="7" t="str">
        <f t="shared" si="61"/>
        <v>wearables</v>
      </c>
      <c r="S651" s="8">
        <f t="shared" si="65"/>
        <v>41877.912187499998</v>
      </c>
      <c r="T651" s="8">
        <f t="shared" si="62"/>
        <v>41898.912187499998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63"/>
        <v>1.1240000000000001</v>
      </c>
      <c r="P652" s="6">
        <f t="shared" si="64"/>
        <v>35.125</v>
      </c>
      <c r="Q652" s="7" t="str">
        <f t="shared" si="60"/>
        <v>technology</v>
      </c>
      <c r="R652" s="7" t="str">
        <f t="shared" si="61"/>
        <v>wearables</v>
      </c>
      <c r="S652" s="8">
        <f t="shared" si="65"/>
        <v>41932.036851851852</v>
      </c>
      <c r="T652" s="8">
        <f t="shared" si="62"/>
        <v>41992.078518518523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63"/>
        <v>1.00528</v>
      </c>
      <c r="P653" s="6">
        <f t="shared" si="64"/>
        <v>239.35238095238094</v>
      </c>
      <c r="Q653" s="7" t="str">
        <f t="shared" si="60"/>
        <v>technology</v>
      </c>
      <c r="R653" s="7" t="str">
        <f t="shared" si="61"/>
        <v>wearables</v>
      </c>
      <c r="S653" s="8">
        <f t="shared" si="65"/>
        <v>41956.017488425925</v>
      </c>
      <c r="T653" s="8">
        <f t="shared" si="62"/>
        <v>41986.017488425925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63"/>
        <v>1.0046666666666666</v>
      </c>
      <c r="P654" s="6">
        <f t="shared" si="64"/>
        <v>107.64285714285714</v>
      </c>
      <c r="Q654" s="7" t="str">
        <f t="shared" si="60"/>
        <v>technology</v>
      </c>
      <c r="R654" s="7" t="str">
        <f t="shared" si="61"/>
        <v>wearables</v>
      </c>
      <c r="S654" s="8">
        <f t="shared" si="65"/>
        <v>42675.690393518518</v>
      </c>
      <c r="T654" s="8">
        <f t="shared" si="62"/>
        <v>42705.732060185182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63"/>
        <v>1.4144600000000001</v>
      </c>
      <c r="P655" s="6">
        <f t="shared" si="64"/>
        <v>95.830623306233065</v>
      </c>
      <c r="Q655" s="7" t="str">
        <f t="shared" si="60"/>
        <v>technology</v>
      </c>
      <c r="R655" s="7" t="str">
        <f t="shared" si="61"/>
        <v>wearables</v>
      </c>
      <c r="S655" s="8">
        <f t="shared" si="65"/>
        <v>42199.618518518517</v>
      </c>
      <c r="T655" s="8">
        <f t="shared" si="62"/>
        <v>42236.618518518517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63"/>
        <v>2.6729166666666666</v>
      </c>
      <c r="P656" s="6">
        <f t="shared" si="64"/>
        <v>31.663376110562684</v>
      </c>
      <c r="Q656" s="7" t="str">
        <f t="shared" si="60"/>
        <v>technology</v>
      </c>
      <c r="R656" s="7" t="str">
        <f t="shared" si="61"/>
        <v>wearables</v>
      </c>
      <c r="S656" s="8">
        <f t="shared" si="65"/>
        <v>42163.957326388889</v>
      </c>
      <c r="T656" s="8">
        <f t="shared" si="62"/>
        <v>42193.957326388889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63"/>
        <v>1.4688749999999999</v>
      </c>
      <c r="P657" s="6">
        <f t="shared" si="64"/>
        <v>42.886861313868614</v>
      </c>
      <c r="Q657" s="7" t="str">
        <f t="shared" si="60"/>
        <v>technology</v>
      </c>
      <c r="R657" s="7" t="str">
        <f t="shared" si="61"/>
        <v>wearables</v>
      </c>
      <c r="S657" s="8">
        <f t="shared" si="65"/>
        <v>42045.957314814819</v>
      </c>
      <c r="T657" s="8">
        <f t="shared" si="62"/>
        <v>42075.915648148148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63"/>
        <v>2.1356000000000002</v>
      </c>
      <c r="P658" s="6">
        <f t="shared" si="64"/>
        <v>122.73563218390805</v>
      </c>
      <c r="Q658" s="7" t="str">
        <f t="shared" si="60"/>
        <v>technology</v>
      </c>
      <c r="R658" s="7" t="str">
        <f t="shared" si="61"/>
        <v>wearables</v>
      </c>
      <c r="S658" s="8">
        <f t="shared" si="65"/>
        <v>42417.804618055554</v>
      </c>
      <c r="T658" s="8">
        <f t="shared" si="62"/>
        <v>42477.762951388882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63"/>
        <v>1.2569999999999999</v>
      </c>
      <c r="P659" s="6">
        <f t="shared" si="64"/>
        <v>190.45454545454547</v>
      </c>
      <c r="Q659" s="7" t="str">
        <f t="shared" si="60"/>
        <v>technology</v>
      </c>
      <c r="R659" s="7" t="str">
        <f t="shared" si="61"/>
        <v>wearables</v>
      </c>
      <c r="S659" s="8">
        <f t="shared" si="65"/>
        <v>42331.84574074074</v>
      </c>
      <c r="T659" s="8">
        <f t="shared" si="62"/>
        <v>42361.84574074074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63"/>
        <v>1.0446206037108834</v>
      </c>
      <c r="P660" s="6">
        <f t="shared" si="64"/>
        <v>109.33695652173913</v>
      </c>
      <c r="Q660" s="7" t="str">
        <f t="shared" si="60"/>
        <v>technology</v>
      </c>
      <c r="R660" s="7" t="str">
        <f t="shared" si="61"/>
        <v>wearables</v>
      </c>
      <c r="S660" s="8">
        <f t="shared" si="65"/>
        <v>42179.160752314812</v>
      </c>
      <c r="T660" s="8">
        <f t="shared" si="62"/>
        <v>42211.75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63"/>
        <v>1.0056666666666667</v>
      </c>
      <c r="P661" s="6">
        <f t="shared" si="64"/>
        <v>143.66666666666666</v>
      </c>
      <c r="Q661" s="7" t="str">
        <f t="shared" si="60"/>
        <v>technology</v>
      </c>
      <c r="R661" s="7" t="str">
        <f t="shared" si="61"/>
        <v>wearables</v>
      </c>
      <c r="S661" s="8">
        <f t="shared" si="65"/>
        <v>42209.593692129631</v>
      </c>
      <c r="T661" s="8">
        <f t="shared" si="62"/>
        <v>42239.593692129631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63"/>
        <v>3.058E-2</v>
      </c>
      <c r="P662" s="6">
        <f t="shared" si="64"/>
        <v>84.944444444444443</v>
      </c>
      <c r="Q662" s="7" t="str">
        <f t="shared" si="60"/>
        <v>technology</v>
      </c>
      <c r="R662" s="7" t="str">
        <f t="shared" si="61"/>
        <v>wearables</v>
      </c>
      <c r="S662" s="8">
        <f t="shared" si="65"/>
        <v>41922.741655092592</v>
      </c>
      <c r="T662" s="8">
        <f t="shared" si="62"/>
        <v>41952.783321759263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63"/>
        <v>9.4999999999999998E-3</v>
      </c>
      <c r="P663" s="6">
        <f t="shared" si="64"/>
        <v>10.555555555555555</v>
      </c>
      <c r="Q663" s="7" t="str">
        <f t="shared" si="60"/>
        <v>technology</v>
      </c>
      <c r="R663" s="7" t="str">
        <f t="shared" si="61"/>
        <v>wearables</v>
      </c>
      <c r="S663" s="8">
        <f t="shared" si="65"/>
        <v>42636.645358796297</v>
      </c>
      <c r="T663" s="8">
        <f t="shared" si="62"/>
        <v>42666.645358796297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63"/>
        <v>4.0000000000000001E-3</v>
      </c>
      <c r="P664" s="6">
        <f t="shared" si="64"/>
        <v>39</v>
      </c>
      <c r="Q664" s="7" t="str">
        <f t="shared" si="60"/>
        <v>technology</v>
      </c>
      <c r="R664" s="7" t="str">
        <f t="shared" si="61"/>
        <v>wearables</v>
      </c>
      <c r="S664" s="8">
        <f t="shared" si="65"/>
        <v>41990.438043981485</v>
      </c>
      <c r="T664" s="8">
        <f t="shared" si="62"/>
        <v>42020.438043981485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63"/>
        <v>3.5000000000000001E-3</v>
      </c>
      <c r="P665" s="6">
        <f t="shared" si="64"/>
        <v>100</v>
      </c>
      <c r="Q665" s="7" t="str">
        <f t="shared" si="60"/>
        <v>technology</v>
      </c>
      <c r="R665" s="7" t="str">
        <f t="shared" si="61"/>
        <v>wearables</v>
      </c>
      <c r="S665" s="8">
        <f t="shared" si="65"/>
        <v>42173.843240740738</v>
      </c>
      <c r="T665" s="8">
        <f t="shared" si="62"/>
        <v>42203.843240740738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63"/>
        <v>7.5333333333333335E-2</v>
      </c>
      <c r="P666" s="6">
        <f t="shared" si="64"/>
        <v>31.172413793103448</v>
      </c>
      <c r="Q666" s="7" t="str">
        <f t="shared" si="60"/>
        <v>technology</v>
      </c>
      <c r="R666" s="7" t="str">
        <f t="shared" si="61"/>
        <v>wearables</v>
      </c>
      <c r="S666" s="8">
        <f t="shared" si="65"/>
        <v>42077.666377314818</v>
      </c>
      <c r="T666" s="8">
        <f t="shared" si="62"/>
        <v>42107.666377314818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63"/>
        <v>0.18640000000000001</v>
      </c>
      <c r="P667" s="6">
        <f t="shared" si="64"/>
        <v>155.33333333333334</v>
      </c>
      <c r="Q667" s="7" t="str">
        <f t="shared" si="60"/>
        <v>technology</v>
      </c>
      <c r="R667" s="7" t="str">
        <f t="shared" si="61"/>
        <v>wearables</v>
      </c>
      <c r="S667" s="8">
        <f t="shared" si="65"/>
        <v>42688.711354166662</v>
      </c>
      <c r="T667" s="8">
        <f t="shared" si="62"/>
        <v>42748.711354166662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63"/>
        <v>4.0000000000000003E-5</v>
      </c>
      <c r="P668" s="6">
        <f t="shared" si="64"/>
        <v>2</v>
      </c>
      <c r="Q668" s="7" t="str">
        <f t="shared" si="60"/>
        <v>technology</v>
      </c>
      <c r="R668" s="7" t="str">
        <f t="shared" si="61"/>
        <v>wearables</v>
      </c>
      <c r="S668" s="8">
        <f t="shared" si="65"/>
        <v>41838.832152777781</v>
      </c>
      <c r="T668" s="8">
        <f t="shared" si="62"/>
        <v>41868.832152777781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63"/>
        <v>0.1002</v>
      </c>
      <c r="P669" s="6">
        <f t="shared" si="64"/>
        <v>178.92857142857142</v>
      </c>
      <c r="Q669" s="7" t="str">
        <f t="shared" si="60"/>
        <v>technology</v>
      </c>
      <c r="R669" s="7" t="str">
        <f t="shared" si="61"/>
        <v>wearables</v>
      </c>
      <c r="S669" s="8">
        <f t="shared" si="65"/>
        <v>42632.373414351852</v>
      </c>
      <c r="T669" s="8">
        <f t="shared" si="62"/>
        <v>42672.373414351852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63"/>
        <v>4.5600000000000002E-2</v>
      </c>
      <c r="P670" s="6">
        <f t="shared" si="64"/>
        <v>27.36</v>
      </c>
      <c r="Q670" s="7" t="str">
        <f t="shared" si="60"/>
        <v>technology</v>
      </c>
      <c r="R670" s="7" t="str">
        <f t="shared" si="61"/>
        <v>wearables</v>
      </c>
      <c r="S670" s="8">
        <f t="shared" si="65"/>
        <v>42090.831273148149</v>
      </c>
      <c r="T670" s="8">
        <f t="shared" si="62"/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63"/>
        <v>0.21507499999999999</v>
      </c>
      <c r="P671" s="6">
        <f t="shared" si="64"/>
        <v>1536.25</v>
      </c>
      <c r="Q671" s="7" t="str">
        <f t="shared" si="60"/>
        <v>technology</v>
      </c>
      <c r="R671" s="7" t="str">
        <f t="shared" si="61"/>
        <v>wearables</v>
      </c>
      <c r="S671" s="8">
        <f t="shared" si="65"/>
        <v>42527.625671296293</v>
      </c>
      <c r="T671" s="8">
        <f t="shared" si="62"/>
        <v>42557.625671296293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63"/>
        <v>0.29276666666666668</v>
      </c>
      <c r="P672" s="6">
        <f t="shared" si="64"/>
        <v>84.99677419354839</v>
      </c>
      <c r="Q672" s="7" t="str">
        <f t="shared" si="60"/>
        <v>technology</v>
      </c>
      <c r="R672" s="7" t="str">
        <f t="shared" si="61"/>
        <v>wearables</v>
      </c>
      <c r="S672" s="8">
        <f t="shared" si="65"/>
        <v>42506.709722222222</v>
      </c>
      <c r="T672" s="8">
        <f t="shared" si="62"/>
        <v>42540.340277777781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63"/>
        <v>0.39426666666666665</v>
      </c>
      <c r="P673" s="6">
        <f t="shared" si="64"/>
        <v>788.5333333333333</v>
      </c>
      <c r="Q673" s="7" t="str">
        <f t="shared" si="60"/>
        <v>technology</v>
      </c>
      <c r="R673" s="7" t="str">
        <f t="shared" si="61"/>
        <v>wearables</v>
      </c>
      <c r="S673" s="8">
        <f t="shared" si="65"/>
        <v>41984.692731481482</v>
      </c>
      <c r="T673" s="8">
        <f t="shared" si="62"/>
        <v>42018.166666666672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63"/>
        <v>0.21628</v>
      </c>
      <c r="P674" s="6">
        <f t="shared" si="64"/>
        <v>50.29767441860465</v>
      </c>
      <c r="Q674" s="7" t="str">
        <f t="shared" si="60"/>
        <v>technology</v>
      </c>
      <c r="R674" s="7" t="str">
        <f t="shared" si="61"/>
        <v>wearables</v>
      </c>
      <c r="S674" s="8">
        <f t="shared" si="65"/>
        <v>41974.219490740739</v>
      </c>
      <c r="T674" s="8">
        <f t="shared" si="62"/>
        <v>42005.207638888889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63"/>
        <v>2.0500000000000002E-3</v>
      </c>
      <c r="P675" s="6">
        <f t="shared" si="64"/>
        <v>68.333333333333329</v>
      </c>
      <c r="Q675" s="7" t="str">
        <f t="shared" si="60"/>
        <v>technology</v>
      </c>
      <c r="R675" s="7" t="str">
        <f t="shared" si="61"/>
        <v>wearables</v>
      </c>
      <c r="S675" s="8">
        <f t="shared" si="65"/>
        <v>41838.840474537035</v>
      </c>
      <c r="T675" s="8">
        <f t="shared" si="62"/>
        <v>41883.840474537035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63"/>
        <v>2.9999999999999997E-4</v>
      </c>
      <c r="P676" s="6">
        <f t="shared" si="64"/>
        <v>7.5</v>
      </c>
      <c r="Q676" s="7" t="str">
        <f t="shared" si="60"/>
        <v>technology</v>
      </c>
      <c r="R676" s="7" t="str">
        <f t="shared" si="61"/>
        <v>wearables</v>
      </c>
      <c r="S676" s="8">
        <f t="shared" si="65"/>
        <v>41803.116053240738</v>
      </c>
      <c r="T676" s="8">
        <f t="shared" si="62"/>
        <v>41863.116053240738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63"/>
        <v>0.14849999999999999</v>
      </c>
      <c r="P677" s="6">
        <f t="shared" si="64"/>
        <v>34.269230769230766</v>
      </c>
      <c r="Q677" s="7" t="str">
        <f t="shared" si="60"/>
        <v>technology</v>
      </c>
      <c r="R677" s="7" t="str">
        <f t="shared" si="61"/>
        <v>wearables</v>
      </c>
      <c r="S677" s="8">
        <f t="shared" si="65"/>
        <v>41975.930601851855</v>
      </c>
      <c r="T677" s="8">
        <f t="shared" si="62"/>
        <v>42005.290972222225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63"/>
        <v>1.4710000000000001E-2</v>
      </c>
      <c r="P678" s="6">
        <f t="shared" si="64"/>
        <v>61.291666666666664</v>
      </c>
      <c r="Q678" s="7" t="str">
        <f t="shared" si="60"/>
        <v>technology</v>
      </c>
      <c r="R678" s="7" t="str">
        <f t="shared" si="61"/>
        <v>wearables</v>
      </c>
      <c r="S678" s="8">
        <f t="shared" si="65"/>
        <v>42012.768298611118</v>
      </c>
      <c r="T678" s="8">
        <f t="shared" si="62"/>
        <v>42042.768298611118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63"/>
        <v>0.25584000000000001</v>
      </c>
      <c r="P679" s="6">
        <f t="shared" si="64"/>
        <v>133.25</v>
      </c>
      <c r="Q679" s="7" t="str">
        <f t="shared" si="60"/>
        <v>technology</v>
      </c>
      <c r="R679" s="7" t="str">
        <f t="shared" si="61"/>
        <v>wearables</v>
      </c>
      <c r="S679" s="8">
        <f t="shared" si="65"/>
        <v>42504.403877314813</v>
      </c>
      <c r="T679" s="8">
        <f t="shared" si="62"/>
        <v>42549.403877314813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63"/>
        <v>3.8206896551724136E-2</v>
      </c>
      <c r="P680" s="6">
        <f t="shared" si="64"/>
        <v>65.17647058823529</v>
      </c>
      <c r="Q680" s="7" t="str">
        <f t="shared" si="60"/>
        <v>technology</v>
      </c>
      <c r="R680" s="7" t="str">
        <f t="shared" si="61"/>
        <v>wearables</v>
      </c>
      <c r="S680" s="8">
        <f t="shared" si="65"/>
        <v>42481.376597222217</v>
      </c>
      <c r="T680" s="8">
        <f t="shared" si="62"/>
        <v>42511.376597222217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63"/>
        <v>0.15485964912280703</v>
      </c>
      <c r="P681" s="6">
        <f t="shared" si="64"/>
        <v>93.90425531914893</v>
      </c>
      <c r="Q681" s="7" t="str">
        <f t="shared" si="60"/>
        <v>technology</v>
      </c>
      <c r="R681" s="7" t="str">
        <f t="shared" si="61"/>
        <v>wearables</v>
      </c>
      <c r="S681" s="8">
        <f t="shared" si="65"/>
        <v>42556.695706018523</v>
      </c>
      <c r="T681" s="8">
        <f t="shared" si="62"/>
        <v>42616.695706018523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63"/>
        <v>0.25912000000000002</v>
      </c>
      <c r="P682" s="6">
        <f t="shared" si="64"/>
        <v>150.65116279069767</v>
      </c>
      <c r="Q682" s="7" t="str">
        <f t="shared" ref="Q682:Q745" si="66">LEFT(N682,SEARCH("/",N682)-1)</f>
        <v>technology</v>
      </c>
      <c r="R682" s="7" t="str">
        <f t="shared" ref="R682:R745" si="67">RIGHT(N682,LEN(N682)-SEARCH("/",N682))</f>
        <v>wearables</v>
      </c>
      <c r="S682" s="8">
        <f t="shared" si="65"/>
        <v>41864.501516203702</v>
      </c>
      <c r="T682" s="8">
        <f t="shared" si="62"/>
        <v>41899.501516203702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63"/>
        <v>4.0000000000000002E-4</v>
      </c>
      <c r="P683" s="6">
        <f t="shared" si="64"/>
        <v>1</v>
      </c>
      <c r="Q683" s="7" t="str">
        <f t="shared" si="66"/>
        <v>technology</v>
      </c>
      <c r="R683" s="7" t="str">
        <f t="shared" si="67"/>
        <v>wearables</v>
      </c>
      <c r="S683" s="8">
        <f t="shared" si="65"/>
        <v>42639.805601851855</v>
      </c>
      <c r="T683" s="8">
        <f t="shared" si="62"/>
        <v>42669.805601851855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63"/>
        <v>1.06E-3</v>
      </c>
      <c r="P684" s="6">
        <f t="shared" si="64"/>
        <v>13.25</v>
      </c>
      <c r="Q684" s="7" t="str">
        <f t="shared" si="66"/>
        <v>technology</v>
      </c>
      <c r="R684" s="7" t="str">
        <f t="shared" si="67"/>
        <v>wearables</v>
      </c>
      <c r="S684" s="8">
        <f t="shared" si="65"/>
        <v>42778.765300925923</v>
      </c>
      <c r="T684" s="8">
        <f t="shared" si="62"/>
        <v>42808.723634259266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63"/>
        <v>8.5142857142857138E-3</v>
      </c>
      <c r="P685" s="6">
        <f t="shared" si="64"/>
        <v>99.333333333333329</v>
      </c>
      <c r="Q685" s="7" t="str">
        <f t="shared" si="66"/>
        <v>technology</v>
      </c>
      <c r="R685" s="7" t="str">
        <f t="shared" si="67"/>
        <v>wearables</v>
      </c>
      <c r="S685" s="8">
        <f t="shared" si="65"/>
        <v>42634.900046296301</v>
      </c>
      <c r="T685" s="8">
        <f t="shared" si="62"/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63"/>
        <v>7.4837500000000001E-2</v>
      </c>
      <c r="P686" s="6">
        <f t="shared" si="64"/>
        <v>177.39259259259259</v>
      </c>
      <c r="Q686" s="7" t="str">
        <f t="shared" si="66"/>
        <v>technology</v>
      </c>
      <c r="R686" s="7" t="str">
        <f t="shared" si="67"/>
        <v>wearables</v>
      </c>
      <c r="S686" s="8">
        <f t="shared" si="65"/>
        <v>41809.473275462966</v>
      </c>
      <c r="T686" s="8">
        <f t="shared" si="62"/>
        <v>41845.125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63"/>
        <v>0.27650000000000002</v>
      </c>
      <c r="P687" s="6">
        <f t="shared" si="64"/>
        <v>55.3</v>
      </c>
      <c r="Q687" s="7" t="str">
        <f t="shared" si="66"/>
        <v>technology</v>
      </c>
      <c r="R687" s="7" t="str">
        <f t="shared" si="67"/>
        <v>wearables</v>
      </c>
      <c r="S687" s="8">
        <f t="shared" si="65"/>
        <v>41971.866574074069</v>
      </c>
      <c r="T687" s="8">
        <f t="shared" si="62"/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63"/>
        <v>0</v>
      </c>
      <c r="P688" s="6">
        <f t="shared" si="64"/>
        <v>0</v>
      </c>
      <c r="Q688" s="7" t="str">
        <f t="shared" si="66"/>
        <v>technology</v>
      </c>
      <c r="R688" s="7" t="str">
        <f t="shared" si="67"/>
        <v>wearables</v>
      </c>
      <c r="S688" s="8">
        <f t="shared" si="65"/>
        <v>42189.673263888893</v>
      </c>
      <c r="T688" s="8">
        <f t="shared" si="62"/>
        <v>42219.673263888893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63"/>
        <v>3.5499999999999997E-2</v>
      </c>
      <c r="P689" s="6">
        <f t="shared" si="64"/>
        <v>591.66666666666663</v>
      </c>
      <c r="Q689" s="7" t="str">
        <f t="shared" si="66"/>
        <v>technology</v>
      </c>
      <c r="R689" s="7" t="str">
        <f t="shared" si="67"/>
        <v>wearables</v>
      </c>
      <c r="S689" s="8">
        <f t="shared" si="65"/>
        <v>42711.750613425931</v>
      </c>
      <c r="T689" s="8">
        <f t="shared" si="62"/>
        <v>42771.750613425931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63"/>
        <v>0.72989999999999999</v>
      </c>
      <c r="P690" s="6">
        <f t="shared" si="64"/>
        <v>405.5</v>
      </c>
      <c r="Q690" s="7" t="str">
        <f t="shared" si="66"/>
        <v>technology</v>
      </c>
      <c r="R690" s="7" t="str">
        <f t="shared" si="67"/>
        <v>wearables</v>
      </c>
      <c r="S690" s="8">
        <f t="shared" si="65"/>
        <v>42262.104780092588</v>
      </c>
      <c r="T690" s="8">
        <f t="shared" si="62"/>
        <v>42292.104780092588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63"/>
        <v>0.57648750000000004</v>
      </c>
      <c r="P691" s="6">
        <f t="shared" si="64"/>
        <v>343.14732142857144</v>
      </c>
      <c r="Q691" s="7" t="str">
        <f t="shared" si="66"/>
        <v>technology</v>
      </c>
      <c r="R691" s="7" t="str">
        <f t="shared" si="67"/>
        <v>wearables</v>
      </c>
      <c r="S691" s="8">
        <f t="shared" si="65"/>
        <v>42675.66778935185</v>
      </c>
      <c r="T691" s="8">
        <f t="shared" si="62"/>
        <v>42712.207638888889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63"/>
        <v>0.1234</v>
      </c>
      <c r="P692" s="6">
        <f t="shared" si="64"/>
        <v>72.588235294117652</v>
      </c>
      <c r="Q692" s="7" t="str">
        <f t="shared" si="66"/>
        <v>technology</v>
      </c>
      <c r="R692" s="7" t="str">
        <f t="shared" si="67"/>
        <v>wearables</v>
      </c>
      <c r="S692" s="8">
        <f t="shared" si="65"/>
        <v>42579.634733796294</v>
      </c>
      <c r="T692" s="8">
        <f t="shared" si="62"/>
        <v>42622.25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63"/>
        <v>5.1999999999999998E-3</v>
      </c>
      <c r="P693" s="6">
        <f t="shared" si="64"/>
        <v>26</v>
      </c>
      <c r="Q693" s="7" t="str">
        <f t="shared" si="66"/>
        <v>technology</v>
      </c>
      <c r="R693" s="7" t="str">
        <f t="shared" si="67"/>
        <v>wearables</v>
      </c>
      <c r="S693" s="8">
        <f t="shared" si="65"/>
        <v>42158.028310185182</v>
      </c>
      <c r="T693" s="8">
        <f t="shared" si="62"/>
        <v>42186.028310185182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63"/>
        <v>6.5299999999999997E-2</v>
      </c>
      <c r="P694" s="6">
        <f t="shared" si="64"/>
        <v>6.4975124378109452</v>
      </c>
      <c r="Q694" s="7" t="str">
        <f t="shared" si="66"/>
        <v>technology</v>
      </c>
      <c r="R694" s="7" t="str">
        <f t="shared" si="67"/>
        <v>wearables</v>
      </c>
      <c r="S694" s="8">
        <f t="shared" si="65"/>
        <v>42696.37572916667</v>
      </c>
      <c r="T694" s="8">
        <f t="shared" si="62"/>
        <v>42726.37572916667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63"/>
        <v>0.35338000000000003</v>
      </c>
      <c r="P695" s="6">
        <f t="shared" si="64"/>
        <v>119.38513513513513</v>
      </c>
      <c r="Q695" s="7" t="str">
        <f t="shared" si="66"/>
        <v>technology</v>
      </c>
      <c r="R695" s="7" t="str">
        <f t="shared" si="67"/>
        <v>wearables</v>
      </c>
      <c r="S695" s="8">
        <f t="shared" si="65"/>
        <v>42094.808182870373</v>
      </c>
      <c r="T695" s="8">
        <f t="shared" si="62"/>
        <v>42124.808182870373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63"/>
        <v>3.933333333333333E-3</v>
      </c>
      <c r="P696" s="6">
        <f t="shared" si="64"/>
        <v>84.285714285714292</v>
      </c>
      <c r="Q696" s="7" t="str">
        <f t="shared" si="66"/>
        <v>technology</v>
      </c>
      <c r="R696" s="7" t="str">
        <f t="shared" si="67"/>
        <v>wearables</v>
      </c>
      <c r="S696" s="8">
        <f t="shared" si="65"/>
        <v>42737.663877314815</v>
      </c>
      <c r="T696" s="8">
        <f t="shared" si="62"/>
        <v>42767.663877314815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63"/>
        <v>1.06E-2</v>
      </c>
      <c r="P697" s="6">
        <f t="shared" si="64"/>
        <v>90.857142857142861</v>
      </c>
      <c r="Q697" s="7" t="str">
        <f t="shared" si="66"/>
        <v>technology</v>
      </c>
      <c r="R697" s="7" t="str">
        <f t="shared" si="67"/>
        <v>wearables</v>
      </c>
      <c r="S697" s="8">
        <f t="shared" si="65"/>
        <v>41913.521064814813</v>
      </c>
      <c r="T697" s="8">
        <f t="shared" si="62"/>
        <v>41943.521064814813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63"/>
        <v>5.7142857142857145E-6</v>
      </c>
      <c r="P698" s="6">
        <f t="shared" si="64"/>
        <v>1</v>
      </c>
      <c r="Q698" s="7" t="str">
        <f t="shared" si="66"/>
        <v>technology</v>
      </c>
      <c r="R698" s="7" t="str">
        <f t="shared" si="67"/>
        <v>wearables</v>
      </c>
      <c r="S698" s="8">
        <f t="shared" si="65"/>
        <v>41815.927106481482</v>
      </c>
      <c r="T698" s="8">
        <f t="shared" si="62"/>
        <v>41845.927106481482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63"/>
        <v>0.46379999999999999</v>
      </c>
      <c r="P699" s="6">
        <f t="shared" si="64"/>
        <v>20.342105263157894</v>
      </c>
      <c r="Q699" s="7" t="str">
        <f t="shared" si="66"/>
        <v>technology</v>
      </c>
      <c r="R699" s="7" t="str">
        <f t="shared" si="67"/>
        <v>wearables</v>
      </c>
      <c r="S699" s="8">
        <f t="shared" si="65"/>
        <v>42388.523020833338</v>
      </c>
      <c r="T699" s="8">
        <f t="shared" si="62"/>
        <v>42403.523020833338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63"/>
        <v>0.15390000000000001</v>
      </c>
      <c r="P700" s="6">
        <f t="shared" si="64"/>
        <v>530.68965517241384</v>
      </c>
      <c r="Q700" s="7" t="str">
        <f t="shared" si="66"/>
        <v>technology</v>
      </c>
      <c r="R700" s="7" t="str">
        <f t="shared" si="67"/>
        <v>wearables</v>
      </c>
      <c r="S700" s="8">
        <f t="shared" si="65"/>
        <v>41866.931076388886</v>
      </c>
      <c r="T700" s="8">
        <f t="shared" si="62"/>
        <v>41900.083333333336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63"/>
        <v>0.824221076923077</v>
      </c>
      <c r="P701" s="6">
        <f t="shared" si="64"/>
        <v>120.39184269662923</v>
      </c>
      <c r="Q701" s="7" t="str">
        <f t="shared" si="66"/>
        <v>technology</v>
      </c>
      <c r="R701" s="7" t="str">
        <f t="shared" si="67"/>
        <v>wearables</v>
      </c>
      <c r="S701" s="8">
        <f t="shared" si="65"/>
        <v>41563.485509259262</v>
      </c>
      <c r="T701" s="8">
        <f t="shared" si="62"/>
        <v>41600.666666666664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63"/>
        <v>2.6866666666666667E-2</v>
      </c>
      <c r="P702" s="6">
        <f t="shared" si="64"/>
        <v>13</v>
      </c>
      <c r="Q702" s="7" t="str">
        <f t="shared" si="66"/>
        <v>technology</v>
      </c>
      <c r="R702" s="7" t="str">
        <f t="shared" si="67"/>
        <v>wearables</v>
      </c>
      <c r="S702" s="8">
        <f t="shared" si="65"/>
        <v>42715.688437500001</v>
      </c>
      <c r="T702" s="8">
        <f t="shared" si="62"/>
        <v>42745.688437500001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63"/>
        <v>0.26600000000000001</v>
      </c>
      <c r="P703" s="6">
        <f t="shared" si="64"/>
        <v>291.33333333333331</v>
      </c>
      <c r="Q703" s="7" t="str">
        <f t="shared" si="66"/>
        <v>technology</v>
      </c>
      <c r="R703" s="7" t="str">
        <f t="shared" si="67"/>
        <v>wearables</v>
      </c>
      <c r="S703" s="8">
        <f t="shared" si="65"/>
        <v>41813.662962962961</v>
      </c>
      <c r="T703" s="8">
        <f t="shared" si="62"/>
        <v>41843.662962962961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63"/>
        <v>0.30813400000000002</v>
      </c>
      <c r="P704" s="6">
        <f t="shared" si="64"/>
        <v>124.9191891891892</v>
      </c>
      <c r="Q704" s="7" t="str">
        <f t="shared" si="66"/>
        <v>technology</v>
      </c>
      <c r="R704" s="7" t="str">
        <f t="shared" si="67"/>
        <v>wearables</v>
      </c>
      <c r="S704" s="8">
        <f t="shared" si="65"/>
        <v>42668.726701388892</v>
      </c>
      <c r="T704" s="8">
        <f t="shared" si="62"/>
        <v>42698.768368055549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63"/>
        <v>5.5800000000000002E-2</v>
      </c>
      <c r="P705" s="6">
        <f t="shared" si="64"/>
        <v>119.57142857142857</v>
      </c>
      <c r="Q705" s="7" t="str">
        <f t="shared" si="66"/>
        <v>technology</v>
      </c>
      <c r="R705" s="7" t="str">
        <f t="shared" si="67"/>
        <v>wearables</v>
      </c>
      <c r="S705" s="8">
        <f t="shared" si="65"/>
        <v>42711.950798611113</v>
      </c>
      <c r="T705" s="8">
        <f t="shared" si="62"/>
        <v>42766.98055555555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63"/>
        <v>8.7454545454545458E-3</v>
      </c>
      <c r="P706" s="6">
        <f t="shared" si="64"/>
        <v>120.25</v>
      </c>
      <c r="Q706" s="7" t="str">
        <f t="shared" si="66"/>
        <v>technology</v>
      </c>
      <c r="R706" s="7" t="str">
        <f t="shared" si="67"/>
        <v>wearables</v>
      </c>
      <c r="S706" s="8">
        <f t="shared" si="65"/>
        <v>42726.192916666667</v>
      </c>
      <c r="T706" s="8">
        <f t="shared" ref="T706:T769" si="68">(((I706/60)/60)/24)+DATE(1970,1,1)</f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69">E707/D707</f>
        <v>9.7699999999999992E-3</v>
      </c>
      <c r="P707" s="6">
        <f t="shared" ref="P707:P770" si="70">IF(L707=0,0,E707/L707)</f>
        <v>195.4</v>
      </c>
      <c r="Q707" s="7" t="str">
        <f t="shared" si="66"/>
        <v>technology</v>
      </c>
      <c r="R707" s="7" t="str">
        <f t="shared" si="67"/>
        <v>wearables</v>
      </c>
      <c r="S707" s="8">
        <f t="shared" ref="S707:S770" si="71">(((J707/60)/60)/24)+DATE(1970,1,1)</f>
        <v>42726.491643518515</v>
      </c>
      <c r="T707" s="8">
        <f t="shared" si="68"/>
        <v>42756.491643518515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69"/>
        <v>0</v>
      </c>
      <c r="P708" s="6">
        <f t="shared" si="70"/>
        <v>0</v>
      </c>
      <c r="Q708" s="7" t="str">
        <f t="shared" si="66"/>
        <v>technology</v>
      </c>
      <c r="R708" s="7" t="str">
        <f t="shared" si="67"/>
        <v>wearables</v>
      </c>
      <c r="S708" s="8">
        <f t="shared" si="71"/>
        <v>42676.995173611111</v>
      </c>
      <c r="T708" s="8">
        <f t="shared" si="68"/>
        <v>42718.777083333334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69"/>
        <v>0.78927352941176465</v>
      </c>
      <c r="P709" s="6">
        <f t="shared" si="70"/>
        <v>117.69868421052631</v>
      </c>
      <c r="Q709" s="7" t="str">
        <f t="shared" si="66"/>
        <v>technology</v>
      </c>
      <c r="R709" s="7" t="str">
        <f t="shared" si="67"/>
        <v>wearables</v>
      </c>
      <c r="S709" s="8">
        <f t="shared" si="71"/>
        <v>42696.663506944446</v>
      </c>
      <c r="T709" s="8">
        <f t="shared" si="68"/>
        <v>42736.663506944446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69"/>
        <v>0.22092500000000001</v>
      </c>
      <c r="P710" s="6">
        <f t="shared" si="70"/>
        <v>23.948509485094849</v>
      </c>
      <c r="Q710" s="7" t="str">
        <f t="shared" si="66"/>
        <v>technology</v>
      </c>
      <c r="R710" s="7" t="str">
        <f t="shared" si="67"/>
        <v>wearables</v>
      </c>
      <c r="S710" s="8">
        <f t="shared" si="71"/>
        <v>41835.581018518518</v>
      </c>
      <c r="T710" s="8">
        <f t="shared" si="68"/>
        <v>41895.581018518518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69"/>
        <v>4.0666666666666663E-3</v>
      </c>
      <c r="P711" s="6">
        <f t="shared" si="70"/>
        <v>30.5</v>
      </c>
      <c r="Q711" s="7" t="str">
        <f t="shared" si="66"/>
        <v>technology</v>
      </c>
      <c r="R711" s="7" t="str">
        <f t="shared" si="67"/>
        <v>wearables</v>
      </c>
      <c r="S711" s="8">
        <f t="shared" si="71"/>
        <v>41948.041192129633</v>
      </c>
      <c r="T711" s="8">
        <f t="shared" si="68"/>
        <v>41978.041192129633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69"/>
        <v>0</v>
      </c>
      <c r="P712" s="6">
        <f t="shared" si="70"/>
        <v>0</v>
      </c>
      <c r="Q712" s="7" t="str">
        <f t="shared" si="66"/>
        <v>technology</v>
      </c>
      <c r="R712" s="7" t="str">
        <f t="shared" si="67"/>
        <v>wearables</v>
      </c>
      <c r="S712" s="8">
        <f t="shared" si="71"/>
        <v>41837.984976851854</v>
      </c>
      <c r="T712" s="8">
        <f t="shared" si="68"/>
        <v>41871.030555555553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69"/>
        <v>0.33790999999999999</v>
      </c>
      <c r="P713" s="6">
        <f t="shared" si="70"/>
        <v>99.973372781065095</v>
      </c>
      <c r="Q713" s="7" t="str">
        <f t="shared" si="66"/>
        <v>technology</v>
      </c>
      <c r="R713" s="7" t="str">
        <f t="shared" si="67"/>
        <v>wearables</v>
      </c>
      <c r="S713" s="8">
        <f t="shared" si="71"/>
        <v>42678.459120370375</v>
      </c>
      <c r="T713" s="8">
        <f t="shared" si="68"/>
        <v>42718.500787037032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69"/>
        <v>2.1649484536082476E-3</v>
      </c>
      <c r="P714" s="6">
        <f t="shared" si="70"/>
        <v>26.25</v>
      </c>
      <c r="Q714" s="7" t="str">
        <f t="shared" si="66"/>
        <v>technology</v>
      </c>
      <c r="R714" s="7" t="str">
        <f t="shared" si="67"/>
        <v>wearables</v>
      </c>
      <c r="S714" s="8">
        <f t="shared" si="71"/>
        <v>42384.680925925932</v>
      </c>
      <c r="T714" s="8">
        <f t="shared" si="68"/>
        <v>42414.680925925932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69"/>
        <v>7.9600000000000001E-3</v>
      </c>
      <c r="P715" s="6">
        <f t="shared" si="70"/>
        <v>199</v>
      </c>
      <c r="Q715" s="7" t="str">
        <f t="shared" si="66"/>
        <v>technology</v>
      </c>
      <c r="R715" s="7" t="str">
        <f t="shared" si="67"/>
        <v>wearables</v>
      </c>
      <c r="S715" s="8">
        <f t="shared" si="71"/>
        <v>42496.529305555552</v>
      </c>
      <c r="T715" s="8">
        <f t="shared" si="68"/>
        <v>42526.529305555552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69"/>
        <v>0.14993333333333334</v>
      </c>
      <c r="P716" s="6">
        <f t="shared" si="70"/>
        <v>80.321428571428569</v>
      </c>
      <c r="Q716" s="7" t="str">
        <f t="shared" si="66"/>
        <v>technology</v>
      </c>
      <c r="R716" s="7" t="str">
        <f t="shared" si="67"/>
        <v>wearables</v>
      </c>
      <c r="S716" s="8">
        <f t="shared" si="71"/>
        <v>42734.787986111114</v>
      </c>
      <c r="T716" s="8">
        <f t="shared" si="68"/>
        <v>42794.787986111114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69"/>
        <v>5.0509090909090906E-2</v>
      </c>
      <c r="P717" s="6">
        <f t="shared" si="70"/>
        <v>115.75</v>
      </c>
      <c r="Q717" s="7" t="str">
        <f t="shared" si="66"/>
        <v>technology</v>
      </c>
      <c r="R717" s="7" t="str">
        <f t="shared" si="67"/>
        <v>wearables</v>
      </c>
      <c r="S717" s="8">
        <f t="shared" si="71"/>
        <v>42273.090740740736</v>
      </c>
      <c r="T717" s="8">
        <f t="shared" si="68"/>
        <v>42313.132407407407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69"/>
        <v>0.10214285714285715</v>
      </c>
      <c r="P718" s="6">
        <f t="shared" si="70"/>
        <v>44.6875</v>
      </c>
      <c r="Q718" s="7" t="str">
        <f t="shared" si="66"/>
        <v>technology</v>
      </c>
      <c r="R718" s="7" t="str">
        <f t="shared" si="67"/>
        <v>wearables</v>
      </c>
      <c r="S718" s="8">
        <f t="shared" si="71"/>
        <v>41940.658645833333</v>
      </c>
      <c r="T718" s="8">
        <f t="shared" si="68"/>
        <v>41974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69"/>
        <v>3.0500000000000002E-3</v>
      </c>
      <c r="P719" s="6">
        <f t="shared" si="70"/>
        <v>76.25</v>
      </c>
      <c r="Q719" s="7" t="str">
        <f t="shared" si="66"/>
        <v>technology</v>
      </c>
      <c r="R719" s="7" t="str">
        <f t="shared" si="67"/>
        <v>wearables</v>
      </c>
      <c r="S719" s="8">
        <f t="shared" si="71"/>
        <v>41857.854189814818</v>
      </c>
      <c r="T719" s="8">
        <f t="shared" si="68"/>
        <v>41887.854189814818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69"/>
        <v>7.4999999999999997E-3</v>
      </c>
      <c r="P720" s="6">
        <f t="shared" si="70"/>
        <v>22.5</v>
      </c>
      <c r="Q720" s="7" t="str">
        <f t="shared" si="66"/>
        <v>technology</v>
      </c>
      <c r="R720" s="7" t="str">
        <f t="shared" si="67"/>
        <v>wearables</v>
      </c>
      <c r="S720" s="8">
        <f t="shared" si="71"/>
        <v>42752.845451388886</v>
      </c>
      <c r="T720" s="8">
        <f t="shared" si="68"/>
        <v>42784.249305555553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69"/>
        <v>1.2933333333333333E-2</v>
      </c>
      <c r="P721" s="6">
        <f t="shared" si="70"/>
        <v>19.399999999999999</v>
      </c>
      <c r="Q721" s="7" t="str">
        <f t="shared" si="66"/>
        <v>technology</v>
      </c>
      <c r="R721" s="7" t="str">
        <f t="shared" si="67"/>
        <v>wearables</v>
      </c>
      <c r="S721" s="8">
        <f t="shared" si="71"/>
        <v>42409.040231481486</v>
      </c>
      <c r="T721" s="8">
        <f t="shared" si="68"/>
        <v>42423.040231481486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69"/>
        <v>1.4394736842105262</v>
      </c>
      <c r="P722" s="6">
        <f t="shared" si="70"/>
        <v>66.707317073170728</v>
      </c>
      <c r="Q722" s="7" t="str">
        <f t="shared" si="66"/>
        <v>publishing</v>
      </c>
      <c r="R722" s="7" t="str">
        <f t="shared" si="67"/>
        <v>nonfiction</v>
      </c>
      <c r="S722" s="8">
        <f t="shared" si="71"/>
        <v>40909.649201388893</v>
      </c>
      <c r="T722" s="8">
        <f t="shared" si="68"/>
        <v>40937.649201388893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69"/>
        <v>1.2210975609756098</v>
      </c>
      <c r="P723" s="6">
        <f t="shared" si="70"/>
        <v>84.142857142857139</v>
      </c>
      <c r="Q723" s="7" t="str">
        <f t="shared" si="66"/>
        <v>publishing</v>
      </c>
      <c r="R723" s="7" t="str">
        <f t="shared" si="67"/>
        <v>nonfiction</v>
      </c>
      <c r="S723" s="8">
        <f t="shared" si="71"/>
        <v>41807.571840277778</v>
      </c>
      <c r="T723" s="8">
        <f t="shared" si="68"/>
        <v>41852.571840277778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69"/>
        <v>1.3202400000000001</v>
      </c>
      <c r="P724" s="6">
        <f t="shared" si="70"/>
        <v>215.72549019607843</v>
      </c>
      <c r="Q724" s="7" t="str">
        <f t="shared" si="66"/>
        <v>publishing</v>
      </c>
      <c r="R724" s="7" t="str">
        <f t="shared" si="67"/>
        <v>nonfiction</v>
      </c>
      <c r="S724" s="8">
        <f t="shared" si="71"/>
        <v>40977.805300925924</v>
      </c>
      <c r="T724" s="8">
        <f t="shared" si="68"/>
        <v>41007.76363425926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69"/>
        <v>1.0938000000000001</v>
      </c>
      <c r="P725" s="6">
        <f t="shared" si="70"/>
        <v>54.69</v>
      </c>
      <c r="Q725" s="7" t="str">
        <f t="shared" si="66"/>
        <v>publishing</v>
      </c>
      <c r="R725" s="7" t="str">
        <f t="shared" si="67"/>
        <v>nonfiction</v>
      </c>
      <c r="S725" s="8">
        <f t="shared" si="71"/>
        <v>42184.816539351858</v>
      </c>
      <c r="T725" s="8">
        <f t="shared" si="68"/>
        <v>42215.165972222225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69"/>
        <v>1.0547157142857144</v>
      </c>
      <c r="P726" s="6">
        <f t="shared" si="70"/>
        <v>51.62944055944056</v>
      </c>
      <c r="Q726" s="7" t="str">
        <f t="shared" si="66"/>
        <v>publishing</v>
      </c>
      <c r="R726" s="7" t="str">
        <f t="shared" si="67"/>
        <v>nonfiction</v>
      </c>
      <c r="S726" s="8">
        <f t="shared" si="71"/>
        <v>40694.638460648144</v>
      </c>
      <c r="T726" s="8">
        <f t="shared" si="68"/>
        <v>40724.638460648144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69"/>
        <v>1.0035000000000001</v>
      </c>
      <c r="P727" s="6">
        <f t="shared" si="70"/>
        <v>143.35714285714286</v>
      </c>
      <c r="Q727" s="7" t="str">
        <f t="shared" si="66"/>
        <v>publishing</v>
      </c>
      <c r="R727" s="7" t="str">
        <f t="shared" si="67"/>
        <v>nonfiction</v>
      </c>
      <c r="S727" s="8">
        <f t="shared" si="71"/>
        <v>42321.626296296294</v>
      </c>
      <c r="T727" s="8">
        <f t="shared" si="68"/>
        <v>42351.626296296294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69"/>
        <v>1.014</v>
      </c>
      <c r="P728" s="6">
        <f t="shared" si="70"/>
        <v>72.428571428571431</v>
      </c>
      <c r="Q728" s="7" t="str">
        <f t="shared" si="66"/>
        <v>publishing</v>
      </c>
      <c r="R728" s="7" t="str">
        <f t="shared" si="67"/>
        <v>nonfiction</v>
      </c>
      <c r="S728" s="8">
        <f t="shared" si="71"/>
        <v>41346.042673611111</v>
      </c>
      <c r="T728" s="8">
        <f t="shared" si="68"/>
        <v>41376.042673611111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69"/>
        <v>1.5551428571428572</v>
      </c>
      <c r="P729" s="6">
        <f t="shared" si="70"/>
        <v>36.530201342281877</v>
      </c>
      <c r="Q729" s="7" t="str">
        <f t="shared" si="66"/>
        <v>publishing</v>
      </c>
      <c r="R729" s="7" t="str">
        <f t="shared" si="67"/>
        <v>nonfiction</v>
      </c>
      <c r="S729" s="8">
        <f t="shared" si="71"/>
        <v>41247.020243055551</v>
      </c>
      <c r="T729" s="8">
        <f t="shared" si="68"/>
        <v>41288.888888888891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69"/>
        <v>1.05566</v>
      </c>
      <c r="P730" s="6">
        <f t="shared" si="70"/>
        <v>60.903461538461535</v>
      </c>
      <c r="Q730" s="7" t="str">
        <f t="shared" si="66"/>
        <v>publishing</v>
      </c>
      <c r="R730" s="7" t="str">
        <f t="shared" si="67"/>
        <v>nonfiction</v>
      </c>
      <c r="S730" s="8">
        <f t="shared" si="71"/>
        <v>40731.837465277778</v>
      </c>
      <c r="T730" s="8">
        <f t="shared" si="68"/>
        <v>40776.837465277778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69"/>
        <v>1.3065</v>
      </c>
      <c r="P731" s="6">
        <f t="shared" si="70"/>
        <v>43.55</v>
      </c>
      <c r="Q731" s="7" t="str">
        <f t="shared" si="66"/>
        <v>publishing</v>
      </c>
      <c r="R731" s="7" t="str">
        <f t="shared" si="67"/>
        <v>nonfiction</v>
      </c>
      <c r="S731" s="8">
        <f t="shared" si="71"/>
        <v>41111.185891203706</v>
      </c>
      <c r="T731" s="8">
        <f t="shared" si="68"/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69"/>
        <v>1.3219000000000001</v>
      </c>
      <c r="P732" s="6">
        <f t="shared" si="70"/>
        <v>99.766037735849054</v>
      </c>
      <c r="Q732" s="7" t="str">
        <f t="shared" si="66"/>
        <v>publishing</v>
      </c>
      <c r="R732" s="7" t="str">
        <f t="shared" si="67"/>
        <v>nonfiction</v>
      </c>
      <c r="S732" s="8">
        <f t="shared" si="71"/>
        <v>40854.745266203703</v>
      </c>
      <c r="T732" s="8">
        <f t="shared" si="68"/>
        <v>40884.745266203703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69"/>
        <v>1.26</v>
      </c>
      <c r="P733" s="6">
        <f t="shared" si="70"/>
        <v>88.732394366197184</v>
      </c>
      <c r="Q733" s="7" t="str">
        <f t="shared" si="66"/>
        <v>publishing</v>
      </c>
      <c r="R733" s="7" t="str">
        <f t="shared" si="67"/>
        <v>nonfiction</v>
      </c>
      <c r="S733" s="8">
        <f t="shared" si="71"/>
        <v>40879.795682870368</v>
      </c>
      <c r="T733" s="8">
        <f t="shared" si="68"/>
        <v>40930.25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69"/>
        <v>1.6</v>
      </c>
      <c r="P734" s="6">
        <f t="shared" si="70"/>
        <v>4.9230769230769234</v>
      </c>
      <c r="Q734" s="7" t="str">
        <f t="shared" si="66"/>
        <v>publishing</v>
      </c>
      <c r="R734" s="7" t="str">
        <f t="shared" si="67"/>
        <v>nonfiction</v>
      </c>
      <c r="S734" s="8">
        <f t="shared" si="71"/>
        <v>41486.424317129626</v>
      </c>
      <c r="T734" s="8">
        <f t="shared" si="68"/>
        <v>41546.424317129626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69"/>
        <v>1.2048000000000001</v>
      </c>
      <c r="P735" s="6">
        <f t="shared" si="70"/>
        <v>17.822485207100591</v>
      </c>
      <c r="Q735" s="7" t="str">
        <f t="shared" si="66"/>
        <v>publishing</v>
      </c>
      <c r="R735" s="7" t="str">
        <f t="shared" si="67"/>
        <v>nonfiction</v>
      </c>
      <c r="S735" s="8">
        <f t="shared" si="71"/>
        <v>41598.420046296298</v>
      </c>
      <c r="T735" s="8">
        <f t="shared" si="68"/>
        <v>41628.420046296298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69"/>
        <v>1.2552941176470589</v>
      </c>
      <c r="P736" s="6">
        <f t="shared" si="70"/>
        <v>187.19298245614036</v>
      </c>
      <c r="Q736" s="7" t="str">
        <f t="shared" si="66"/>
        <v>publishing</v>
      </c>
      <c r="R736" s="7" t="str">
        <f t="shared" si="67"/>
        <v>nonfiction</v>
      </c>
      <c r="S736" s="8">
        <f t="shared" si="71"/>
        <v>42102.164583333331</v>
      </c>
      <c r="T736" s="8">
        <f t="shared" si="68"/>
        <v>42133.208333333328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69"/>
        <v>1.1440638297872341</v>
      </c>
      <c r="P737" s="6">
        <f t="shared" si="70"/>
        <v>234.80786026200875</v>
      </c>
      <c r="Q737" s="7" t="str">
        <f t="shared" si="66"/>
        <v>publishing</v>
      </c>
      <c r="R737" s="7" t="str">
        <f t="shared" si="67"/>
        <v>nonfiction</v>
      </c>
      <c r="S737" s="8">
        <f t="shared" si="71"/>
        <v>41946.029467592591</v>
      </c>
      <c r="T737" s="8">
        <f t="shared" si="68"/>
        <v>41977.027083333334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69"/>
        <v>3.151388888888889</v>
      </c>
      <c r="P738" s="6">
        <f t="shared" si="70"/>
        <v>105.04629629629629</v>
      </c>
      <c r="Q738" s="7" t="str">
        <f t="shared" si="66"/>
        <v>publishing</v>
      </c>
      <c r="R738" s="7" t="str">
        <f t="shared" si="67"/>
        <v>nonfiction</v>
      </c>
      <c r="S738" s="8">
        <f t="shared" si="71"/>
        <v>41579.734259259261</v>
      </c>
      <c r="T738" s="8">
        <f t="shared" si="68"/>
        <v>41599.207638888889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69"/>
        <v>1.224</v>
      </c>
      <c r="P739" s="6">
        <f t="shared" si="70"/>
        <v>56.666666666666664</v>
      </c>
      <c r="Q739" s="7" t="str">
        <f t="shared" si="66"/>
        <v>publishing</v>
      </c>
      <c r="R739" s="7" t="str">
        <f t="shared" si="67"/>
        <v>nonfiction</v>
      </c>
      <c r="S739" s="8">
        <f t="shared" si="71"/>
        <v>41667.275312500002</v>
      </c>
      <c r="T739" s="8">
        <f t="shared" si="68"/>
        <v>41684.833333333336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69"/>
        <v>1.0673333333333332</v>
      </c>
      <c r="P740" s="6">
        <f t="shared" si="70"/>
        <v>39.048780487804876</v>
      </c>
      <c r="Q740" s="7" t="str">
        <f t="shared" si="66"/>
        <v>publishing</v>
      </c>
      <c r="R740" s="7" t="str">
        <f t="shared" si="67"/>
        <v>nonfiction</v>
      </c>
      <c r="S740" s="8">
        <f t="shared" si="71"/>
        <v>41943.604097222218</v>
      </c>
      <c r="T740" s="8">
        <f t="shared" si="68"/>
        <v>41974.207638888889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69"/>
        <v>1.5833333333333333</v>
      </c>
      <c r="P741" s="6">
        <f t="shared" si="70"/>
        <v>68.345323741007192</v>
      </c>
      <c r="Q741" s="7" t="str">
        <f t="shared" si="66"/>
        <v>publishing</v>
      </c>
      <c r="R741" s="7" t="str">
        <f t="shared" si="67"/>
        <v>nonfiction</v>
      </c>
      <c r="S741" s="8">
        <f t="shared" si="71"/>
        <v>41829.502650462964</v>
      </c>
      <c r="T741" s="8">
        <f t="shared" si="68"/>
        <v>41862.502650462964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69"/>
        <v>1.0740000000000001</v>
      </c>
      <c r="P742" s="6">
        <f t="shared" si="70"/>
        <v>169.57894736842104</v>
      </c>
      <c r="Q742" s="7" t="str">
        <f t="shared" si="66"/>
        <v>publishing</v>
      </c>
      <c r="R742" s="7" t="str">
        <f t="shared" si="67"/>
        <v>nonfiction</v>
      </c>
      <c r="S742" s="8">
        <f t="shared" si="71"/>
        <v>42162.146782407406</v>
      </c>
      <c r="T742" s="8">
        <f t="shared" si="68"/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69"/>
        <v>1.0226</v>
      </c>
      <c r="P743" s="6">
        <f t="shared" si="70"/>
        <v>141.42340425531913</v>
      </c>
      <c r="Q743" s="7" t="str">
        <f t="shared" si="66"/>
        <v>publishing</v>
      </c>
      <c r="R743" s="7" t="str">
        <f t="shared" si="67"/>
        <v>nonfiction</v>
      </c>
      <c r="S743" s="8">
        <f t="shared" si="71"/>
        <v>41401.648217592592</v>
      </c>
      <c r="T743" s="8">
        <f t="shared" si="68"/>
        <v>41436.648217592592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69"/>
        <v>1.1071428571428572</v>
      </c>
      <c r="P744" s="6">
        <f t="shared" si="70"/>
        <v>67.391304347826093</v>
      </c>
      <c r="Q744" s="7" t="str">
        <f t="shared" si="66"/>
        <v>publishing</v>
      </c>
      <c r="R744" s="7" t="str">
        <f t="shared" si="67"/>
        <v>nonfiction</v>
      </c>
      <c r="S744" s="8">
        <f t="shared" si="71"/>
        <v>41689.917962962965</v>
      </c>
      <c r="T744" s="8">
        <f t="shared" si="68"/>
        <v>41719.876296296294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69"/>
        <v>1.48</v>
      </c>
      <c r="P745" s="6">
        <f t="shared" si="70"/>
        <v>54.266666666666666</v>
      </c>
      <c r="Q745" s="7" t="str">
        <f t="shared" si="66"/>
        <v>publishing</v>
      </c>
      <c r="R745" s="7" t="str">
        <f t="shared" si="67"/>
        <v>nonfiction</v>
      </c>
      <c r="S745" s="8">
        <f t="shared" si="71"/>
        <v>40990.709317129629</v>
      </c>
      <c r="T745" s="8">
        <f t="shared" si="68"/>
        <v>41015.875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69"/>
        <v>1.0232000000000001</v>
      </c>
      <c r="P746" s="6">
        <f t="shared" si="70"/>
        <v>82.516129032258064</v>
      </c>
      <c r="Q746" s="7" t="str">
        <f t="shared" ref="Q746:Q809" si="72">LEFT(N746,SEARCH("/",N746)-1)</f>
        <v>publishing</v>
      </c>
      <c r="R746" s="7" t="str">
        <f t="shared" ref="R746:R809" si="73">RIGHT(N746,LEN(N746)-SEARCH("/",N746))</f>
        <v>nonfiction</v>
      </c>
      <c r="S746" s="8">
        <f t="shared" si="71"/>
        <v>41226.95721064815</v>
      </c>
      <c r="T746" s="8">
        <f t="shared" si="68"/>
        <v>41256.95721064815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69"/>
        <v>1.7909909909909909</v>
      </c>
      <c r="P747" s="6">
        <f t="shared" si="70"/>
        <v>53.729729729729726</v>
      </c>
      <c r="Q747" s="7" t="str">
        <f t="shared" si="72"/>
        <v>publishing</v>
      </c>
      <c r="R747" s="7" t="str">
        <f t="shared" si="73"/>
        <v>nonfiction</v>
      </c>
      <c r="S747" s="8">
        <f t="shared" si="71"/>
        <v>41367.572280092594</v>
      </c>
      <c r="T747" s="8">
        <f t="shared" si="68"/>
        <v>41397.572280092594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69"/>
        <v>1.1108135252761968</v>
      </c>
      <c r="P748" s="6">
        <f t="shared" si="70"/>
        <v>34.206185567010309</v>
      </c>
      <c r="Q748" s="7" t="str">
        <f t="shared" si="72"/>
        <v>publishing</v>
      </c>
      <c r="R748" s="7" t="str">
        <f t="shared" si="73"/>
        <v>nonfiction</v>
      </c>
      <c r="S748" s="8">
        <f t="shared" si="71"/>
        <v>41157.042928240742</v>
      </c>
      <c r="T748" s="8">
        <f t="shared" si="68"/>
        <v>41175.165972222225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69"/>
        <v>1.0004285714285714</v>
      </c>
      <c r="P749" s="6">
        <f t="shared" si="70"/>
        <v>127.32727272727273</v>
      </c>
      <c r="Q749" s="7" t="str">
        <f t="shared" si="72"/>
        <v>publishing</v>
      </c>
      <c r="R749" s="7" t="str">
        <f t="shared" si="73"/>
        <v>nonfiction</v>
      </c>
      <c r="S749" s="8">
        <f t="shared" si="71"/>
        <v>41988.548831018517</v>
      </c>
      <c r="T749" s="8">
        <f t="shared" si="68"/>
        <v>42019.454166666663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69"/>
        <v>1.0024999999999999</v>
      </c>
      <c r="P750" s="6">
        <f t="shared" si="70"/>
        <v>45.56818181818182</v>
      </c>
      <c r="Q750" s="7" t="str">
        <f t="shared" si="72"/>
        <v>publishing</v>
      </c>
      <c r="R750" s="7" t="str">
        <f t="shared" si="73"/>
        <v>nonfiction</v>
      </c>
      <c r="S750" s="8">
        <f t="shared" si="71"/>
        <v>41831.846828703703</v>
      </c>
      <c r="T750" s="8">
        <f t="shared" si="68"/>
        <v>41861.846828703703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69"/>
        <v>1.0556000000000001</v>
      </c>
      <c r="P751" s="6">
        <f t="shared" si="70"/>
        <v>95.963636363636368</v>
      </c>
      <c r="Q751" s="7" t="str">
        <f t="shared" si="72"/>
        <v>publishing</v>
      </c>
      <c r="R751" s="7" t="str">
        <f t="shared" si="73"/>
        <v>nonfiction</v>
      </c>
      <c r="S751" s="8">
        <f t="shared" si="71"/>
        <v>42733.94131944445</v>
      </c>
      <c r="T751" s="8">
        <f t="shared" si="68"/>
        <v>42763.94131944445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69"/>
        <v>1.0258775877587758</v>
      </c>
      <c r="P752" s="6">
        <f t="shared" si="70"/>
        <v>77.271186440677965</v>
      </c>
      <c r="Q752" s="7" t="str">
        <f t="shared" si="72"/>
        <v>publishing</v>
      </c>
      <c r="R752" s="7" t="str">
        <f t="shared" si="73"/>
        <v>nonfiction</v>
      </c>
      <c r="S752" s="8">
        <f t="shared" si="71"/>
        <v>41299.878148148149</v>
      </c>
      <c r="T752" s="8">
        <f t="shared" si="68"/>
        <v>41329.878148148149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69"/>
        <v>1.1850000000000001</v>
      </c>
      <c r="P753" s="6">
        <f t="shared" si="70"/>
        <v>57.338709677419352</v>
      </c>
      <c r="Q753" s="7" t="str">
        <f t="shared" si="72"/>
        <v>publishing</v>
      </c>
      <c r="R753" s="7" t="str">
        <f t="shared" si="73"/>
        <v>nonfiction</v>
      </c>
      <c r="S753" s="8">
        <f t="shared" si="71"/>
        <v>40713.630497685182</v>
      </c>
      <c r="T753" s="8">
        <f t="shared" si="68"/>
        <v>40759.630497685182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69"/>
        <v>1.117</v>
      </c>
      <c r="P754" s="6">
        <f t="shared" si="70"/>
        <v>53.19047619047619</v>
      </c>
      <c r="Q754" s="7" t="str">
        <f t="shared" si="72"/>
        <v>publishing</v>
      </c>
      <c r="R754" s="7" t="str">
        <f t="shared" si="73"/>
        <v>nonfiction</v>
      </c>
      <c r="S754" s="8">
        <f t="shared" si="71"/>
        <v>42639.421493055561</v>
      </c>
      <c r="T754" s="8">
        <f t="shared" si="68"/>
        <v>42659.458333333328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69"/>
        <v>1.28</v>
      </c>
      <c r="P755" s="6">
        <f t="shared" si="70"/>
        <v>492.30769230769232</v>
      </c>
      <c r="Q755" s="7" t="str">
        <f t="shared" si="72"/>
        <v>publishing</v>
      </c>
      <c r="R755" s="7" t="str">
        <f t="shared" si="73"/>
        <v>nonfiction</v>
      </c>
      <c r="S755" s="8">
        <f t="shared" si="71"/>
        <v>42019.590173611112</v>
      </c>
      <c r="T755" s="8">
        <f t="shared" si="68"/>
        <v>42049.590173611112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69"/>
        <v>1.0375000000000001</v>
      </c>
      <c r="P756" s="6">
        <f t="shared" si="70"/>
        <v>42.346938775510203</v>
      </c>
      <c r="Q756" s="7" t="str">
        <f t="shared" si="72"/>
        <v>publishing</v>
      </c>
      <c r="R756" s="7" t="str">
        <f t="shared" si="73"/>
        <v>nonfiction</v>
      </c>
      <c r="S756" s="8">
        <f t="shared" si="71"/>
        <v>41249.749085648145</v>
      </c>
      <c r="T756" s="8">
        <f t="shared" si="68"/>
        <v>41279.749085648145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69"/>
        <v>1.0190760000000001</v>
      </c>
      <c r="P757" s="6">
        <f t="shared" si="70"/>
        <v>37.466029411764708</v>
      </c>
      <c r="Q757" s="7" t="str">
        <f t="shared" si="72"/>
        <v>publishing</v>
      </c>
      <c r="R757" s="7" t="str">
        <f t="shared" si="73"/>
        <v>nonfiction</v>
      </c>
      <c r="S757" s="8">
        <f t="shared" si="71"/>
        <v>41383.605057870373</v>
      </c>
      <c r="T757" s="8">
        <f t="shared" si="68"/>
        <v>41414.02847222222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69"/>
        <v>1.177142857142857</v>
      </c>
      <c r="P758" s="6">
        <f t="shared" si="70"/>
        <v>37.454545454545453</v>
      </c>
      <c r="Q758" s="7" t="str">
        <f t="shared" si="72"/>
        <v>publishing</v>
      </c>
      <c r="R758" s="7" t="str">
        <f t="shared" si="73"/>
        <v>nonfiction</v>
      </c>
      <c r="S758" s="8">
        <f t="shared" si="71"/>
        <v>40590.766886574071</v>
      </c>
      <c r="T758" s="8">
        <f t="shared" si="68"/>
        <v>40651.725219907406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69"/>
        <v>2.38</v>
      </c>
      <c r="P759" s="6">
        <f t="shared" si="70"/>
        <v>33.055555555555557</v>
      </c>
      <c r="Q759" s="7" t="str">
        <f t="shared" si="72"/>
        <v>publishing</v>
      </c>
      <c r="R759" s="7" t="str">
        <f t="shared" si="73"/>
        <v>nonfiction</v>
      </c>
      <c r="S759" s="8">
        <f t="shared" si="71"/>
        <v>41235.054560185185</v>
      </c>
      <c r="T759" s="8">
        <f t="shared" si="68"/>
        <v>41249.054560185185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69"/>
        <v>1.02</v>
      </c>
      <c r="P760" s="6">
        <f t="shared" si="70"/>
        <v>134.21052631578948</v>
      </c>
      <c r="Q760" s="7" t="str">
        <f t="shared" si="72"/>
        <v>publishing</v>
      </c>
      <c r="R760" s="7" t="str">
        <f t="shared" si="73"/>
        <v>nonfiction</v>
      </c>
      <c r="S760" s="8">
        <f t="shared" si="71"/>
        <v>40429.836435185185</v>
      </c>
      <c r="T760" s="8">
        <f t="shared" si="68"/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69"/>
        <v>1.0192000000000001</v>
      </c>
      <c r="P761" s="6">
        <f t="shared" si="70"/>
        <v>51.474747474747474</v>
      </c>
      <c r="Q761" s="7" t="str">
        <f t="shared" si="72"/>
        <v>publishing</v>
      </c>
      <c r="R761" s="7" t="str">
        <f t="shared" si="73"/>
        <v>nonfiction</v>
      </c>
      <c r="S761" s="8">
        <f t="shared" si="71"/>
        <v>41789.330312500002</v>
      </c>
      <c r="T761" s="8">
        <f t="shared" si="68"/>
        <v>41829.330312500002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69"/>
        <v>0</v>
      </c>
      <c r="P762" s="6">
        <f t="shared" si="70"/>
        <v>0</v>
      </c>
      <c r="Q762" s="7" t="str">
        <f t="shared" si="72"/>
        <v>publishing</v>
      </c>
      <c r="R762" s="7" t="str">
        <f t="shared" si="73"/>
        <v>fiction</v>
      </c>
      <c r="S762" s="8">
        <f t="shared" si="71"/>
        <v>42670.764039351852</v>
      </c>
      <c r="T762" s="8">
        <f t="shared" si="68"/>
        <v>42700.805706018517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69"/>
        <v>4.7E-2</v>
      </c>
      <c r="P763" s="6">
        <f t="shared" si="70"/>
        <v>39.166666666666664</v>
      </c>
      <c r="Q763" s="7" t="str">
        <f t="shared" si="72"/>
        <v>publishing</v>
      </c>
      <c r="R763" s="7" t="str">
        <f t="shared" si="73"/>
        <v>fiction</v>
      </c>
      <c r="S763" s="8">
        <f t="shared" si="71"/>
        <v>41642.751458333332</v>
      </c>
      <c r="T763" s="8">
        <f t="shared" si="68"/>
        <v>41672.751458333332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69"/>
        <v>0</v>
      </c>
      <c r="P764" s="6">
        <f t="shared" si="70"/>
        <v>0</v>
      </c>
      <c r="Q764" s="7" t="str">
        <f t="shared" si="72"/>
        <v>publishing</v>
      </c>
      <c r="R764" s="7" t="str">
        <f t="shared" si="73"/>
        <v>fiction</v>
      </c>
      <c r="S764" s="8">
        <f t="shared" si="71"/>
        <v>42690.858449074076</v>
      </c>
      <c r="T764" s="8">
        <f t="shared" si="68"/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69"/>
        <v>1.1655011655011655E-3</v>
      </c>
      <c r="P765" s="6">
        <f t="shared" si="70"/>
        <v>5</v>
      </c>
      <c r="Q765" s="7" t="str">
        <f t="shared" si="72"/>
        <v>publishing</v>
      </c>
      <c r="R765" s="7" t="str">
        <f t="shared" si="73"/>
        <v>fiction</v>
      </c>
      <c r="S765" s="8">
        <f t="shared" si="71"/>
        <v>41471.446851851848</v>
      </c>
      <c r="T765" s="8">
        <f t="shared" si="68"/>
        <v>41501.446851851848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69"/>
        <v>0</v>
      </c>
      <c r="P766" s="6">
        <f t="shared" si="70"/>
        <v>0</v>
      </c>
      <c r="Q766" s="7" t="str">
        <f t="shared" si="72"/>
        <v>publishing</v>
      </c>
      <c r="R766" s="7" t="str">
        <f t="shared" si="73"/>
        <v>fiction</v>
      </c>
      <c r="S766" s="8">
        <f t="shared" si="71"/>
        <v>42227.173159722224</v>
      </c>
      <c r="T766" s="8">
        <f t="shared" si="68"/>
        <v>42257.173159722224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69"/>
        <v>0.36014285714285715</v>
      </c>
      <c r="P767" s="6">
        <f t="shared" si="70"/>
        <v>57.295454545454547</v>
      </c>
      <c r="Q767" s="7" t="str">
        <f t="shared" si="72"/>
        <v>publishing</v>
      </c>
      <c r="R767" s="7" t="str">
        <f t="shared" si="73"/>
        <v>fiction</v>
      </c>
      <c r="S767" s="8">
        <f t="shared" si="71"/>
        <v>41901.542638888888</v>
      </c>
      <c r="T767" s="8">
        <f t="shared" si="68"/>
        <v>41931.542638888888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69"/>
        <v>0</v>
      </c>
      <c r="P768" s="6">
        <f t="shared" si="70"/>
        <v>0</v>
      </c>
      <c r="Q768" s="7" t="str">
        <f t="shared" si="72"/>
        <v>publishing</v>
      </c>
      <c r="R768" s="7" t="str">
        <f t="shared" si="73"/>
        <v>fiction</v>
      </c>
      <c r="S768" s="8">
        <f t="shared" si="71"/>
        <v>42021.783368055556</v>
      </c>
      <c r="T768" s="8">
        <f t="shared" si="68"/>
        <v>42051.783368055556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69"/>
        <v>3.5400000000000001E-2</v>
      </c>
      <c r="P769" s="6">
        <f t="shared" si="70"/>
        <v>59</v>
      </c>
      <c r="Q769" s="7" t="str">
        <f t="shared" si="72"/>
        <v>publishing</v>
      </c>
      <c r="R769" s="7" t="str">
        <f t="shared" si="73"/>
        <v>fiction</v>
      </c>
      <c r="S769" s="8">
        <f t="shared" si="71"/>
        <v>42115.143634259264</v>
      </c>
      <c r="T769" s="8">
        <f t="shared" si="68"/>
        <v>42145.143634259264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69"/>
        <v>0</v>
      </c>
      <c r="P770" s="6">
        <f t="shared" si="70"/>
        <v>0</v>
      </c>
      <c r="Q770" s="7" t="str">
        <f t="shared" si="72"/>
        <v>publishing</v>
      </c>
      <c r="R770" s="7" t="str">
        <f t="shared" si="73"/>
        <v>fiction</v>
      </c>
      <c r="S770" s="8">
        <f t="shared" si="71"/>
        <v>41594.207060185188</v>
      </c>
      <c r="T770" s="8">
        <f t="shared" ref="T770:T833" si="74">(((I770/60)/60)/24)+DATE(1970,1,1)</f>
        <v>41624.207060185188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75">E771/D771</f>
        <v>0.41399999999999998</v>
      </c>
      <c r="P771" s="6">
        <f t="shared" ref="P771:P834" si="76">IF(L771=0,0,E771/L771)</f>
        <v>31.846153846153847</v>
      </c>
      <c r="Q771" s="7" t="str">
        <f t="shared" si="72"/>
        <v>publishing</v>
      </c>
      <c r="R771" s="7" t="str">
        <f t="shared" si="73"/>
        <v>fiction</v>
      </c>
      <c r="S771" s="8">
        <f t="shared" ref="S771:S834" si="77">(((J771/60)/60)/24)+DATE(1970,1,1)</f>
        <v>41604.996458333335</v>
      </c>
      <c r="T771" s="8">
        <f t="shared" si="74"/>
        <v>41634.996458333335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75"/>
        <v>0</v>
      </c>
      <c r="P772" s="6">
        <f t="shared" si="76"/>
        <v>0</v>
      </c>
      <c r="Q772" s="7" t="str">
        <f t="shared" si="72"/>
        <v>publishing</v>
      </c>
      <c r="R772" s="7" t="str">
        <f t="shared" si="73"/>
        <v>fiction</v>
      </c>
      <c r="S772" s="8">
        <f t="shared" si="77"/>
        <v>41289.999641203707</v>
      </c>
      <c r="T772" s="8">
        <f t="shared" si="74"/>
        <v>41329.999641203707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75"/>
        <v>2.631578947368421E-4</v>
      </c>
      <c r="P773" s="6">
        <f t="shared" si="76"/>
        <v>10</v>
      </c>
      <c r="Q773" s="7" t="str">
        <f t="shared" si="72"/>
        <v>publishing</v>
      </c>
      <c r="R773" s="7" t="str">
        <f t="shared" si="73"/>
        <v>fiction</v>
      </c>
      <c r="S773" s="8">
        <f t="shared" si="77"/>
        <v>42349.824097222227</v>
      </c>
      <c r="T773" s="8">
        <f t="shared" si="74"/>
        <v>42399.824097222227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75"/>
        <v>3.3333333333333333E-2</v>
      </c>
      <c r="P774" s="6">
        <f t="shared" si="76"/>
        <v>50</v>
      </c>
      <c r="Q774" s="7" t="str">
        <f t="shared" si="72"/>
        <v>publishing</v>
      </c>
      <c r="R774" s="7" t="str">
        <f t="shared" si="73"/>
        <v>fiction</v>
      </c>
      <c r="S774" s="8">
        <f t="shared" si="77"/>
        <v>40068.056932870371</v>
      </c>
      <c r="T774" s="8">
        <f t="shared" si="74"/>
        <v>40118.165972222225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75"/>
        <v>8.5129023676509714E-3</v>
      </c>
      <c r="P775" s="6">
        <f t="shared" si="76"/>
        <v>16</v>
      </c>
      <c r="Q775" s="7" t="str">
        <f t="shared" si="72"/>
        <v>publishing</v>
      </c>
      <c r="R775" s="7" t="str">
        <f t="shared" si="73"/>
        <v>fiction</v>
      </c>
      <c r="S775" s="8">
        <f t="shared" si="77"/>
        <v>42100.735937499994</v>
      </c>
      <c r="T775" s="8">
        <f t="shared" si="74"/>
        <v>42134.959027777775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75"/>
        <v>0.70199999999999996</v>
      </c>
      <c r="P776" s="6">
        <f t="shared" si="76"/>
        <v>39</v>
      </c>
      <c r="Q776" s="7" t="str">
        <f t="shared" si="72"/>
        <v>publishing</v>
      </c>
      <c r="R776" s="7" t="str">
        <f t="shared" si="73"/>
        <v>fiction</v>
      </c>
      <c r="S776" s="8">
        <f t="shared" si="77"/>
        <v>41663.780300925922</v>
      </c>
      <c r="T776" s="8">
        <f t="shared" si="74"/>
        <v>41693.780300925922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75"/>
        <v>1.7000000000000001E-2</v>
      </c>
      <c r="P777" s="6">
        <f t="shared" si="76"/>
        <v>34</v>
      </c>
      <c r="Q777" s="7" t="str">
        <f t="shared" si="72"/>
        <v>publishing</v>
      </c>
      <c r="R777" s="7" t="str">
        <f t="shared" si="73"/>
        <v>fiction</v>
      </c>
      <c r="S777" s="8">
        <f t="shared" si="77"/>
        <v>40863.060127314813</v>
      </c>
      <c r="T777" s="8">
        <f t="shared" si="74"/>
        <v>40893.060127314813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75"/>
        <v>0.51400000000000001</v>
      </c>
      <c r="P778" s="6">
        <f t="shared" si="76"/>
        <v>63.122807017543863</v>
      </c>
      <c r="Q778" s="7" t="str">
        <f t="shared" si="72"/>
        <v>publishing</v>
      </c>
      <c r="R778" s="7" t="str">
        <f t="shared" si="73"/>
        <v>fiction</v>
      </c>
      <c r="S778" s="8">
        <f t="shared" si="77"/>
        <v>42250.685706018514</v>
      </c>
      <c r="T778" s="8">
        <f t="shared" si="74"/>
        <v>42288.208333333328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75"/>
        <v>7.0000000000000001E-3</v>
      </c>
      <c r="P779" s="6">
        <f t="shared" si="76"/>
        <v>7</v>
      </c>
      <c r="Q779" s="7" t="str">
        <f t="shared" si="72"/>
        <v>publishing</v>
      </c>
      <c r="R779" s="7" t="str">
        <f t="shared" si="73"/>
        <v>fiction</v>
      </c>
      <c r="S779" s="8">
        <f t="shared" si="77"/>
        <v>41456.981215277774</v>
      </c>
      <c r="T779" s="8">
        <f t="shared" si="74"/>
        <v>41486.981215277774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75"/>
        <v>4.0000000000000001E-3</v>
      </c>
      <c r="P780" s="6">
        <f t="shared" si="76"/>
        <v>2</v>
      </c>
      <c r="Q780" s="7" t="str">
        <f t="shared" si="72"/>
        <v>publishing</v>
      </c>
      <c r="R780" s="7" t="str">
        <f t="shared" si="73"/>
        <v>fiction</v>
      </c>
      <c r="S780" s="8">
        <f t="shared" si="77"/>
        <v>41729.702314814815</v>
      </c>
      <c r="T780" s="8">
        <f t="shared" si="74"/>
        <v>41759.702314814815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75"/>
        <v>2.6666666666666668E-2</v>
      </c>
      <c r="P781" s="6">
        <f t="shared" si="76"/>
        <v>66.666666666666671</v>
      </c>
      <c r="Q781" s="7" t="str">
        <f t="shared" si="72"/>
        <v>publishing</v>
      </c>
      <c r="R781" s="7" t="str">
        <f t="shared" si="73"/>
        <v>fiction</v>
      </c>
      <c r="S781" s="8">
        <f t="shared" si="77"/>
        <v>40436.68408564815</v>
      </c>
      <c r="T781" s="8">
        <f t="shared" si="74"/>
        <v>40466.166666666664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75"/>
        <v>1.04</v>
      </c>
      <c r="P782" s="6">
        <f t="shared" si="76"/>
        <v>38.518518518518519</v>
      </c>
      <c r="Q782" s="7" t="str">
        <f t="shared" si="72"/>
        <v>music</v>
      </c>
      <c r="R782" s="7" t="str">
        <f t="shared" si="73"/>
        <v>rock</v>
      </c>
      <c r="S782" s="8">
        <f t="shared" si="77"/>
        <v>40636.673900462964</v>
      </c>
      <c r="T782" s="8">
        <f t="shared" si="74"/>
        <v>40666.673900462964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75"/>
        <v>1.3315375</v>
      </c>
      <c r="P783" s="6">
        <f t="shared" si="76"/>
        <v>42.609200000000001</v>
      </c>
      <c r="Q783" s="7" t="str">
        <f t="shared" si="72"/>
        <v>music</v>
      </c>
      <c r="R783" s="7" t="str">
        <f t="shared" si="73"/>
        <v>rock</v>
      </c>
      <c r="S783" s="8">
        <f t="shared" si="77"/>
        <v>41403.000856481485</v>
      </c>
      <c r="T783" s="8">
        <f t="shared" si="74"/>
        <v>41433.000856481485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75"/>
        <v>1</v>
      </c>
      <c r="P784" s="6">
        <f t="shared" si="76"/>
        <v>50</v>
      </c>
      <c r="Q784" s="7" t="str">
        <f t="shared" si="72"/>
        <v>music</v>
      </c>
      <c r="R784" s="7" t="str">
        <f t="shared" si="73"/>
        <v>rock</v>
      </c>
      <c r="S784" s="8">
        <f t="shared" si="77"/>
        <v>41116.758125</v>
      </c>
      <c r="T784" s="8">
        <f t="shared" si="74"/>
        <v>41146.758125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75"/>
        <v>1.4813333333333334</v>
      </c>
      <c r="P785" s="6">
        <f t="shared" si="76"/>
        <v>63.485714285714288</v>
      </c>
      <c r="Q785" s="7" t="str">
        <f t="shared" si="72"/>
        <v>music</v>
      </c>
      <c r="R785" s="7" t="str">
        <f t="shared" si="73"/>
        <v>rock</v>
      </c>
      <c r="S785" s="8">
        <f t="shared" si="77"/>
        <v>40987.773715277777</v>
      </c>
      <c r="T785" s="8">
        <f t="shared" si="74"/>
        <v>41026.916666666664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75"/>
        <v>1.0249999999999999</v>
      </c>
      <c r="P786" s="6">
        <f t="shared" si="76"/>
        <v>102.5</v>
      </c>
      <c r="Q786" s="7" t="str">
        <f t="shared" si="72"/>
        <v>music</v>
      </c>
      <c r="R786" s="7" t="str">
        <f t="shared" si="73"/>
        <v>rock</v>
      </c>
      <c r="S786" s="8">
        <f t="shared" si="77"/>
        <v>41675.149525462963</v>
      </c>
      <c r="T786" s="8">
        <f t="shared" si="74"/>
        <v>41715.107858796298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75"/>
        <v>1.8062799999999999</v>
      </c>
      <c r="P787" s="6">
        <f t="shared" si="76"/>
        <v>31.142758620689655</v>
      </c>
      <c r="Q787" s="7" t="str">
        <f t="shared" si="72"/>
        <v>music</v>
      </c>
      <c r="R787" s="7" t="str">
        <f t="shared" si="73"/>
        <v>rock</v>
      </c>
      <c r="S787" s="8">
        <f t="shared" si="77"/>
        <v>41303.593923611108</v>
      </c>
      <c r="T787" s="8">
        <f t="shared" si="74"/>
        <v>41333.593923611108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75"/>
        <v>1.4279999999999999</v>
      </c>
      <c r="P788" s="6">
        <f t="shared" si="76"/>
        <v>162.27272727272728</v>
      </c>
      <c r="Q788" s="7" t="str">
        <f t="shared" si="72"/>
        <v>music</v>
      </c>
      <c r="R788" s="7" t="str">
        <f t="shared" si="73"/>
        <v>rock</v>
      </c>
      <c r="S788" s="8">
        <f t="shared" si="77"/>
        <v>40983.055949074071</v>
      </c>
      <c r="T788" s="8">
        <f t="shared" si="74"/>
        <v>41040.657638888886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75"/>
        <v>1.1416666666666666</v>
      </c>
      <c r="P789" s="6">
        <f t="shared" si="76"/>
        <v>80.588235294117652</v>
      </c>
      <c r="Q789" s="7" t="str">
        <f t="shared" si="72"/>
        <v>music</v>
      </c>
      <c r="R789" s="7" t="str">
        <f t="shared" si="73"/>
        <v>rock</v>
      </c>
      <c r="S789" s="8">
        <f t="shared" si="77"/>
        <v>41549.627615740741</v>
      </c>
      <c r="T789" s="8">
        <f t="shared" si="74"/>
        <v>41579.627615740741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75"/>
        <v>2.03505</v>
      </c>
      <c r="P790" s="6">
        <f t="shared" si="76"/>
        <v>59.85441176470588</v>
      </c>
      <c r="Q790" s="7" t="str">
        <f t="shared" si="72"/>
        <v>music</v>
      </c>
      <c r="R790" s="7" t="str">
        <f t="shared" si="73"/>
        <v>rock</v>
      </c>
      <c r="S790" s="8">
        <f t="shared" si="77"/>
        <v>41059.006805555553</v>
      </c>
      <c r="T790" s="8">
        <f t="shared" si="74"/>
        <v>41097.165972222225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75"/>
        <v>1.0941176470588236</v>
      </c>
      <c r="P791" s="6">
        <f t="shared" si="76"/>
        <v>132.85714285714286</v>
      </c>
      <c r="Q791" s="7" t="str">
        <f t="shared" si="72"/>
        <v>music</v>
      </c>
      <c r="R791" s="7" t="str">
        <f t="shared" si="73"/>
        <v>rock</v>
      </c>
      <c r="S791" s="8">
        <f t="shared" si="77"/>
        <v>41277.186111111114</v>
      </c>
      <c r="T791" s="8">
        <f t="shared" si="74"/>
        <v>41295.332638888889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75"/>
        <v>1.443746</v>
      </c>
      <c r="P792" s="6">
        <f t="shared" si="76"/>
        <v>92.547820512820508</v>
      </c>
      <c r="Q792" s="7" t="str">
        <f t="shared" si="72"/>
        <v>music</v>
      </c>
      <c r="R792" s="7" t="str">
        <f t="shared" si="73"/>
        <v>rock</v>
      </c>
      <c r="S792" s="8">
        <f t="shared" si="77"/>
        <v>41276.047905092593</v>
      </c>
      <c r="T792" s="8">
        <f t="shared" si="74"/>
        <v>41306.047905092593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75"/>
        <v>1.0386666666666666</v>
      </c>
      <c r="P793" s="6">
        <f t="shared" si="76"/>
        <v>60.859375</v>
      </c>
      <c r="Q793" s="7" t="str">
        <f t="shared" si="72"/>
        <v>music</v>
      </c>
      <c r="R793" s="7" t="str">
        <f t="shared" si="73"/>
        <v>rock</v>
      </c>
      <c r="S793" s="8">
        <f t="shared" si="77"/>
        <v>41557.780624999999</v>
      </c>
      <c r="T793" s="8">
        <f t="shared" si="74"/>
        <v>41591.249305555553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75"/>
        <v>1.0044440000000001</v>
      </c>
      <c r="P794" s="6">
        <f t="shared" si="76"/>
        <v>41.851833333333339</v>
      </c>
      <c r="Q794" s="7" t="str">
        <f t="shared" si="72"/>
        <v>music</v>
      </c>
      <c r="R794" s="7" t="str">
        <f t="shared" si="73"/>
        <v>rock</v>
      </c>
      <c r="S794" s="8">
        <f t="shared" si="77"/>
        <v>41555.873645833337</v>
      </c>
      <c r="T794" s="8">
        <f t="shared" si="74"/>
        <v>41585.915312500001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75"/>
        <v>1.0277927272727272</v>
      </c>
      <c r="P795" s="6">
        <f t="shared" si="76"/>
        <v>88.325937499999995</v>
      </c>
      <c r="Q795" s="7" t="str">
        <f t="shared" si="72"/>
        <v>music</v>
      </c>
      <c r="R795" s="7" t="str">
        <f t="shared" si="73"/>
        <v>rock</v>
      </c>
      <c r="S795" s="8">
        <f t="shared" si="77"/>
        <v>41442.741249999999</v>
      </c>
      <c r="T795" s="8">
        <f t="shared" si="74"/>
        <v>41458.207638888889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75"/>
        <v>1.0531250000000001</v>
      </c>
      <c r="P796" s="6">
        <f t="shared" si="76"/>
        <v>158.96226415094338</v>
      </c>
      <c r="Q796" s="7" t="str">
        <f t="shared" si="72"/>
        <v>music</v>
      </c>
      <c r="R796" s="7" t="str">
        <f t="shared" si="73"/>
        <v>rock</v>
      </c>
      <c r="S796" s="8">
        <f t="shared" si="77"/>
        <v>40736.115011574075</v>
      </c>
      <c r="T796" s="8">
        <f t="shared" si="74"/>
        <v>40791.712500000001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75"/>
        <v>1.1178571428571429</v>
      </c>
      <c r="P797" s="6">
        <f t="shared" si="76"/>
        <v>85.054347826086953</v>
      </c>
      <c r="Q797" s="7" t="str">
        <f t="shared" si="72"/>
        <v>music</v>
      </c>
      <c r="R797" s="7" t="str">
        <f t="shared" si="73"/>
        <v>rock</v>
      </c>
      <c r="S797" s="8">
        <f t="shared" si="77"/>
        <v>40963.613032407404</v>
      </c>
      <c r="T797" s="8">
        <f t="shared" si="74"/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75"/>
        <v>1.0135000000000001</v>
      </c>
      <c r="P798" s="6">
        <f t="shared" si="76"/>
        <v>112.61111111111111</v>
      </c>
      <c r="Q798" s="7" t="str">
        <f t="shared" si="72"/>
        <v>music</v>
      </c>
      <c r="R798" s="7" t="str">
        <f t="shared" si="73"/>
        <v>rock</v>
      </c>
      <c r="S798" s="8">
        <f t="shared" si="77"/>
        <v>41502.882928240739</v>
      </c>
      <c r="T798" s="8">
        <f t="shared" si="74"/>
        <v>41532.881944444445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75"/>
        <v>1.0753333333333333</v>
      </c>
      <c r="P799" s="6">
        <f t="shared" si="76"/>
        <v>45.436619718309856</v>
      </c>
      <c r="Q799" s="7" t="str">
        <f t="shared" si="72"/>
        <v>music</v>
      </c>
      <c r="R799" s="7" t="str">
        <f t="shared" si="73"/>
        <v>rock</v>
      </c>
      <c r="S799" s="8">
        <f t="shared" si="77"/>
        <v>40996.994074074071</v>
      </c>
      <c r="T799" s="8">
        <f t="shared" si="74"/>
        <v>41028.166666666664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75"/>
        <v>1.1488571428571428</v>
      </c>
      <c r="P800" s="6">
        <f t="shared" si="76"/>
        <v>46.218390804597703</v>
      </c>
      <c r="Q800" s="7" t="str">
        <f t="shared" si="72"/>
        <v>music</v>
      </c>
      <c r="R800" s="7" t="str">
        <f t="shared" si="73"/>
        <v>rock</v>
      </c>
      <c r="S800" s="8">
        <f t="shared" si="77"/>
        <v>41882.590127314819</v>
      </c>
      <c r="T800" s="8">
        <f t="shared" si="74"/>
        <v>41912.590127314819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75"/>
        <v>1.0002</v>
      </c>
      <c r="P801" s="6">
        <f t="shared" si="76"/>
        <v>178.60714285714286</v>
      </c>
      <c r="Q801" s="7" t="str">
        <f t="shared" si="72"/>
        <v>music</v>
      </c>
      <c r="R801" s="7" t="str">
        <f t="shared" si="73"/>
        <v>rock</v>
      </c>
      <c r="S801" s="8">
        <f t="shared" si="77"/>
        <v>40996.667199074072</v>
      </c>
      <c r="T801" s="8">
        <f t="shared" si="74"/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75"/>
        <v>1.5213333333333334</v>
      </c>
      <c r="P802" s="6">
        <f t="shared" si="76"/>
        <v>40.75</v>
      </c>
      <c r="Q802" s="7" t="str">
        <f t="shared" si="72"/>
        <v>music</v>
      </c>
      <c r="R802" s="7" t="str">
        <f t="shared" si="73"/>
        <v>rock</v>
      </c>
      <c r="S802" s="8">
        <f t="shared" si="77"/>
        <v>41863.433495370373</v>
      </c>
      <c r="T802" s="8">
        <f t="shared" si="74"/>
        <v>41893.433495370373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75"/>
        <v>1.1152149999999998</v>
      </c>
      <c r="P803" s="6">
        <f t="shared" si="76"/>
        <v>43.733921568627444</v>
      </c>
      <c r="Q803" s="7" t="str">
        <f t="shared" si="72"/>
        <v>music</v>
      </c>
      <c r="R803" s="7" t="str">
        <f t="shared" si="73"/>
        <v>rock</v>
      </c>
      <c r="S803" s="8">
        <f t="shared" si="77"/>
        <v>40695.795370370368</v>
      </c>
      <c r="T803" s="8">
        <f t="shared" si="74"/>
        <v>40725.795370370368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75"/>
        <v>1.0133333333333334</v>
      </c>
      <c r="P804" s="6">
        <f t="shared" si="76"/>
        <v>81.066666666666663</v>
      </c>
      <c r="Q804" s="7" t="str">
        <f t="shared" si="72"/>
        <v>music</v>
      </c>
      <c r="R804" s="7" t="str">
        <f t="shared" si="73"/>
        <v>rock</v>
      </c>
      <c r="S804" s="8">
        <f t="shared" si="77"/>
        <v>41123.022268518522</v>
      </c>
      <c r="T804" s="8">
        <f t="shared" si="74"/>
        <v>41169.170138888891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75"/>
        <v>1.232608695652174</v>
      </c>
      <c r="P805" s="6">
        <f t="shared" si="76"/>
        <v>74.60526315789474</v>
      </c>
      <c r="Q805" s="7" t="str">
        <f t="shared" si="72"/>
        <v>music</v>
      </c>
      <c r="R805" s="7" t="str">
        <f t="shared" si="73"/>
        <v>rock</v>
      </c>
      <c r="S805" s="8">
        <f t="shared" si="77"/>
        <v>40665.949976851851</v>
      </c>
      <c r="T805" s="8">
        <f t="shared" si="74"/>
        <v>40692.041666666664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75"/>
        <v>1</v>
      </c>
      <c r="P806" s="6">
        <f t="shared" si="76"/>
        <v>305.55555555555554</v>
      </c>
      <c r="Q806" s="7" t="str">
        <f t="shared" si="72"/>
        <v>music</v>
      </c>
      <c r="R806" s="7" t="str">
        <f t="shared" si="73"/>
        <v>rock</v>
      </c>
      <c r="S806" s="8">
        <f t="shared" si="77"/>
        <v>40730.105625000004</v>
      </c>
      <c r="T806" s="8">
        <f t="shared" si="74"/>
        <v>40747.165972222225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75"/>
        <v>1.05</v>
      </c>
      <c r="P807" s="6">
        <f t="shared" si="76"/>
        <v>58.333333333333336</v>
      </c>
      <c r="Q807" s="7" t="str">
        <f t="shared" si="72"/>
        <v>music</v>
      </c>
      <c r="R807" s="7" t="str">
        <f t="shared" si="73"/>
        <v>rock</v>
      </c>
      <c r="S807" s="8">
        <f t="shared" si="77"/>
        <v>40690.823055555556</v>
      </c>
      <c r="T807" s="8">
        <f t="shared" si="74"/>
        <v>40740.958333333336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75"/>
        <v>1.0443750000000001</v>
      </c>
      <c r="P808" s="6">
        <f t="shared" si="76"/>
        <v>117.67605633802818</v>
      </c>
      <c r="Q808" s="7" t="str">
        <f t="shared" si="72"/>
        <v>music</v>
      </c>
      <c r="R808" s="7" t="str">
        <f t="shared" si="73"/>
        <v>rock</v>
      </c>
      <c r="S808" s="8">
        <f t="shared" si="77"/>
        <v>40763.691423611112</v>
      </c>
      <c r="T808" s="8">
        <f t="shared" si="74"/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75"/>
        <v>1.05125</v>
      </c>
      <c r="P809" s="6">
        <f t="shared" si="76"/>
        <v>73.771929824561397</v>
      </c>
      <c r="Q809" s="7" t="str">
        <f t="shared" si="72"/>
        <v>music</v>
      </c>
      <c r="R809" s="7" t="str">
        <f t="shared" si="73"/>
        <v>rock</v>
      </c>
      <c r="S809" s="8">
        <f t="shared" si="77"/>
        <v>42759.628599537042</v>
      </c>
      <c r="T809" s="8">
        <f t="shared" si="74"/>
        <v>42795.083333333328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75"/>
        <v>1</v>
      </c>
      <c r="P810" s="6">
        <f t="shared" si="76"/>
        <v>104.65116279069767</v>
      </c>
      <c r="Q810" s="7" t="str">
        <f t="shared" ref="Q810:Q873" si="78">LEFT(N810,SEARCH("/",N810)-1)</f>
        <v>music</v>
      </c>
      <c r="R810" s="7" t="str">
        <f t="shared" ref="R810:R873" si="79">RIGHT(N810,LEN(N810)-SEARCH("/",N810))</f>
        <v>rock</v>
      </c>
      <c r="S810" s="8">
        <f t="shared" si="77"/>
        <v>41962.100532407407</v>
      </c>
      <c r="T810" s="8">
        <f t="shared" si="74"/>
        <v>41995.207638888889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75"/>
        <v>1.03775</v>
      </c>
      <c r="P811" s="6">
        <f t="shared" si="76"/>
        <v>79.82692307692308</v>
      </c>
      <c r="Q811" s="7" t="str">
        <f t="shared" si="78"/>
        <v>music</v>
      </c>
      <c r="R811" s="7" t="str">
        <f t="shared" si="79"/>
        <v>rock</v>
      </c>
      <c r="S811" s="8">
        <f t="shared" si="77"/>
        <v>41628.833680555559</v>
      </c>
      <c r="T811" s="8">
        <f t="shared" si="74"/>
        <v>41658.833680555559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75"/>
        <v>1.05</v>
      </c>
      <c r="P812" s="6">
        <f t="shared" si="76"/>
        <v>58.333333333333336</v>
      </c>
      <c r="Q812" s="7" t="str">
        <f t="shared" si="78"/>
        <v>music</v>
      </c>
      <c r="R812" s="7" t="str">
        <f t="shared" si="79"/>
        <v>rock</v>
      </c>
      <c r="S812" s="8">
        <f t="shared" si="77"/>
        <v>41123.056273148148</v>
      </c>
      <c r="T812" s="8">
        <f t="shared" si="74"/>
        <v>41153.056273148148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75"/>
        <v>1.04</v>
      </c>
      <c r="P813" s="6">
        <f t="shared" si="76"/>
        <v>86.666666666666671</v>
      </c>
      <c r="Q813" s="7" t="str">
        <f t="shared" si="78"/>
        <v>music</v>
      </c>
      <c r="R813" s="7" t="str">
        <f t="shared" si="79"/>
        <v>rock</v>
      </c>
      <c r="S813" s="8">
        <f t="shared" si="77"/>
        <v>41443.643541666665</v>
      </c>
      <c r="T813" s="8">
        <f t="shared" si="74"/>
        <v>41465.702777777777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75"/>
        <v>1.5183333333333333</v>
      </c>
      <c r="P814" s="6">
        <f t="shared" si="76"/>
        <v>27.606060606060606</v>
      </c>
      <c r="Q814" s="7" t="str">
        <f t="shared" si="78"/>
        <v>music</v>
      </c>
      <c r="R814" s="7" t="str">
        <f t="shared" si="79"/>
        <v>rock</v>
      </c>
      <c r="S814" s="8">
        <f t="shared" si="77"/>
        <v>41282.017962962964</v>
      </c>
      <c r="T814" s="8">
        <f t="shared" si="74"/>
        <v>41334.581944444442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75"/>
        <v>1.59996</v>
      </c>
      <c r="P815" s="6">
        <f t="shared" si="76"/>
        <v>24.999375000000001</v>
      </c>
      <c r="Q815" s="7" t="str">
        <f t="shared" si="78"/>
        <v>music</v>
      </c>
      <c r="R815" s="7" t="str">
        <f t="shared" si="79"/>
        <v>rock</v>
      </c>
      <c r="S815" s="8">
        <f t="shared" si="77"/>
        <v>41080.960243055553</v>
      </c>
      <c r="T815" s="8">
        <f t="shared" si="74"/>
        <v>41110.960243055553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75"/>
        <v>1.2729999999999999</v>
      </c>
      <c r="P816" s="6">
        <f t="shared" si="76"/>
        <v>45.464285714285715</v>
      </c>
      <c r="Q816" s="7" t="str">
        <f t="shared" si="78"/>
        <v>music</v>
      </c>
      <c r="R816" s="7" t="str">
        <f t="shared" si="79"/>
        <v>rock</v>
      </c>
      <c r="S816" s="8">
        <f t="shared" si="77"/>
        <v>40679.743067129632</v>
      </c>
      <c r="T816" s="8">
        <f t="shared" si="74"/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75"/>
        <v>1.07</v>
      </c>
      <c r="P817" s="6">
        <f t="shared" si="76"/>
        <v>99.534883720930239</v>
      </c>
      <c r="Q817" s="7" t="str">
        <f t="shared" si="78"/>
        <v>music</v>
      </c>
      <c r="R817" s="7" t="str">
        <f t="shared" si="79"/>
        <v>rock</v>
      </c>
      <c r="S817" s="8">
        <f t="shared" si="77"/>
        <v>41914.917858796296</v>
      </c>
      <c r="T817" s="8">
        <f t="shared" si="74"/>
        <v>41944.917858796296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75"/>
        <v>1.1512214285714286</v>
      </c>
      <c r="P818" s="6">
        <f t="shared" si="76"/>
        <v>39.31</v>
      </c>
      <c r="Q818" s="7" t="str">
        <f t="shared" si="78"/>
        <v>music</v>
      </c>
      <c r="R818" s="7" t="str">
        <f t="shared" si="79"/>
        <v>rock</v>
      </c>
      <c r="S818" s="8">
        <f t="shared" si="77"/>
        <v>41341.870868055557</v>
      </c>
      <c r="T818" s="8">
        <f t="shared" si="74"/>
        <v>41373.270833333336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75"/>
        <v>1.3711066666666665</v>
      </c>
      <c r="P819" s="6">
        <f t="shared" si="76"/>
        <v>89.419999999999987</v>
      </c>
      <c r="Q819" s="7" t="str">
        <f t="shared" si="78"/>
        <v>music</v>
      </c>
      <c r="R819" s="7" t="str">
        <f t="shared" si="79"/>
        <v>rock</v>
      </c>
      <c r="S819" s="8">
        <f t="shared" si="77"/>
        <v>40925.599664351852</v>
      </c>
      <c r="T819" s="8">
        <f t="shared" si="74"/>
        <v>40979.207638888889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75"/>
        <v>1.5571428571428572</v>
      </c>
      <c r="P820" s="6">
        <f t="shared" si="76"/>
        <v>28.684210526315791</v>
      </c>
      <c r="Q820" s="7" t="str">
        <f t="shared" si="78"/>
        <v>music</v>
      </c>
      <c r="R820" s="7" t="str">
        <f t="shared" si="79"/>
        <v>rock</v>
      </c>
      <c r="S820" s="8">
        <f t="shared" si="77"/>
        <v>41120.882881944446</v>
      </c>
      <c r="T820" s="8">
        <f t="shared" si="74"/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75"/>
        <v>1.0874999999999999</v>
      </c>
      <c r="P821" s="6">
        <f t="shared" si="76"/>
        <v>31.071428571428573</v>
      </c>
      <c r="Q821" s="7" t="str">
        <f t="shared" si="78"/>
        <v>music</v>
      </c>
      <c r="R821" s="7" t="str">
        <f t="shared" si="79"/>
        <v>rock</v>
      </c>
      <c r="S821" s="8">
        <f t="shared" si="77"/>
        <v>41619.998310185183</v>
      </c>
      <c r="T821" s="8">
        <f t="shared" si="74"/>
        <v>41629.197222222225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75"/>
        <v>1.3405</v>
      </c>
      <c r="P822" s="6">
        <f t="shared" si="76"/>
        <v>70.55263157894737</v>
      </c>
      <c r="Q822" s="7" t="str">
        <f t="shared" si="78"/>
        <v>music</v>
      </c>
      <c r="R822" s="7" t="str">
        <f t="shared" si="79"/>
        <v>rock</v>
      </c>
      <c r="S822" s="8">
        <f t="shared" si="77"/>
        <v>41768.841921296298</v>
      </c>
      <c r="T822" s="8">
        <f t="shared" si="74"/>
        <v>41799.208333333336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75"/>
        <v>1</v>
      </c>
      <c r="P823" s="6">
        <f t="shared" si="76"/>
        <v>224.12820512820514</v>
      </c>
      <c r="Q823" s="7" t="str">
        <f t="shared" si="78"/>
        <v>music</v>
      </c>
      <c r="R823" s="7" t="str">
        <f t="shared" si="79"/>
        <v>rock</v>
      </c>
      <c r="S823" s="8">
        <f t="shared" si="77"/>
        <v>42093.922048611115</v>
      </c>
      <c r="T823" s="8">
        <f t="shared" si="74"/>
        <v>42128.167361111111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75"/>
        <v>1.1916666666666667</v>
      </c>
      <c r="P824" s="6">
        <f t="shared" si="76"/>
        <v>51.811594202898547</v>
      </c>
      <c r="Q824" s="7" t="str">
        <f t="shared" si="78"/>
        <v>music</v>
      </c>
      <c r="R824" s="7" t="str">
        <f t="shared" si="79"/>
        <v>rock</v>
      </c>
      <c r="S824" s="8">
        <f t="shared" si="77"/>
        <v>41157.947337962964</v>
      </c>
      <c r="T824" s="8">
        <f t="shared" si="74"/>
        <v>41187.947337962964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75"/>
        <v>1.7949999999999999</v>
      </c>
      <c r="P825" s="6">
        <f t="shared" si="76"/>
        <v>43.515151515151516</v>
      </c>
      <c r="Q825" s="7" t="str">
        <f t="shared" si="78"/>
        <v>music</v>
      </c>
      <c r="R825" s="7" t="str">
        <f t="shared" si="79"/>
        <v>rock</v>
      </c>
      <c r="S825" s="8">
        <f t="shared" si="77"/>
        <v>42055.972824074073</v>
      </c>
      <c r="T825" s="8">
        <f t="shared" si="74"/>
        <v>42085.931157407409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75"/>
        <v>1.3438124999999999</v>
      </c>
      <c r="P826" s="6">
        <f t="shared" si="76"/>
        <v>39.816666666666663</v>
      </c>
      <c r="Q826" s="7" t="str">
        <f t="shared" si="78"/>
        <v>music</v>
      </c>
      <c r="R826" s="7" t="str">
        <f t="shared" si="79"/>
        <v>rock</v>
      </c>
      <c r="S826" s="8">
        <f t="shared" si="77"/>
        <v>40250.242106481484</v>
      </c>
      <c r="T826" s="8">
        <f t="shared" si="74"/>
        <v>40286.290972222225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75"/>
        <v>1.0043200000000001</v>
      </c>
      <c r="P827" s="6">
        <f t="shared" si="76"/>
        <v>126.8080808080808</v>
      </c>
      <c r="Q827" s="7" t="str">
        <f t="shared" si="78"/>
        <v>music</v>
      </c>
      <c r="R827" s="7" t="str">
        <f t="shared" si="79"/>
        <v>rock</v>
      </c>
      <c r="S827" s="8">
        <f t="shared" si="77"/>
        <v>41186.306527777779</v>
      </c>
      <c r="T827" s="8">
        <f t="shared" si="74"/>
        <v>41211.306527777779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75"/>
        <v>1.0145454545454546</v>
      </c>
      <c r="P828" s="6">
        <f t="shared" si="76"/>
        <v>113.87755102040816</v>
      </c>
      <c r="Q828" s="7" t="str">
        <f t="shared" si="78"/>
        <v>music</v>
      </c>
      <c r="R828" s="7" t="str">
        <f t="shared" si="79"/>
        <v>rock</v>
      </c>
      <c r="S828" s="8">
        <f t="shared" si="77"/>
        <v>40973.038541666669</v>
      </c>
      <c r="T828" s="8">
        <f t="shared" si="74"/>
        <v>40993.996874999997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75"/>
        <v>1.0333333333333334</v>
      </c>
      <c r="P829" s="6">
        <f t="shared" si="76"/>
        <v>28.181818181818183</v>
      </c>
      <c r="Q829" s="7" t="str">
        <f t="shared" si="78"/>
        <v>music</v>
      </c>
      <c r="R829" s="7" t="str">
        <f t="shared" si="79"/>
        <v>rock</v>
      </c>
      <c r="S829" s="8">
        <f t="shared" si="77"/>
        <v>40927.473460648151</v>
      </c>
      <c r="T829" s="8">
        <f t="shared" si="74"/>
        <v>40953.825694444444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75"/>
        <v>1.07</v>
      </c>
      <c r="P830" s="6">
        <f t="shared" si="76"/>
        <v>36.60526315789474</v>
      </c>
      <c r="Q830" s="7" t="str">
        <f t="shared" si="78"/>
        <v>music</v>
      </c>
      <c r="R830" s="7" t="str">
        <f t="shared" si="79"/>
        <v>rock</v>
      </c>
      <c r="S830" s="8">
        <f t="shared" si="77"/>
        <v>41073.050717592596</v>
      </c>
      <c r="T830" s="8">
        <f t="shared" si="74"/>
        <v>41085.683333333334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75"/>
        <v>1.04</v>
      </c>
      <c r="P831" s="6">
        <f t="shared" si="76"/>
        <v>32.5</v>
      </c>
      <c r="Q831" s="7" t="str">
        <f t="shared" si="78"/>
        <v>music</v>
      </c>
      <c r="R831" s="7" t="str">
        <f t="shared" si="79"/>
        <v>rock</v>
      </c>
      <c r="S831" s="8">
        <f t="shared" si="77"/>
        <v>42504.801388888889</v>
      </c>
      <c r="T831" s="8">
        <f t="shared" si="74"/>
        <v>42564.801388888889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75"/>
        <v>1.0783333333333334</v>
      </c>
      <c r="P832" s="6">
        <f t="shared" si="76"/>
        <v>60.65625</v>
      </c>
      <c r="Q832" s="7" t="str">
        <f t="shared" si="78"/>
        <v>music</v>
      </c>
      <c r="R832" s="7" t="str">
        <f t="shared" si="79"/>
        <v>rock</v>
      </c>
      <c r="S832" s="8">
        <f t="shared" si="77"/>
        <v>41325.525752314818</v>
      </c>
      <c r="T832" s="8">
        <f t="shared" si="74"/>
        <v>41355.484085648146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75"/>
        <v>2.3333333333333335</v>
      </c>
      <c r="P833" s="6">
        <f t="shared" si="76"/>
        <v>175</v>
      </c>
      <c r="Q833" s="7" t="str">
        <f t="shared" si="78"/>
        <v>music</v>
      </c>
      <c r="R833" s="7" t="str">
        <f t="shared" si="79"/>
        <v>rock</v>
      </c>
      <c r="S833" s="8">
        <f t="shared" si="77"/>
        <v>40996.646921296298</v>
      </c>
      <c r="T833" s="8">
        <f t="shared" si="74"/>
        <v>41026.646921296298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75"/>
        <v>1.0060706666666666</v>
      </c>
      <c r="P834" s="6">
        <f t="shared" si="76"/>
        <v>97.993896103896105</v>
      </c>
      <c r="Q834" s="7" t="str">
        <f t="shared" si="78"/>
        <v>music</v>
      </c>
      <c r="R834" s="7" t="str">
        <f t="shared" si="79"/>
        <v>rock</v>
      </c>
      <c r="S834" s="8">
        <f t="shared" si="77"/>
        <v>40869.675173611111</v>
      </c>
      <c r="T834" s="8">
        <f t="shared" ref="T834:T897" si="80">(((I834/60)/60)/24)+DATE(1970,1,1)</f>
        <v>40929.342361111114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81">E835/D835</f>
        <v>1.0166666666666666</v>
      </c>
      <c r="P835" s="6">
        <f t="shared" ref="P835:P898" si="82">IF(L835=0,0,E835/L835)</f>
        <v>148.78048780487805</v>
      </c>
      <c r="Q835" s="7" t="str">
        <f t="shared" si="78"/>
        <v>music</v>
      </c>
      <c r="R835" s="7" t="str">
        <f t="shared" si="79"/>
        <v>rock</v>
      </c>
      <c r="S835" s="8">
        <f t="shared" ref="S835:S898" si="83">(((J835/60)/60)/24)+DATE(1970,1,1)</f>
        <v>41718.878182870372</v>
      </c>
      <c r="T835" s="8">
        <f t="shared" si="80"/>
        <v>41748.878182870372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81"/>
        <v>1.3101818181818181</v>
      </c>
      <c r="P836" s="6">
        <f t="shared" si="82"/>
        <v>96.08</v>
      </c>
      <c r="Q836" s="7" t="str">
        <f t="shared" si="78"/>
        <v>music</v>
      </c>
      <c r="R836" s="7" t="str">
        <f t="shared" si="79"/>
        <v>rock</v>
      </c>
      <c r="S836" s="8">
        <f t="shared" si="83"/>
        <v>41422.822824074072</v>
      </c>
      <c r="T836" s="8">
        <f t="shared" si="80"/>
        <v>41456.165972222225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81"/>
        <v>1.1725000000000001</v>
      </c>
      <c r="P837" s="6">
        <f t="shared" si="82"/>
        <v>58.625</v>
      </c>
      <c r="Q837" s="7" t="str">
        <f t="shared" si="78"/>
        <v>music</v>
      </c>
      <c r="R837" s="7" t="str">
        <f t="shared" si="79"/>
        <v>rock</v>
      </c>
      <c r="S837" s="8">
        <f t="shared" si="83"/>
        <v>41005.45784722222</v>
      </c>
      <c r="T837" s="8">
        <f t="shared" si="80"/>
        <v>41048.125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81"/>
        <v>1.009304</v>
      </c>
      <c r="P838" s="6">
        <f t="shared" si="82"/>
        <v>109.70695652173914</v>
      </c>
      <c r="Q838" s="7" t="str">
        <f t="shared" si="78"/>
        <v>music</v>
      </c>
      <c r="R838" s="7" t="str">
        <f t="shared" si="79"/>
        <v>rock</v>
      </c>
      <c r="S838" s="8">
        <f t="shared" si="83"/>
        <v>41524.056921296295</v>
      </c>
      <c r="T838" s="8">
        <f t="shared" si="80"/>
        <v>41554.056921296295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81"/>
        <v>1.218</v>
      </c>
      <c r="P839" s="6">
        <f t="shared" si="82"/>
        <v>49.112903225806448</v>
      </c>
      <c r="Q839" s="7" t="str">
        <f t="shared" si="78"/>
        <v>music</v>
      </c>
      <c r="R839" s="7" t="str">
        <f t="shared" si="79"/>
        <v>rock</v>
      </c>
      <c r="S839" s="8">
        <f t="shared" si="83"/>
        <v>41730.998402777775</v>
      </c>
      <c r="T839" s="8">
        <f t="shared" si="80"/>
        <v>41760.998402777775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81"/>
        <v>1.454</v>
      </c>
      <c r="P840" s="6">
        <f t="shared" si="82"/>
        <v>47.672131147540981</v>
      </c>
      <c r="Q840" s="7" t="str">
        <f t="shared" si="78"/>
        <v>music</v>
      </c>
      <c r="R840" s="7" t="str">
        <f t="shared" si="79"/>
        <v>rock</v>
      </c>
      <c r="S840" s="8">
        <f t="shared" si="83"/>
        <v>40895.897974537038</v>
      </c>
      <c r="T840" s="8">
        <f t="shared" si="80"/>
        <v>40925.897974537038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81"/>
        <v>1.166166</v>
      </c>
      <c r="P841" s="6">
        <f t="shared" si="82"/>
        <v>60.737812499999997</v>
      </c>
      <c r="Q841" s="7" t="str">
        <f t="shared" si="78"/>
        <v>music</v>
      </c>
      <c r="R841" s="7" t="str">
        <f t="shared" si="79"/>
        <v>rock</v>
      </c>
      <c r="S841" s="8">
        <f t="shared" si="83"/>
        <v>41144.763379629629</v>
      </c>
      <c r="T841" s="8">
        <f t="shared" si="80"/>
        <v>41174.763379629629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81"/>
        <v>1.2041660000000001</v>
      </c>
      <c r="P842" s="6">
        <f t="shared" si="82"/>
        <v>63.37715789473684</v>
      </c>
      <c r="Q842" s="7" t="str">
        <f t="shared" si="78"/>
        <v>music</v>
      </c>
      <c r="R842" s="7" t="str">
        <f t="shared" si="79"/>
        <v>metal</v>
      </c>
      <c r="S842" s="8">
        <f t="shared" si="83"/>
        <v>42607.226701388892</v>
      </c>
      <c r="T842" s="8">
        <f t="shared" si="80"/>
        <v>42637.226701388892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81"/>
        <v>1.0132000000000001</v>
      </c>
      <c r="P843" s="6">
        <f t="shared" si="82"/>
        <v>53.893617021276597</v>
      </c>
      <c r="Q843" s="7" t="str">
        <f t="shared" si="78"/>
        <v>music</v>
      </c>
      <c r="R843" s="7" t="str">
        <f t="shared" si="79"/>
        <v>metal</v>
      </c>
      <c r="S843" s="8">
        <f t="shared" si="83"/>
        <v>41923.838692129626</v>
      </c>
      <c r="T843" s="8">
        <f t="shared" si="80"/>
        <v>41953.88035879629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81"/>
        <v>1.0431999999999999</v>
      </c>
      <c r="P844" s="6">
        <f t="shared" si="82"/>
        <v>66.871794871794876</v>
      </c>
      <c r="Q844" s="7" t="str">
        <f t="shared" si="78"/>
        <v>music</v>
      </c>
      <c r="R844" s="7" t="str">
        <f t="shared" si="79"/>
        <v>metal</v>
      </c>
      <c r="S844" s="8">
        <f t="shared" si="83"/>
        <v>41526.592395833337</v>
      </c>
      <c r="T844" s="8">
        <f t="shared" si="80"/>
        <v>41561.165972222225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81"/>
        <v>2.6713333333333331</v>
      </c>
      <c r="P845" s="6">
        <f t="shared" si="82"/>
        <v>63.102362204724407</v>
      </c>
      <c r="Q845" s="7" t="str">
        <f t="shared" si="78"/>
        <v>music</v>
      </c>
      <c r="R845" s="7" t="str">
        <f t="shared" si="79"/>
        <v>metal</v>
      </c>
      <c r="S845" s="8">
        <f t="shared" si="83"/>
        <v>42695.257870370369</v>
      </c>
      <c r="T845" s="8">
        <f t="shared" si="80"/>
        <v>42712.333333333328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81"/>
        <v>1.9413333333333334</v>
      </c>
      <c r="P846" s="6">
        <f t="shared" si="82"/>
        <v>36.628930817610062</v>
      </c>
      <c r="Q846" s="7" t="str">
        <f t="shared" si="78"/>
        <v>music</v>
      </c>
      <c r="R846" s="7" t="str">
        <f t="shared" si="79"/>
        <v>metal</v>
      </c>
      <c r="S846" s="8">
        <f t="shared" si="83"/>
        <v>41905.684629629628</v>
      </c>
      <c r="T846" s="8">
        <f t="shared" si="80"/>
        <v>41944.207638888889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81"/>
        <v>1.203802</v>
      </c>
      <c r="P847" s="6">
        <f t="shared" si="82"/>
        <v>34.005706214689269</v>
      </c>
      <c r="Q847" s="7" t="str">
        <f t="shared" si="78"/>
        <v>music</v>
      </c>
      <c r="R847" s="7" t="str">
        <f t="shared" si="79"/>
        <v>metal</v>
      </c>
      <c r="S847" s="8">
        <f t="shared" si="83"/>
        <v>42578.205972222218</v>
      </c>
      <c r="T847" s="8">
        <f t="shared" si="80"/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81"/>
        <v>1.2200090909090908</v>
      </c>
      <c r="P848" s="6">
        <f t="shared" si="82"/>
        <v>28.553404255319148</v>
      </c>
      <c r="Q848" s="7" t="str">
        <f t="shared" si="78"/>
        <v>music</v>
      </c>
      <c r="R848" s="7" t="str">
        <f t="shared" si="79"/>
        <v>metal</v>
      </c>
      <c r="S848" s="8">
        <f t="shared" si="83"/>
        <v>41694.391840277778</v>
      </c>
      <c r="T848" s="8">
        <f t="shared" si="80"/>
        <v>41708.583333333336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81"/>
        <v>1</v>
      </c>
      <c r="P849" s="6">
        <f t="shared" si="82"/>
        <v>10</v>
      </c>
      <c r="Q849" s="7" t="str">
        <f t="shared" si="78"/>
        <v>music</v>
      </c>
      <c r="R849" s="7" t="str">
        <f t="shared" si="79"/>
        <v>metal</v>
      </c>
      <c r="S849" s="8">
        <f t="shared" si="83"/>
        <v>42165.79833333334</v>
      </c>
      <c r="T849" s="8">
        <f t="shared" si="80"/>
        <v>42195.79833333334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81"/>
        <v>1</v>
      </c>
      <c r="P850" s="6">
        <f t="shared" si="82"/>
        <v>18.75</v>
      </c>
      <c r="Q850" s="7" t="str">
        <f t="shared" si="78"/>
        <v>music</v>
      </c>
      <c r="R850" s="7" t="str">
        <f t="shared" si="79"/>
        <v>metal</v>
      </c>
      <c r="S850" s="8">
        <f t="shared" si="83"/>
        <v>42078.792048611111</v>
      </c>
      <c r="T850" s="8">
        <f t="shared" si="80"/>
        <v>42108.792048611111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81"/>
        <v>1.1990000000000001</v>
      </c>
      <c r="P851" s="6">
        <f t="shared" si="82"/>
        <v>41.704347826086959</v>
      </c>
      <c r="Q851" s="7" t="str">
        <f t="shared" si="78"/>
        <v>music</v>
      </c>
      <c r="R851" s="7" t="str">
        <f t="shared" si="79"/>
        <v>metal</v>
      </c>
      <c r="S851" s="8">
        <f t="shared" si="83"/>
        <v>42051.148888888885</v>
      </c>
      <c r="T851" s="8">
        <f t="shared" si="80"/>
        <v>42079.107222222221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81"/>
        <v>1.55175</v>
      </c>
      <c r="P852" s="6">
        <f t="shared" si="82"/>
        <v>46.669172932330824</v>
      </c>
      <c r="Q852" s="7" t="str">
        <f t="shared" si="78"/>
        <v>music</v>
      </c>
      <c r="R852" s="7" t="str">
        <f t="shared" si="79"/>
        <v>metal</v>
      </c>
      <c r="S852" s="8">
        <f t="shared" si="83"/>
        <v>42452.827743055561</v>
      </c>
      <c r="T852" s="8">
        <f t="shared" si="80"/>
        <v>42485.207638888889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81"/>
        <v>1.3045</v>
      </c>
      <c r="P853" s="6">
        <f t="shared" si="82"/>
        <v>37.271428571428572</v>
      </c>
      <c r="Q853" s="7" t="str">
        <f t="shared" si="78"/>
        <v>music</v>
      </c>
      <c r="R853" s="7" t="str">
        <f t="shared" si="79"/>
        <v>metal</v>
      </c>
      <c r="S853" s="8">
        <f t="shared" si="83"/>
        <v>42522.880243055552</v>
      </c>
      <c r="T853" s="8">
        <f t="shared" si="80"/>
        <v>42582.822916666672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81"/>
        <v>1.0497142857142858</v>
      </c>
      <c r="P854" s="6">
        <f t="shared" si="82"/>
        <v>59.258064516129032</v>
      </c>
      <c r="Q854" s="7" t="str">
        <f t="shared" si="78"/>
        <v>music</v>
      </c>
      <c r="R854" s="7" t="str">
        <f t="shared" si="79"/>
        <v>metal</v>
      </c>
      <c r="S854" s="8">
        <f t="shared" si="83"/>
        <v>42656.805497685185</v>
      </c>
      <c r="T854" s="8">
        <f t="shared" si="80"/>
        <v>42667.875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81"/>
        <v>1</v>
      </c>
      <c r="P855" s="6">
        <f t="shared" si="82"/>
        <v>30</v>
      </c>
      <c r="Q855" s="7" t="str">
        <f t="shared" si="78"/>
        <v>music</v>
      </c>
      <c r="R855" s="7" t="str">
        <f t="shared" si="79"/>
        <v>metal</v>
      </c>
      <c r="S855" s="8">
        <f t="shared" si="83"/>
        <v>42021.832280092596</v>
      </c>
      <c r="T855" s="8">
        <f t="shared" si="80"/>
        <v>42051.832280092596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81"/>
        <v>1.1822050359712231</v>
      </c>
      <c r="P856" s="6">
        <f t="shared" si="82"/>
        <v>65.8623246492986</v>
      </c>
      <c r="Q856" s="7" t="str">
        <f t="shared" si="78"/>
        <v>music</v>
      </c>
      <c r="R856" s="7" t="str">
        <f t="shared" si="79"/>
        <v>metal</v>
      </c>
      <c r="S856" s="8">
        <f t="shared" si="83"/>
        <v>42702.212337962963</v>
      </c>
      <c r="T856" s="8">
        <f t="shared" si="80"/>
        <v>42732.212337962963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81"/>
        <v>1.0344827586206897</v>
      </c>
      <c r="P857" s="6">
        <f t="shared" si="82"/>
        <v>31.914893617021278</v>
      </c>
      <c r="Q857" s="7" t="str">
        <f t="shared" si="78"/>
        <v>music</v>
      </c>
      <c r="R857" s="7" t="str">
        <f t="shared" si="79"/>
        <v>metal</v>
      </c>
      <c r="S857" s="8">
        <f t="shared" si="83"/>
        <v>42545.125196759262</v>
      </c>
      <c r="T857" s="8">
        <f t="shared" si="80"/>
        <v>42575.125196759262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81"/>
        <v>2.1800000000000002</v>
      </c>
      <c r="P858" s="6">
        <f t="shared" si="82"/>
        <v>19.464285714285715</v>
      </c>
      <c r="Q858" s="7" t="str">
        <f t="shared" si="78"/>
        <v>music</v>
      </c>
      <c r="R858" s="7" t="str">
        <f t="shared" si="79"/>
        <v>metal</v>
      </c>
      <c r="S858" s="8">
        <f t="shared" si="83"/>
        <v>42609.311990740738</v>
      </c>
      <c r="T858" s="8">
        <f t="shared" si="80"/>
        <v>42668.791666666672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81"/>
        <v>1</v>
      </c>
      <c r="P859" s="6">
        <f t="shared" si="82"/>
        <v>50</v>
      </c>
      <c r="Q859" s="7" t="str">
        <f t="shared" si="78"/>
        <v>music</v>
      </c>
      <c r="R859" s="7" t="str">
        <f t="shared" si="79"/>
        <v>metal</v>
      </c>
      <c r="S859" s="8">
        <f t="shared" si="83"/>
        <v>42291.581377314811</v>
      </c>
      <c r="T859" s="8">
        <f t="shared" si="80"/>
        <v>42333.623043981483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81"/>
        <v>1.4400583333333332</v>
      </c>
      <c r="P860" s="6">
        <f t="shared" si="82"/>
        <v>22.737763157894737</v>
      </c>
      <c r="Q860" s="7" t="str">
        <f t="shared" si="78"/>
        <v>music</v>
      </c>
      <c r="R860" s="7" t="str">
        <f t="shared" si="79"/>
        <v>metal</v>
      </c>
      <c r="S860" s="8">
        <f t="shared" si="83"/>
        <v>42079.745578703703</v>
      </c>
      <c r="T860" s="8">
        <f t="shared" si="80"/>
        <v>42109.957638888889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81"/>
        <v>1.0467500000000001</v>
      </c>
      <c r="P861" s="6">
        <f t="shared" si="82"/>
        <v>42.724489795918366</v>
      </c>
      <c r="Q861" s="7" t="str">
        <f t="shared" si="78"/>
        <v>music</v>
      </c>
      <c r="R861" s="7" t="str">
        <f t="shared" si="79"/>
        <v>metal</v>
      </c>
      <c r="S861" s="8">
        <f t="shared" si="83"/>
        <v>42128.820231481484</v>
      </c>
      <c r="T861" s="8">
        <f t="shared" si="80"/>
        <v>42159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81"/>
        <v>0.18142857142857144</v>
      </c>
      <c r="P862" s="6">
        <f t="shared" si="82"/>
        <v>52.916666666666664</v>
      </c>
      <c r="Q862" s="7" t="str">
        <f t="shared" si="78"/>
        <v>music</v>
      </c>
      <c r="R862" s="7" t="str">
        <f t="shared" si="79"/>
        <v>jazz</v>
      </c>
      <c r="S862" s="8">
        <f t="shared" si="83"/>
        <v>41570.482789351852</v>
      </c>
      <c r="T862" s="8">
        <f t="shared" si="80"/>
        <v>41600.524456018517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81"/>
        <v>2.2444444444444444E-2</v>
      </c>
      <c r="P863" s="6">
        <f t="shared" si="82"/>
        <v>50.5</v>
      </c>
      <c r="Q863" s="7" t="str">
        <f t="shared" si="78"/>
        <v>music</v>
      </c>
      <c r="R863" s="7" t="str">
        <f t="shared" si="79"/>
        <v>jazz</v>
      </c>
      <c r="S863" s="8">
        <f t="shared" si="83"/>
        <v>42599.965324074074</v>
      </c>
      <c r="T863" s="8">
        <f t="shared" si="80"/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81"/>
        <v>3.3999999999999998E-3</v>
      </c>
      <c r="P864" s="6">
        <f t="shared" si="82"/>
        <v>42.5</v>
      </c>
      <c r="Q864" s="7" t="str">
        <f t="shared" si="78"/>
        <v>music</v>
      </c>
      <c r="R864" s="7" t="str">
        <f t="shared" si="79"/>
        <v>jazz</v>
      </c>
      <c r="S864" s="8">
        <f t="shared" si="83"/>
        <v>41559.5549537037</v>
      </c>
      <c r="T864" s="8">
        <f t="shared" si="80"/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81"/>
        <v>4.4999999999999998E-2</v>
      </c>
      <c r="P865" s="6">
        <f t="shared" si="82"/>
        <v>18</v>
      </c>
      <c r="Q865" s="7" t="str">
        <f t="shared" si="78"/>
        <v>music</v>
      </c>
      <c r="R865" s="7" t="str">
        <f t="shared" si="79"/>
        <v>jazz</v>
      </c>
      <c r="S865" s="8">
        <f t="shared" si="83"/>
        <v>40921.117662037039</v>
      </c>
      <c r="T865" s="8">
        <f t="shared" si="80"/>
        <v>40951.117662037039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81"/>
        <v>0.41538461538461541</v>
      </c>
      <c r="P866" s="6">
        <f t="shared" si="82"/>
        <v>34.177215189873415</v>
      </c>
      <c r="Q866" s="7" t="str">
        <f t="shared" si="78"/>
        <v>music</v>
      </c>
      <c r="R866" s="7" t="str">
        <f t="shared" si="79"/>
        <v>jazz</v>
      </c>
      <c r="S866" s="8">
        <f t="shared" si="83"/>
        <v>41541.106921296298</v>
      </c>
      <c r="T866" s="8">
        <f t="shared" si="80"/>
        <v>41563.415972222225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81"/>
        <v>2.0454545454545454E-2</v>
      </c>
      <c r="P867" s="6">
        <f t="shared" si="82"/>
        <v>22.5</v>
      </c>
      <c r="Q867" s="7" t="str">
        <f t="shared" si="78"/>
        <v>music</v>
      </c>
      <c r="R867" s="7" t="str">
        <f t="shared" si="79"/>
        <v>jazz</v>
      </c>
      <c r="S867" s="8">
        <f t="shared" si="83"/>
        <v>41230.77311342593</v>
      </c>
      <c r="T867" s="8">
        <f t="shared" si="80"/>
        <v>41290.77311342593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81"/>
        <v>0.18285714285714286</v>
      </c>
      <c r="P868" s="6">
        <f t="shared" si="82"/>
        <v>58.18181818181818</v>
      </c>
      <c r="Q868" s="7" t="str">
        <f t="shared" si="78"/>
        <v>music</v>
      </c>
      <c r="R868" s="7" t="str">
        <f t="shared" si="79"/>
        <v>jazz</v>
      </c>
      <c r="S868" s="8">
        <f t="shared" si="83"/>
        <v>42025.637939814813</v>
      </c>
      <c r="T868" s="8">
        <f t="shared" si="80"/>
        <v>42063.631944444445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81"/>
        <v>0.2402</v>
      </c>
      <c r="P869" s="6">
        <f t="shared" si="82"/>
        <v>109.18181818181819</v>
      </c>
      <c r="Q869" s="7" t="str">
        <f t="shared" si="78"/>
        <v>music</v>
      </c>
      <c r="R869" s="7" t="str">
        <f t="shared" si="79"/>
        <v>jazz</v>
      </c>
      <c r="S869" s="8">
        <f t="shared" si="83"/>
        <v>40088.105393518519</v>
      </c>
      <c r="T869" s="8">
        <f t="shared" si="80"/>
        <v>40148.207638888889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81"/>
        <v>1.1111111111111111E-3</v>
      </c>
      <c r="P870" s="6">
        <f t="shared" si="82"/>
        <v>50</v>
      </c>
      <c r="Q870" s="7" t="str">
        <f t="shared" si="78"/>
        <v>music</v>
      </c>
      <c r="R870" s="7" t="str">
        <f t="shared" si="79"/>
        <v>jazz</v>
      </c>
      <c r="S870" s="8">
        <f t="shared" si="83"/>
        <v>41616.027754629627</v>
      </c>
      <c r="T870" s="8">
        <f t="shared" si="80"/>
        <v>41646.027754629627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81"/>
        <v>0.11818181818181818</v>
      </c>
      <c r="P871" s="6">
        <f t="shared" si="82"/>
        <v>346.66666666666669</v>
      </c>
      <c r="Q871" s="7" t="str">
        <f t="shared" si="78"/>
        <v>music</v>
      </c>
      <c r="R871" s="7" t="str">
        <f t="shared" si="79"/>
        <v>jazz</v>
      </c>
      <c r="S871" s="8">
        <f t="shared" si="83"/>
        <v>41342.845567129632</v>
      </c>
      <c r="T871" s="8">
        <f t="shared" si="80"/>
        <v>41372.803900462961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81"/>
        <v>3.0999999999999999E-3</v>
      </c>
      <c r="P872" s="6">
        <f t="shared" si="82"/>
        <v>12.4</v>
      </c>
      <c r="Q872" s="7" t="str">
        <f t="shared" si="78"/>
        <v>music</v>
      </c>
      <c r="R872" s="7" t="str">
        <f t="shared" si="79"/>
        <v>jazz</v>
      </c>
      <c r="S872" s="8">
        <f t="shared" si="83"/>
        <v>41488.022256944445</v>
      </c>
      <c r="T872" s="8">
        <f t="shared" si="80"/>
        <v>41518.022256944445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81"/>
        <v>5.4166666666666669E-2</v>
      </c>
      <c r="P873" s="6">
        <f t="shared" si="82"/>
        <v>27.083333333333332</v>
      </c>
      <c r="Q873" s="7" t="str">
        <f t="shared" si="78"/>
        <v>music</v>
      </c>
      <c r="R873" s="7" t="str">
        <f t="shared" si="79"/>
        <v>jazz</v>
      </c>
      <c r="S873" s="8">
        <f t="shared" si="83"/>
        <v>41577.561284722222</v>
      </c>
      <c r="T873" s="8">
        <f t="shared" si="80"/>
        <v>41607.602951388886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81"/>
        <v>8.1250000000000003E-3</v>
      </c>
      <c r="P874" s="6">
        <f t="shared" si="82"/>
        <v>32.5</v>
      </c>
      <c r="Q874" s="7" t="str">
        <f t="shared" ref="Q874:Q937" si="84">LEFT(N874,SEARCH("/",N874)-1)</f>
        <v>music</v>
      </c>
      <c r="R874" s="7" t="str">
        <f t="shared" ref="R874:R937" si="85">RIGHT(N874,LEN(N874)-SEARCH("/",N874))</f>
        <v>jazz</v>
      </c>
      <c r="S874" s="8">
        <f t="shared" si="83"/>
        <v>40567.825543981482</v>
      </c>
      <c r="T874" s="8">
        <f t="shared" si="80"/>
        <v>40612.825543981482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81"/>
        <v>1.2857142857142857E-2</v>
      </c>
      <c r="P875" s="6">
        <f t="shared" si="82"/>
        <v>9</v>
      </c>
      <c r="Q875" s="7" t="str">
        <f t="shared" si="84"/>
        <v>music</v>
      </c>
      <c r="R875" s="7" t="str">
        <f t="shared" si="85"/>
        <v>jazz</v>
      </c>
      <c r="S875" s="8">
        <f t="shared" si="83"/>
        <v>41184.167129629634</v>
      </c>
      <c r="T875" s="8">
        <f t="shared" si="80"/>
        <v>41224.208796296298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81"/>
        <v>0.24333333333333335</v>
      </c>
      <c r="P876" s="6">
        <f t="shared" si="82"/>
        <v>34.761904761904759</v>
      </c>
      <c r="Q876" s="7" t="str">
        <f t="shared" si="84"/>
        <v>music</v>
      </c>
      <c r="R876" s="7" t="str">
        <f t="shared" si="85"/>
        <v>jazz</v>
      </c>
      <c r="S876" s="8">
        <f t="shared" si="83"/>
        <v>41368.583726851852</v>
      </c>
      <c r="T876" s="8">
        <f t="shared" si="80"/>
        <v>41398.583726851852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81"/>
        <v>0</v>
      </c>
      <c r="P877" s="6">
        <f t="shared" si="82"/>
        <v>0</v>
      </c>
      <c r="Q877" s="7" t="str">
        <f t="shared" si="84"/>
        <v>music</v>
      </c>
      <c r="R877" s="7" t="str">
        <f t="shared" si="85"/>
        <v>jazz</v>
      </c>
      <c r="S877" s="8">
        <f t="shared" si="83"/>
        <v>42248.723738425921</v>
      </c>
      <c r="T877" s="8">
        <f t="shared" si="80"/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81"/>
        <v>0.40799492385786801</v>
      </c>
      <c r="P878" s="6">
        <f t="shared" si="82"/>
        <v>28.577777777777779</v>
      </c>
      <c r="Q878" s="7" t="str">
        <f t="shared" si="84"/>
        <v>music</v>
      </c>
      <c r="R878" s="7" t="str">
        <f t="shared" si="85"/>
        <v>jazz</v>
      </c>
      <c r="S878" s="8">
        <f t="shared" si="83"/>
        <v>41276.496840277774</v>
      </c>
      <c r="T878" s="8">
        <f t="shared" si="80"/>
        <v>41309.496840277774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81"/>
        <v>0.67549999999999999</v>
      </c>
      <c r="P879" s="6">
        <f t="shared" si="82"/>
        <v>46.586206896551722</v>
      </c>
      <c r="Q879" s="7" t="str">
        <f t="shared" si="84"/>
        <v>music</v>
      </c>
      <c r="R879" s="7" t="str">
        <f t="shared" si="85"/>
        <v>jazz</v>
      </c>
      <c r="S879" s="8">
        <f t="shared" si="83"/>
        <v>41597.788888888892</v>
      </c>
      <c r="T879" s="8">
        <f t="shared" si="80"/>
        <v>41627.788888888892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81"/>
        <v>1.2999999999999999E-2</v>
      </c>
      <c r="P880" s="6">
        <f t="shared" si="82"/>
        <v>32.5</v>
      </c>
      <c r="Q880" s="7" t="str">
        <f t="shared" si="84"/>
        <v>music</v>
      </c>
      <c r="R880" s="7" t="str">
        <f t="shared" si="85"/>
        <v>jazz</v>
      </c>
      <c r="S880" s="8">
        <f t="shared" si="83"/>
        <v>40505.232916666668</v>
      </c>
      <c r="T880" s="8">
        <f t="shared" si="80"/>
        <v>40535.232916666668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81"/>
        <v>0.30666666666666664</v>
      </c>
      <c r="P881" s="6">
        <f t="shared" si="82"/>
        <v>21.466666666666665</v>
      </c>
      <c r="Q881" s="7" t="str">
        <f t="shared" si="84"/>
        <v>music</v>
      </c>
      <c r="R881" s="7" t="str">
        <f t="shared" si="85"/>
        <v>jazz</v>
      </c>
      <c r="S881" s="8">
        <f t="shared" si="83"/>
        <v>41037.829918981479</v>
      </c>
      <c r="T881" s="8">
        <f t="shared" si="80"/>
        <v>41058.829918981479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81"/>
        <v>2.9894179894179893E-2</v>
      </c>
      <c r="P882" s="6">
        <f t="shared" si="82"/>
        <v>14.125</v>
      </c>
      <c r="Q882" s="7" t="str">
        <f t="shared" si="84"/>
        <v>music</v>
      </c>
      <c r="R882" s="7" t="str">
        <f t="shared" si="85"/>
        <v>indie rock</v>
      </c>
      <c r="S882" s="8">
        <f t="shared" si="83"/>
        <v>41179.32104166667</v>
      </c>
      <c r="T882" s="8">
        <f t="shared" si="80"/>
        <v>41212.32104166667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81"/>
        <v>8.0000000000000002E-3</v>
      </c>
      <c r="P883" s="6">
        <f t="shared" si="82"/>
        <v>30</v>
      </c>
      <c r="Q883" s="7" t="str">
        <f t="shared" si="84"/>
        <v>music</v>
      </c>
      <c r="R883" s="7" t="str">
        <f t="shared" si="85"/>
        <v>indie rock</v>
      </c>
      <c r="S883" s="8">
        <f t="shared" si="83"/>
        <v>40877.25099537037</v>
      </c>
      <c r="T883" s="8">
        <f t="shared" si="80"/>
        <v>40922.25099537037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81"/>
        <v>0.20133333333333334</v>
      </c>
      <c r="P884" s="6">
        <f t="shared" si="82"/>
        <v>21.571428571428573</v>
      </c>
      <c r="Q884" s="7" t="str">
        <f t="shared" si="84"/>
        <v>music</v>
      </c>
      <c r="R884" s="7" t="str">
        <f t="shared" si="85"/>
        <v>indie rock</v>
      </c>
      <c r="S884" s="8">
        <f t="shared" si="83"/>
        <v>40759.860532407409</v>
      </c>
      <c r="T884" s="8">
        <f t="shared" si="80"/>
        <v>40792.860532407409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81"/>
        <v>0.4002</v>
      </c>
      <c r="P885" s="6">
        <f t="shared" si="82"/>
        <v>83.375</v>
      </c>
      <c r="Q885" s="7" t="str">
        <f t="shared" si="84"/>
        <v>music</v>
      </c>
      <c r="R885" s="7" t="str">
        <f t="shared" si="85"/>
        <v>indie rock</v>
      </c>
      <c r="S885" s="8">
        <f t="shared" si="83"/>
        <v>42371.935590277775</v>
      </c>
      <c r="T885" s="8">
        <f t="shared" si="80"/>
        <v>42431.935590277775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81"/>
        <v>0.01</v>
      </c>
      <c r="P886" s="6">
        <f t="shared" si="82"/>
        <v>10</v>
      </c>
      <c r="Q886" s="7" t="str">
        <f t="shared" si="84"/>
        <v>music</v>
      </c>
      <c r="R886" s="7" t="str">
        <f t="shared" si="85"/>
        <v>indie rock</v>
      </c>
      <c r="S886" s="8">
        <f t="shared" si="83"/>
        <v>40981.802615740737</v>
      </c>
      <c r="T886" s="8">
        <f t="shared" si="80"/>
        <v>41041.104861111111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81"/>
        <v>0.75</v>
      </c>
      <c r="P887" s="6">
        <f t="shared" si="82"/>
        <v>35.714285714285715</v>
      </c>
      <c r="Q887" s="7" t="str">
        <f t="shared" si="84"/>
        <v>music</v>
      </c>
      <c r="R887" s="7" t="str">
        <f t="shared" si="85"/>
        <v>indie rock</v>
      </c>
      <c r="S887" s="8">
        <f t="shared" si="83"/>
        <v>42713.941099537042</v>
      </c>
      <c r="T887" s="8">
        <f t="shared" si="80"/>
        <v>42734.941099537042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81"/>
        <v>0.41</v>
      </c>
      <c r="P888" s="6">
        <f t="shared" si="82"/>
        <v>29.285714285714285</v>
      </c>
      <c r="Q888" s="7" t="str">
        <f t="shared" si="84"/>
        <v>music</v>
      </c>
      <c r="R888" s="7" t="str">
        <f t="shared" si="85"/>
        <v>indie rock</v>
      </c>
      <c r="S888" s="8">
        <f t="shared" si="83"/>
        <v>42603.870520833334</v>
      </c>
      <c r="T888" s="8">
        <f t="shared" si="80"/>
        <v>42628.870520833334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81"/>
        <v>0</v>
      </c>
      <c r="P889" s="6">
        <f t="shared" si="82"/>
        <v>0</v>
      </c>
      <c r="Q889" s="7" t="str">
        <f t="shared" si="84"/>
        <v>music</v>
      </c>
      <c r="R889" s="7" t="str">
        <f t="shared" si="85"/>
        <v>indie rock</v>
      </c>
      <c r="S889" s="8">
        <f t="shared" si="83"/>
        <v>41026.958969907406</v>
      </c>
      <c r="T889" s="8">
        <f t="shared" si="80"/>
        <v>41056.958969907406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81"/>
        <v>7.1999999999999995E-2</v>
      </c>
      <c r="P890" s="6">
        <f t="shared" si="82"/>
        <v>18</v>
      </c>
      <c r="Q890" s="7" t="str">
        <f t="shared" si="84"/>
        <v>music</v>
      </c>
      <c r="R890" s="7" t="str">
        <f t="shared" si="85"/>
        <v>indie rock</v>
      </c>
      <c r="S890" s="8">
        <f t="shared" si="83"/>
        <v>40751.753298611111</v>
      </c>
      <c r="T890" s="8">
        <f t="shared" si="80"/>
        <v>40787.25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81"/>
        <v>9.4412800000000005E-2</v>
      </c>
      <c r="P891" s="6">
        <f t="shared" si="82"/>
        <v>73.760000000000005</v>
      </c>
      <c r="Q891" s="7" t="str">
        <f t="shared" si="84"/>
        <v>music</v>
      </c>
      <c r="R891" s="7" t="str">
        <f t="shared" si="85"/>
        <v>indie rock</v>
      </c>
      <c r="S891" s="8">
        <f t="shared" si="83"/>
        <v>41887.784062500003</v>
      </c>
      <c r="T891" s="8">
        <f t="shared" si="80"/>
        <v>41917.784062500003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81"/>
        <v>4.1666666666666664E-2</v>
      </c>
      <c r="P892" s="6">
        <f t="shared" si="82"/>
        <v>31.25</v>
      </c>
      <c r="Q892" s="7" t="str">
        <f t="shared" si="84"/>
        <v>music</v>
      </c>
      <c r="R892" s="7" t="str">
        <f t="shared" si="85"/>
        <v>indie rock</v>
      </c>
      <c r="S892" s="8">
        <f t="shared" si="83"/>
        <v>41569.698831018519</v>
      </c>
      <c r="T892" s="8">
        <f t="shared" si="80"/>
        <v>41599.740497685183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81"/>
        <v>3.2500000000000001E-2</v>
      </c>
      <c r="P893" s="6">
        <f t="shared" si="82"/>
        <v>28.888888888888889</v>
      </c>
      <c r="Q893" s="7" t="str">
        <f t="shared" si="84"/>
        <v>music</v>
      </c>
      <c r="R893" s="7" t="str">
        <f t="shared" si="85"/>
        <v>indie rock</v>
      </c>
      <c r="S893" s="8">
        <f t="shared" si="83"/>
        <v>41842.031597222223</v>
      </c>
      <c r="T893" s="8">
        <f t="shared" si="80"/>
        <v>41872.031597222223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81"/>
        <v>0.40749999999999997</v>
      </c>
      <c r="P894" s="6">
        <f t="shared" si="82"/>
        <v>143.8235294117647</v>
      </c>
      <c r="Q894" s="7" t="str">
        <f t="shared" si="84"/>
        <v>music</v>
      </c>
      <c r="R894" s="7" t="str">
        <f t="shared" si="85"/>
        <v>indie rock</v>
      </c>
      <c r="S894" s="8">
        <f t="shared" si="83"/>
        <v>40304.20003472222</v>
      </c>
      <c r="T894" s="8">
        <f t="shared" si="80"/>
        <v>40391.166666666664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81"/>
        <v>0.1</v>
      </c>
      <c r="P895" s="6">
        <f t="shared" si="82"/>
        <v>40</v>
      </c>
      <c r="Q895" s="7" t="str">
        <f t="shared" si="84"/>
        <v>music</v>
      </c>
      <c r="R895" s="7" t="str">
        <f t="shared" si="85"/>
        <v>indie rock</v>
      </c>
      <c r="S895" s="8">
        <f t="shared" si="83"/>
        <v>42065.897719907407</v>
      </c>
      <c r="T895" s="8">
        <f t="shared" si="80"/>
        <v>42095.856053240743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81"/>
        <v>0.39169999999999999</v>
      </c>
      <c r="P896" s="6">
        <f t="shared" si="82"/>
        <v>147.81132075471697</v>
      </c>
      <c r="Q896" s="7" t="str">
        <f t="shared" si="84"/>
        <v>music</v>
      </c>
      <c r="R896" s="7" t="str">
        <f t="shared" si="85"/>
        <v>indie rock</v>
      </c>
      <c r="S896" s="8">
        <f t="shared" si="83"/>
        <v>42496.981597222228</v>
      </c>
      <c r="T896" s="8">
        <f t="shared" si="80"/>
        <v>42526.981597222228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81"/>
        <v>2.4375000000000001E-2</v>
      </c>
      <c r="P897" s="6">
        <f t="shared" si="82"/>
        <v>27.857142857142858</v>
      </c>
      <c r="Q897" s="7" t="str">
        <f t="shared" si="84"/>
        <v>music</v>
      </c>
      <c r="R897" s="7" t="str">
        <f t="shared" si="85"/>
        <v>indie rock</v>
      </c>
      <c r="S897" s="8">
        <f t="shared" si="83"/>
        <v>40431.127650462964</v>
      </c>
      <c r="T897" s="8">
        <f t="shared" si="80"/>
        <v>40476.127650462964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81"/>
        <v>0.4</v>
      </c>
      <c r="P898" s="6">
        <f t="shared" si="82"/>
        <v>44.444444444444443</v>
      </c>
      <c r="Q898" s="7" t="str">
        <f t="shared" si="84"/>
        <v>music</v>
      </c>
      <c r="R898" s="7" t="str">
        <f t="shared" si="85"/>
        <v>indie rock</v>
      </c>
      <c r="S898" s="8">
        <f t="shared" si="83"/>
        <v>42218.872986111113</v>
      </c>
      <c r="T898" s="8">
        <f t="shared" ref="T898:T961" si="86">(((I898/60)/60)/24)+DATE(1970,1,1)</f>
        <v>42244.166666666672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87">E899/D899</f>
        <v>0</v>
      </c>
      <c r="P899" s="6">
        <f t="shared" ref="P899:P962" si="88">IF(L899=0,0,E899/L899)</f>
        <v>0</v>
      </c>
      <c r="Q899" s="7" t="str">
        <f t="shared" si="84"/>
        <v>music</v>
      </c>
      <c r="R899" s="7" t="str">
        <f t="shared" si="85"/>
        <v>indie rock</v>
      </c>
      <c r="S899" s="8">
        <f t="shared" ref="S899:S962" si="89">(((J899/60)/60)/24)+DATE(1970,1,1)</f>
        <v>41211.688750000001</v>
      </c>
      <c r="T899" s="8">
        <f t="shared" si="86"/>
        <v>41241.730416666665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87"/>
        <v>2.8000000000000001E-2</v>
      </c>
      <c r="P900" s="6">
        <f t="shared" si="88"/>
        <v>35</v>
      </c>
      <c r="Q900" s="7" t="str">
        <f t="shared" si="84"/>
        <v>music</v>
      </c>
      <c r="R900" s="7" t="str">
        <f t="shared" si="85"/>
        <v>indie rock</v>
      </c>
      <c r="S900" s="8">
        <f t="shared" si="89"/>
        <v>40878.758217592593</v>
      </c>
      <c r="T900" s="8">
        <f t="shared" si="86"/>
        <v>40923.758217592593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87"/>
        <v>0.37333333333333335</v>
      </c>
      <c r="P901" s="6">
        <f t="shared" si="88"/>
        <v>35</v>
      </c>
      <c r="Q901" s="7" t="str">
        <f t="shared" si="84"/>
        <v>music</v>
      </c>
      <c r="R901" s="7" t="str">
        <f t="shared" si="85"/>
        <v>indie rock</v>
      </c>
      <c r="S901" s="8">
        <f t="shared" si="89"/>
        <v>40646.099097222221</v>
      </c>
      <c r="T901" s="8">
        <f t="shared" si="86"/>
        <v>40691.099097222221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87"/>
        <v>4.1999999999999997E-3</v>
      </c>
      <c r="P902" s="6">
        <f t="shared" si="88"/>
        <v>10.5</v>
      </c>
      <c r="Q902" s="7" t="str">
        <f t="shared" si="84"/>
        <v>music</v>
      </c>
      <c r="R902" s="7" t="str">
        <f t="shared" si="85"/>
        <v>jazz</v>
      </c>
      <c r="S902" s="8">
        <f t="shared" si="89"/>
        <v>42429.84956018519</v>
      </c>
      <c r="T902" s="8">
        <f t="shared" si="86"/>
        <v>42459.807893518519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87"/>
        <v>0</v>
      </c>
      <c r="P903" s="6">
        <f t="shared" si="88"/>
        <v>0</v>
      </c>
      <c r="Q903" s="7" t="str">
        <f t="shared" si="84"/>
        <v>music</v>
      </c>
      <c r="R903" s="7" t="str">
        <f t="shared" si="85"/>
        <v>jazz</v>
      </c>
      <c r="S903" s="8">
        <f t="shared" si="89"/>
        <v>40291.81150462963</v>
      </c>
      <c r="T903" s="8">
        <f t="shared" si="86"/>
        <v>40337.799305555556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87"/>
        <v>3.0000000000000001E-3</v>
      </c>
      <c r="P904" s="6">
        <f t="shared" si="88"/>
        <v>30</v>
      </c>
      <c r="Q904" s="7" t="str">
        <f t="shared" si="84"/>
        <v>music</v>
      </c>
      <c r="R904" s="7" t="str">
        <f t="shared" si="85"/>
        <v>jazz</v>
      </c>
      <c r="S904" s="8">
        <f t="shared" si="89"/>
        <v>41829.965532407405</v>
      </c>
      <c r="T904" s="8">
        <f t="shared" si="86"/>
        <v>41881.645833333336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87"/>
        <v>3.2000000000000001E-2</v>
      </c>
      <c r="P905" s="6">
        <f t="shared" si="88"/>
        <v>40</v>
      </c>
      <c r="Q905" s="7" t="str">
        <f t="shared" si="84"/>
        <v>music</v>
      </c>
      <c r="R905" s="7" t="str">
        <f t="shared" si="85"/>
        <v>jazz</v>
      </c>
      <c r="S905" s="8">
        <f t="shared" si="89"/>
        <v>41149.796064814815</v>
      </c>
      <c r="T905" s="8">
        <f t="shared" si="86"/>
        <v>41175.100694444445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87"/>
        <v>3.0200000000000001E-3</v>
      </c>
      <c r="P906" s="6">
        <f t="shared" si="88"/>
        <v>50.333333333333336</v>
      </c>
      <c r="Q906" s="7" t="str">
        <f t="shared" si="84"/>
        <v>music</v>
      </c>
      <c r="R906" s="7" t="str">
        <f t="shared" si="85"/>
        <v>jazz</v>
      </c>
      <c r="S906" s="8">
        <f t="shared" si="89"/>
        <v>42342.080289351856</v>
      </c>
      <c r="T906" s="8">
        <f t="shared" si="86"/>
        <v>42372.080289351856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87"/>
        <v>3.0153846153846153E-2</v>
      </c>
      <c r="P907" s="6">
        <f t="shared" si="88"/>
        <v>32.666666666666664</v>
      </c>
      <c r="Q907" s="7" t="str">
        <f t="shared" si="84"/>
        <v>music</v>
      </c>
      <c r="R907" s="7" t="str">
        <f t="shared" si="85"/>
        <v>jazz</v>
      </c>
      <c r="S907" s="8">
        <f t="shared" si="89"/>
        <v>40507.239884259259</v>
      </c>
      <c r="T907" s="8">
        <f t="shared" si="86"/>
        <v>40567.239884259259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87"/>
        <v>0</v>
      </c>
      <c r="P908" s="6">
        <f t="shared" si="88"/>
        <v>0</v>
      </c>
      <c r="Q908" s="7" t="str">
        <f t="shared" si="84"/>
        <v>music</v>
      </c>
      <c r="R908" s="7" t="str">
        <f t="shared" si="85"/>
        <v>jazz</v>
      </c>
      <c r="S908" s="8">
        <f t="shared" si="89"/>
        <v>41681.189699074072</v>
      </c>
      <c r="T908" s="8">
        <f t="shared" si="86"/>
        <v>41711.148032407407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87"/>
        <v>0</v>
      </c>
      <c r="P909" s="6">
        <f t="shared" si="88"/>
        <v>0</v>
      </c>
      <c r="Q909" s="7" t="str">
        <f t="shared" si="84"/>
        <v>music</v>
      </c>
      <c r="R909" s="7" t="str">
        <f t="shared" si="85"/>
        <v>jazz</v>
      </c>
      <c r="S909" s="8">
        <f t="shared" si="89"/>
        <v>40767.192395833335</v>
      </c>
      <c r="T909" s="8">
        <f t="shared" si="86"/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87"/>
        <v>0</v>
      </c>
      <c r="P910" s="6">
        <f t="shared" si="88"/>
        <v>0</v>
      </c>
      <c r="Q910" s="7" t="str">
        <f t="shared" si="84"/>
        <v>music</v>
      </c>
      <c r="R910" s="7" t="str">
        <f t="shared" si="85"/>
        <v>jazz</v>
      </c>
      <c r="S910" s="8">
        <f t="shared" si="89"/>
        <v>40340.801562499997</v>
      </c>
      <c r="T910" s="8">
        <f t="shared" si="86"/>
        <v>40386.207638888889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87"/>
        <v>3.2500000000000001E-2</v>
      </c>
      <c r="P911" s="6">
        <f t="shared" si="88"/>
        <v>65</v>
      </c>
      <c r="Q911" s="7" t="str">
        <f t="shared" si="84"/>
        <v>music</v>
      </c>
      <c r="R911" s="7" t="str">
        <f t="shared" si="85"/>
        <v>jazz</v>
      </c>
      <c r="S911" s="8">
        <f t="shared" si="89"/>
        <v>41081.69027777778</v>
      </c>
      <c r="T911" s="8">
        <f t="shared" si="86"/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87"/>
        <v>0.22363636363636363</v>
      </c>
      <c r="P912" s="6">
        <f t="shared" si="88"/>
        <v>24.6</v>
      </c>
      <c r="Q912" s="7" t="str">
        <f t="shared" si="84"/>
        <v>music</v>
      </c>
      <c r="R912" s="7" t="str">
        <f t="shared" si="85"/>
        <v>jazz</v>
      </c>
      <c r="S912" s="8">
        <f t="shared" si="89"/>
        <v>42737.545358796298</v>
      </c>
      <c r="T912" s="8">
        <f t="shared" si="86"/>
        <v>42797.545358796298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87"/>
        <v>0</v>
      </c>
      <c r="P913" s="6">
        <f t="shared" si="88"/>
        <v>0</v>
      </c>
      <c r="Q913" s="7" t="str">
        <f t="shared" si="84"/>
        <v>music</v>
      </c>
      <c r="R913" s="7" t="str">
        <f t="shared" si="85"/>
        <v>jazz</v>
      </c>
      <c r="S913" s="8">
        <f t="shared" si="89"/>
        <v>41642.005150462966</v>
      </c>
      <c r="T913" s="8">
        <f t="shared" si="86"/>
        <v>41663.005150462966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87"/>
        <v>8.5714285714285719E-3</v>
      </c>
      <c r="P914" s="6">
        <f t="shared" si="88"/>
        <v>15</v>
      </c>
      <c r="Q914" s="7" t="str">
        <f t="shared" si="84"/>
        <v>music</v>
      </c>
      <c r="R914" s="7" t="str">
        <f t="shared" si="85"/>
        <v>jazz</v>
      </c>
      <c r="S914" s="8">
        <f t="shared" si="89"/>
        <v>41194.109340277777</v>
      </c>
      <c r="T914" s="8">
        <f t="shared" si="86"/>
        <v>41254.151006944441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87"/>
        <v>6.6066666666666662E-2</v>
      </c>
      <c r="P915" s="6">
        <f t="shared" si="88"/>
        <v>82.583333333333329</v>
      </c>
      <c r="Q915" s="7" t="str">
        <f t="shared" si="84"/>
        <v>music</v>
      </c>
      <c r="R915" s="7" t="str">
        <f t="shared" si="85"/>
        <v>jazz</v>
      </c>
      <c r="S915" s="8">
        <f t="shared" si="89"/>
        <v>41004.139108796298</v>
      </c>
      <c r="T915" s="8">
        <f t="shared" si="86"/>
        <v>41034.139108796298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87"/>
        <v>0</v>
      </c>
      <c r="P916" s="6">
        <f t="shared" si="88"/>
        <v>0</v>
      </c>
      <c r="Q916" s="7" t="str">
        <f t="shared" si="84"/>
        <v>music</v>
      </c>
      <c r="R916" s="7" t="str">
        <f t="shared" si="85"/>
        <v>jazz</v>
      </c>
      <c r="S916" s="8">
        <f t="shared" si="89"/>
        <v>41116.763275462967</v>
      </c>
      <c r="T916" s="8">
        <f t="shared" si="86"/>
        <v>41146.763275462967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87"/>
        <v>5.7692307692307696E-2</v>
      </c>
      <c r="P917" s="6">
        <f t="shared" si="88"/>
        <v>41.666666666666664</v>
      </c>
      <c r="Q917" s="7" t="str">
        <f t="shared" si="84"/>
        <v>music</v>
      </c>
      <c r="R917" s="7" t="str">
        <f t="shared" si="85"/>
        <v>jazz</v>
      </c>
      <c r="S917" s="8">
        <f t="shared" si="89"/>
        <v>40937.679560185185</v>
      </c>
      <c r="T917" s="8">
        <f t="shared" si="86"/>
        <v>40969.207638888889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87"/>
        <v>0</v>
      </c>
      <c r="P918" s="6">
        <f t="shared" si="88"/>
        <v>0</v>
      </c>
      <c r="Q918" s="7" t="str">
        <f t="shared" si="84"/>
        <v>music</v>
      </c>
      <c r="R918" s="7" t="str">
        <f t="shared" si="85"/>
        <v>jazz</v>
      </c>
      <c r="S918" s="8">
        <f t="shared" si="89"/>
        <v>40434.853402777779</v>
      </c>
      <c r="T918" s="8">
        <f t="shared" si="86"/>
        <v>40473.208333333336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87"/>
        <v>6.0000000000000001E-3</v>
      </c>
      <c r="P919" s="6">
        <f t="shared" si="88"/>
        <v>30</v>
      </c>
      <c r="Q919" s="7" t="str">
        <f t="shared" si="84"/>
        <v>music</v>
      </c>
      <c r="R919" s="7" t="str">
        <f t="shared" si="85"/>
        <v>jazz</v>
      </c>
      <c r="S919" s="8">
        <f t="shared" si="89"/>
        <v>41802.94363425926</v>
      </c>
      <c r="T919" s="8">
        <f t="shared" si="86"/>
        <v>41834.104166666664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87"/>
        <v>5.0256410256410255E-2</v>
      </c>
      <c r="P920" s="6">
        <f t="shared" si="88"/>
        <v>19.600000000000001</v>
      </c>
      <c r="Q920" s="7" t="str">
        <f t="shared" si="84"/>
        <v>music</v>
      </c>
      <c r="R920" s="7" t="str">
        <f t="shared" si="85"/>
        <v>jazz</v>
      </c>
      <c r="S920" s="8">
        <f t="shared" si="89"/>
        <v>41944.916215277779</v>
      </c>
      <c r="T920" s="8">
        <f t="shared" si="86"/>
        <v>41974.957881944443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87"/>
        <v>5.0000000000000001E-3</v>
      </c>
      <c r="P921" s="6">
        <f t="shared" si="88"/>
        <v>100</v>
      </c>
      <c r="Q921" s="7" t="str">
        <f t="shared" si="84"/>
        <v>music</v>
      </c>
      <c r="R921" s="7" t="str">
        <f t="shared" si="85"/>
        <v>jazz</v>
      </c>
      <c r="S921" s="8">
        <f t="shared" si="89"/>
        <v>41227.641724537039</v>
      </c>
      <c r="T921" s="8">
        <f t="shared" si="86"/>
        <v>41262.641724537039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87"/>
        <v>0</v>
      </c>
      <c r="P922" s="6">
        <f t="shared" si="88"/>
        <v>0</v>
      </c>
      <c r="Q922" s="7" t="str">
        <f t="shared" si="84"/>
        <v>music</v>
      </c>
      <c r="R922" s="7" t="str">
        <f t="shared" si="85"/>
        <v>jazz</v>
      </c>
      <c r="S922" s="8">
        <f t="shared" si="89"/>
        <v>41562.67155092593</v>
      </c>
      <c r="T922" s="8">
        <f t="shared" si="86"/>
        <v>41592.713217592594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87"/>
        <v>0.309</v>
      </c>
      <c r="P923" s="6">
        <f t="shared" si="88"/>
        <v>231.75</v>
      </c>
      <c r="Q923" s="7" t="str">
        <f t="shared" si="84"/>
        <v>music</v>
      </c>
      <c r="R923" s="7" t="str">
        <f t="shared" si="85"/>
        <v>jazz</v>
      </c>
      <c r="S923" s="8">
        <f t="shared" si="89"/>
        <v>40847.171018518515</v>
      </c>
      <c r="T923" s="8">
        <f t="shared" si="86"/>
        <v>40889.212685185186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87"/>
        <v>0.21037037037037037</v>
      </c>
      <c r="P924" s="6">
        <f t="shared" si="88"/>
        <v>189.33333333333334</v>
      </c>
      <c r="Q924" s="7" t="str">
        <f t="shared" si="84"/>
        <v>music</v>
      </c>
      <c r="R924" s="7" t="str">
        <f t="shared" si="85"/>
        <v>jazz</v>
      </c>
      <c r="S924" s="8">
        <f t="shared" si="89"/>
        <v>41878.530011574076</v>
      </c>
      <c r="T924" s="8">
        <f t="shared" si="86"/>
        <v>41913.530011574076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87"/>
        <v>2.1999999999999999E-2</v>
      </c>
      <c r="P925" s="6">
        <f t="shared" si="88"/>
        <v>55</v>
      </c>
      <c r="Q925" s="7" t="str">
        <f t="shared" si="84"/>
        <v>music</v>
      </c>
      <c r="R925" s="7" t="str">
        <f t="shared" si="85"/>
        <v>jazz</v>
      </c>
      <c r="S925" s="8">
        <f t="shared" si="89"/>
        <v>41934.959756944445</v>
      </c>
      <c r="T925" s="8">
        <f t="shared" si="86"/>
        <v>41965.001423611116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87"/>
        <v>0.109</v>
      </c>
      <c r="P926" s="6">
        <f t="shared" si="88"/>
        <v>21.8</v>
      </c>
      <c r="Q926" s="7" t="str">
        <f t="shared" si="84"/>
        <v>music</v>
      </c>
      <c r="R926" s="7" t="str">
        <f t="shared" si="85"/>
        <v>jazz</v>
      </c>
      <c r="S926" s="8">
        <f t="shared" si="89"/>
        <v>41288.942928240744</v>
      </c>
      <c r="T926" s="8">
        <f t="shared" si="86"/>
        <v>41318.942928240744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87"/>
        <v>2.6666666666666668E-2</v>
      </c>
      <c r="P927" s="6">
        <f t="shared" si="88"/>
        <v>32</v>
      </c>
      <c r="Q927" s="7" t="str">
        <f t="shared" si="84"/>
        <v>music</v>
      </c>
      <c r="R927" s="7" t="str">
        <f t="shared" si="85"/>
        <v>jazz</v>
      </c>
      <c r="S927" s="8">
        <f t="shared" si="89"/>
        <v>41575.880914351852</v>
      </c>
      <c r="T927" s="8">
        <f t="shared" si="86"/>
        <v>41605.922581018516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87"/>
        <v>0</v>
      </c>
      <c r="P928" s="6">
        <f t="shared" si="88"/>
        <v>0</v>
      </c>
      <c r="Q928" s="7" t="str">
        <f t="shared" si="84"/>
        <v>music</v>
      </c>
      <c r="R928" s="7" t="str">
        <f t="shared" si="85"/>
        <v>jazz</v>
      </c>
      <c r="S928" s="8">
        <f t="shared" si="89"/>
        <v>40338.02002314815</v>
      </c>
      <c r="T928" s="8">
        <f t="shared" si="86"/>
        <v>40367.944444444445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87"/>
        <v>0</v>
      </c>
      <c r="P929" s="6">
        <f t="shared" si="88"/>
        <v>0</v>
      </c>
      <c r="Q929" s="7" t="str">
        <f t="shared" si="84"/>
        <v>music</v>
      </c>
      <c r="R929" s="7" t="str">
        <f t="shared" si="85"/>
        <v>jazz</v>
      </c>
      <c r="S929" s="8">
        <f t="shared" si="89"/>
        <v>41013.822858796295</v>
      </c>
      <c r="T929" s="8">
        <f t="shared" si="86"/>
        <v>41043.822858796295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87"/>
        <v>0.10862068965517241</v>
      </c>
      <c r="P930" s="6">
        <f t="shared" si="88"/>
        <v>56.25</v>
      </c>
      <c r="Q930" s="7" t="str">
        <f t="shared" si="84"/>
        <v>music</v>
      </c>
      <c r="R930" s="7" t="str">
        <f t="shared" si="85"/>
        <v>jazz</v>
      </c>
      <c r="S930" s="8">
        <f t="shared" si="89"/>
        <v>41180.86241898148</v>
      </c>
      <c r="T930" s="8">
        <f t="shared" si="86"/>
        <v>41231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87"/>
        <v>0</v>
      </c>
      <c r="P931" s="6">
        <f t="shared" si="88"/>
        <v>0</v>
      </c>
      <c r="Q931" s="7" t="str">
        <f t="shared" si="84"/>
        <v>music</v>
      </c>
      <c r="R931" s="7" t="str">
        <f t="shared" si="85"/>
        <v>jazz</v>
      </c>
      <c r="S931" s="8">
        <f t="shared" si="89"/>
        <v>40978.238067129627</v>
      </c>
      <c r="T931" s="8">
        <f t="shared" si="86"/>
        <v>41008.196400462963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87"/>
        <v>0.38333333333333336</v>
      </c>
      <c r="P932" s="6">
        <f t="shared" si="88"/>
        <v>69</v>
      </c>
      <c r="Q932" s="7" t="str">
        <f t="shared" si="84"/>
        <v>music</v>
      </c>
      <c r="R932" s="7" t="str">
        <f t="shared" si="85"/>
        <v>jazz</v>
      </c>
      <c r="S932" s="8">
        <f t="shared" si="89"/>
        <v>40312.915578703702</v>
      </c>
      <c r="T932" s="8">
        <f t="shared" si="86"/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87"/>
        <v>6.5500000000000003E-2</v>
      </c>
      <c r="P933" s="6">
        <f t="shared" si="88"/>
        <v>18.714285714285715</v>
      </c>
      <c r="Q933" s="7" t="str">
        <f t="shared" si="84"/>
        <v>music</v>
      </c>
      <c r="R933" s="7" t="str">
        <f t="shared" si="85"/>
        <v>jazz</v>
      </c>
      <c r="S933" s="8">
        <f t="shared" si="89"/>
        <v>41680.359976851854</v>
      </c>
      <c r="T933" s="8">
        <f t="shared" si="86"/>
        <v>41714.916666666664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87"/>
        <v>0.14536842105263159</v>
      </c>
      <c r="P934" s="6">
        <f t="shared" si="88"/>
        <v>46.033333333333331</v>
      </c>
      <c r="Q934" s="7" t="str">
        <f t="shared" si="84"/>
        <v>music</v>
      </c>
      <c r="R934" s="7" t="str">
        <f t="shared" si="85"/>
        <v>jazz</v>
      </c>
      <c r="S934" s="8">
        <f t="shared" si="89"/>
        <v>41310.969270833331</v>
      </c>
      <c r="T934" s="8">
        <f t="shared" si="86"/>
        <v>41355.927604166667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87"/>
        <v>0.06</v>
      </c>
      <c r="P935" s="6">
        <f t="shared" si="88"/>
        <v>60</v>
      </c>
      <c r="Q935" s="7" t="str">
        <f t="shared" si="84"/>
        <v>music</v>
      </c>
      <c r="R935" s="7" t="str">
        <f t="shared" si="85"/>
        <v>jazz</v>
      </c>
      <c r="S935" s="8">
        <f t="shared" si="89"/>
        <v>41711.169085648151</v>
      </c>
      <c r="T935" s="8">
        <f t="shared" si="86"/>
        <v>41771.169085648151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87"/>
        <v>0.30399999999999999</v>
      </c>
      <c r="P936" s="6">
        <f t="shared" si="88"/>
        <v>50.666666666666664</v>
      </c>
      <c r="Q936" s="7" t="str">
        <f t="shared" si="84"/>
        <v>music</v>
      </c>
      <c r="R936" s="7" t="str">
        <f t="shared" si="85"/>
        <v>jazz</v>
      </c>
      <c r="S936" s="8">
        <f t="shared" si="89"/>
        <v>41733.737083333333</v>
      </c>
      <c r="T936" s="8">
        <f t="shared" si="86"/>
        <v>41763.25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87"/>
        <v>1.4285714285714285E-2</v>
      </c>
      <c r="P937" s="6">
        <f t="shared" si="88"/>
        <v>25</v>
      </c>
      <c r="Q937" s="7" t="str">
        <f t="shared" si="84"/>
        <v>music</v>
      </c>
      <c r="R937" s="7" t="str">
        <f t="shared" si="85"/>
        <v>jazz</v>
      </c>
      <c r="S937" s="8">
        <f t="shared" si="89"/>
        <v>42368.333668981482</v>
      </c>
      <c r="T937" s="8">
        <f t="shared" si="86"/>
        <v>42398.333668981482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87"/>
        <v>0</v>
      </c>
      <c r="P938" s="6">
        <f t="shared" si="88"/>
        <v>0</v>
      </c>
      <c r="Q938" s="7" t="str">
        <f t="shared" ref="Q938:Q1001" si="90">LEFT(N938,SEARCH("/",N938)-1)</f>
        <v>music</v>
      </c>
      <c r="R938" s="7" t="str">
        <f t="shared" ref="R938:R1001" si="91">RIGHT(N938,LEN(N938)-SEARCH("/",N938))</f>
        <v>jazz</v>
      </c>
      <c r="S938" s="8">
        <f t="shared" si="89"/>
        <v>40883.024178240739</v>
      </c>
      <c r="T938" s="8">
        <f t="shared" si="86"/>
        <v>40926.833333333336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87"/>
        <v>1.1428571428571429E-2</v>
      </c>
      <c r="P939" s="6">
        <f t="shared" si="88"/>
        <v>20</v>
      </c>
      <c r="Q939" s="7" t="str">
        <f t="shared" si="90"/>
        <v>music</v>
      </c>
      <c r="R939" s="7" t="str">
        <f t="shared" si="91"/>
        <v>jazz</v>
      </c>
      <c r="S939" s="8">
        <f t="shared" si="89"/>
        <v>41551.798113425924</v>
      </c>
      <c r="T939" s="8">
        <f t="shared" si="86"/>
        <v>41581.839780092596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87"/>
        <v>3.5714285714285713E-3</v>
      </c>
      <c r="P940" s="6">
        <f t="shared" si="88"/>
        <v>25</v>
      </c>
      <c r="Q940" s="7" t="str">
        <f t="shared" si="90"/>
        <v>music</v>
      </c>
      <c r="R940" s="7" t="str">
        <f t="shared" si="91"/>
        <v>jazz</v>
      </c>
      <c r="S940" s="8">
        <f t="shared" si="89"/>
        <v>41124.479722222226</v>
      </c>
      <c r="T940" s="8">
        <f t="shared" si="86"/>
        <v>41154.479722222226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87"/>
        <v>1.4545454545454545E-2</v>
      </c>
      <c r="P941" s="6">
        <f t="shared" si="88"/>
        <v>20</v>
      </c>
      <c r="Q941" s="7" t="str">
        <f t="shared" si="90"/>
        <v>music</v>
      </c>
      <c r="R941" s="7" t="str">
        <f t="shared" si="91"/>
        <v>jazz</v>
      </c>
      <c r="S941" s="8">
        <f t="shared" si="89"/>
        <v>41416.763171296298</v>
      </c>
      <c r="T941" s="8">
        <f t="shared" si="86"/>
        <v>41455.831944444442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87"/>
        <v>0.17155555555555554</v>
      </c>
      <c r="P942" s="6">
        <f t="shared" si="88"/>
        <v>110.28571428571429</v>
      </c>
      <c r="Q942" s="7" t="str">
        <f t="shared" si="90"/>
        <v>technology</v>
      </c>
      <c r="R942" s="7" t="str">
        <f t="shared" si="91"/>
        <v>wearables</v>
      </c>
      <c r="S942" s="8">
        <f t="shared" si="89"/>
        <v>42182.008402777778</v>
      </c>
      <c r="T942" s="8">
        <f t="shared" si="86"/>
        <v>42227.008402777778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87"/>
        <v>2.3220000000000001E-2</v>
      </c>
      <c r="P943" s="6">
        <f t="shared" si="88"/>
        <v>37.451612903225808</v>
      </c>
      <c r="Q943" s="7" t="str">
        <f t="shared" si="90"/>
        <v>technology</v>
      </c>
      <c r="R943" s="7" t="str">
        <f t="shared" si="91"/>
        <v>wearables</v>
      </c>
      <c r="S943" s="8">
        <f t="shared" si="89"/>
        <v>42746.096585648149</v>
      </c>
      <c r="T943" s="8">
        <f t="shared" si="86"/>
        <v>42776.096585648149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87"/>
        <v>8.9066666666666669E-2</v>
      </c>
      <c r="P944" s="6">
        <f t="shared" si="88"/>
        <v>41.75</v>
      </c>
      <c r="Q944" s="7" t="str">
        <f t="shared" si="90"/>
        <v>technology</v>
      </c>
      <c r="R944" s="7" t="str">
        <f t="shared" si="91"/>
        <v>wearables</v>
      </c>
      <c r="S944" s="8">
        <f t="shared" si="89"/>
        <v>42382.843287037031</v>
      </c>
      <c r="T944" s="8">
        <f t="shared" si="86"/>
        <v>42418.843287037031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87"/>
        <v>9.633333333333334E-2</v>
      </c>
      <c r="P945" s="6">
        <f t="shared" si="88"/>
        <v>24.083333333333332</v>
      </c>
      <c r="Q945" s="7" t="str">
        <f t="shared" si="90"/>
        <v>technology</v>
      </c>
      <c r="R945" s="7" t="str">
        <f t="shared" si="91"/>
        <v>wearables</v>
      </c>
      <c r="S945" s="8">
        <f t="shared" si="89"/>
        <v>42673.66788194445</v>
      </c>
      <c r="T945" s="8">
        <f t="shared" si="86"/>
        <v>42703.709548611107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87"/>
        <v>0.13325999999999999</v>
      </c>
      <c r="P946" s="6">
        <f t="shared" si="88"/>
        <v>69.40625</v>
      </c>
      <c r="Q946" s="7" t="str">
        <f t="shared" si="90"/>
        <v>technology</v>
      </c>
      <c r="R946" s="7" t="str">
        <f t="shared" si="91"/>
        <v>wearables</v>
      </c>
      <c r="S946" s="8">
        <f t="shared" si="89"/>
        <v>42444.583912037036</v>
      </c>
      <c r="T946" s="8">
        <f t="shared" si="86"/>
        <v>42478.583333333328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87"/>
        <v>2.4840000000000001E-2</v>
      </c>
      <c r="P947" s="6">
        <f t="shared" si="88"/>
        <v>155.25</v>
      </c>
      <c r="Q947" s="7" t="str">
        <f t="shared" si="90"/>
        <v>technology</v>
      </c>
      <c r="R947" s="7" t="str">
        <f t="shared" si="91"/>
        <v>wearables</v>
      </c>
      <c r="S947" s="8">
        <f t="shared" si="89"/>
        <v>42732.872986111113</v>
      </c>
      <c r="T947" s="8">
        <f t="shared" si="86"/>
        <v>42784.999305555553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87"/>
        <v>1.9066666666666666E-2</v>
      </c>
      <c r="P948" s="6">
        <f t="shared" si="88"/>
        <v>57.2</v>
      </c>
      <c r="Q948" s="7" t="str">
        <f t="shared" si="90"/>
        <v>technology</v>
      </c>
      <c r="R948" s="7" t="str">
        <f t="shared" si="91"/>
        <v>wearables</v>
      </c>
      <c r="S948" s="8">
        <f t="shared" si="89"/>
        <v>42592.750555555554</v>
      </c>
      <c r="T948" s="8">
        <f t="shared" si="86"/>
        <v>42622.750555555554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87"/>
        <v>0</v>
      </c>
      <c r="P949" s="6">
        <f t="shared" si="88"/>
        <v>0</v>
      </c>
      <c r="Q949" s="7" t="str">
        <f t="shared" si="90"/>
        <v>technology</v>
      </c>
      <c r="R949" s="7" t="str">
        <f t="shared" si="91"/>
        <v>wearables</v>
      </c>
      <c r="S949" s="8">
        <f t="shared" si="89"/>
        <v>42491.781319444446</v>
      </c>
      <c r="T949" s="8">
        <f t="shared" si="86"/>
        <v>42551.781319444446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87"/>
        <v>0.12</v>
      </c>
      <c r="P950" s="6">
        <f t="shared" si="88"/>
        <v>60</v>
      </c>
      <c r="Q950" s="7" t="str">
        <f t="shared" si="90"/>
        <v>technology</v>
      </c>
      <c r="R950" s="7" t="str">
        <f t="shared" si="91"/>
        <v>wearables</v>
      </c>
      <c r="S950" s="8">
        <f t="shared" si="89"/>
        <v>42411.828287037039</v>
      </c>
      <c r="T950" s="8">
        <f t="shared" si="86"/>
        <v>42441.828287037039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87"/>
        <v>1.3650000000000001E-2</v>
      </c>
      <c r="P951" s="6">
        <f t="shared" si="88"/>
        <v>39</v>
      </c>
      <c r="Q951" s="7" t="str">
        <f t="shared" si="90"/>
        <v>technology</v>
      </c>
      <c r="R951" s="7" t="str">
        <f t="shared" si="91"/>
        <v>wearables</v>
      </c>
      <c r="S951" s="8">
        <f t="shared" si="89"/>
        <v>42361.043703703705</v>
      </c>
      <c r="T951" s="8">
        <f t="shared" si="86"/>
        <v>42421.043703703705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87"/>
        <v>0.28039999999999998</v>
      </c>
      <c r="P952" s="6">
        <f t="shared" si="88"/>
        <v>58.416666666666664</v>
      </c>
      <c r="Q952" s="7" t="str">
        <f t="shared" si="90"/>
        <v>technology</v>
      </c>
      <c r="R952" s="7" t="str">
        <f t="shared" si="91"/>
        <v>wearables</v>
      </c>
      <c r="S952" s="8">
        <f t="shared" si="89"/>
        <v>42356.750706018516</v>
      </c>
      <c r="T952" s="8">
        <f t="shared" si="86"/>
        <v>42386.750706018516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87"/>
        <v>0.38390000000000002</v>
      </c>
      <c r="P953" s="6">
        <f t="shared" si="88"/>
        <v>158.63636363636363</v>
      </c>
      <c r="Q953" s="7" t="str">
        <f t="shared" si="90"/>
        <v>technology</v>
      </c>
      <c r="R953" s="7" t="str">
        <f t="shared" si="91"/>
        <v>wearables</v>
      </c>
      <c r="S953" s="8">
        <f t="shared" si="89"/>
        <v>42480.653611111105</v>
      </c>
      <c r="T953" s="8">
        <f t="shared" si="86"/>
        <v>42525.653611111105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87"/>
        <v>0.39942857142857141</v>
      </c>
      <c r="P954" s="6">
        <f t="shared" si="88"/>
        <v>99.857142857142861</v>
      </c>
      <c r="Q954" s="7" t="str">
        <f t="shared" si="90"/>
        <v>technology</v>
      </c>
      <c r="R954" s="7" t="str">
        <f t="shared" si="91"/>
        <v>wearables</v>
      </c>
      <c r="S954" s="8">
        <f t="shared" si="89"/>
        <v>42662.613564814819</v>
      </c>
      <c r="T954" s="8">
        <f t="shared" si="86"/>
        <v>42692.655231481483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87"/>
        <v>8.3999999999999995E-3</v>
      </c>
      <c r="P955" s="6">
        <f t="shared" si="88"/>
        <v>25.2</v>
      </c>
      <c r="Q955" s="7" t="str">
        <f t="shared" si="90"/>
        <v>technology</v>
      </c>
      <c r="R955" s="7" t="str">
        <f t="shared" si="91"/>
        <v>wearables</v>
      </c>
      <c r="S955" s="8">
        <f t="shared" si="89"/>
        <v>41999.164340277777</v>
      </c>
      <c r="T955" s="8">
        <f t="shared" si="86"/>
        <v>42029.164340277777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87"/>
        <v>0.43406666666666666</v>
      </c>
      <c r="P956" s="6">
        <f t="shared" si="88"/>
        <v>89.191780821917803</v>
      </c>
      <c r="Q956" s="7" t="str">
        <f t="shared" si="90"/>
        <v>technology</v>
      </c>
      <c r="R956" s="7" t="str">
        <f t="shared" si="91"/>
        <v>wearables</v>
      </c>
      <c r="S956" s="8">
        <f t="shared" si="89"/>
        <v>42194.833784722221</v>
      </c>
      <c r="T956" s="8">
        <f t="shared" si="86"/>
        <v>42236.833784722221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87"/>
        <v>5.6613333333333335E-2</v>
      </c>
      <c r="P957" s="6">
        <f t="shared" si="88"/>
        <v>182.6236559139785</v>
      </c>
      <c r="Q957" s="7" t="str">
        <f t="shared" si="90"/>
        <v>technology</v>
      </c>
      <c r="R957" s="7" t="str">
        <f t="shared" si="91"/>
        <v>wearables</v>
      </c>
      <c r="S957" s="8">
        <f t="shared" si="89"/>
        <v>42586.295138888891</v>
      </c>
      <c r="T957" s="8">
        <f t="shared" si="86"/>
        <v>42626.295138888891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87"/>
        <v>1.7219999999999999E-2</v>
      </c>
      <c r="P958" s="6">
        <f t="shared" si="88"/>
        <v>50.647058823529413</v>
      </c>
      <c r="Q958" s="7" t="str">
        <f t="shared" si="90"/>
        <v>technology</v>
      </c>
      <c r="R958" s="7" t="str">
        <f t="shared" si="91"/>
        <v>wearables</v>
      </c>
      <c r="S958" s="8">
        <f t="shared" si="89"/>
        <v>42060.913877314815</v>
      </c>
      <c r="T958" s="8">
        <f t="shared" si="86"/>
        <v>42120.872210648144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87"/>
        <v>1.9416666666666665E-2</v>
      </c>
      <c r="P959" s="6">
        <f t="shared" si="88"/>
        <v>33.285714285714285</v>
      </c>
      <c r="Q959" s="7" t="str">
        <f t="shared" si="90"/>
        <v>technology</v>
      </c>
      <c r="R959" s="7" t="str">
        <f t="shared" si="91"/>
        <v>wearables</v>
      </c>
      <c r="S959" s="8">
        <f t="shared" si="89"/>
        <v>42660.552465277782</v>
      </c>
      <c r="T959" s="8">
        <f t="shared" si="86"/>
        <v>42691.594131944439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87"/>
        <v>0.11328275684711328</v>
      </c>
      <c r="P960" s="6">
        <f t="shared" si="88"/>
        <v>51.823529411764703</v>
      </c>
      <c r="Q960" s="7" t="str">
        <f t="shared" si="90"/>
        <v>technology</v>
      </c>
      <c r="R960" s="7" t="str">
        <f t="shared" si="91"/>
        <v>wearables</v>
      </c>
      <c r="S960" s="8">
        <f t="shared" si="89"/>
        <v>42082.802812499998</v>
      </c>
      <c r="T960" s="8">
        <f t="shared" si="86"/>
        <v>42104.207638888889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87"/>
        <v>0.3886</v>
      </c>
      <c r="P961" s="6">
        <f t="shared" si="88"/>
        <v>113.62573099415205</v>
      </c>
      <c r="Q961" s="7" t="str">
        <f t="shared" si="90"/>
        <v>technology</v>
      </c>
      <c r="R961" s="7" t="str">
        <f t="shared" si="91"/>
        <v>wearables</v>
      </c>
      <c r="S961" s="8">
        <f t="shared" si="89"/>
        <v>41993.174363425926</v>
      </c>
      <c r="T961" s="8">
        <f t="shared" si="86"/>
        <v>42023.174363425926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87"/>
        <v>0.46100628930817611</v>
      </c>
      <c r="P962" s="6">
        <f t="shared" si="88"/>
        <v>136.46276595744681</v>
      </c>
      <c r="Q962" s="7" t="str">
        <f t="shared" si="90"/>
        <v>technology</v>
      </c>
      <c r="R962" s="7" t="str">
        <f t="shared" si="91"/>
        <v>wearables</v>
      </c>
      <c r="S962" s="8">
        <f t="shared" si="89"/>
        <v>42766.626793981486</v>
      </c>
      <c r="T962" s="8">
        <f t="shared" ref="T962:T1025" si="92">(((I962/60)/60)/24)+DATE(1970,1,1)</f>
        <v>42808.585127314815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93">E963/D963</f>
        <v>0.42188421052631581</v>
      </c>
      <c r="P963" s="6">
        <f t="shared" ref="P963:P1026" si="94">IF(L963=0,0,E963/L963)</f>
        <v>364.35454545454547</v>
      </c>
      <c r="Q963" s="7" t="str">
        <f t="shared" si="90"/>
        <v>technology</v>
      </c>
      <c r="R963" s="7" t="str">
        <f t="shared" si="91"/>
        <v>wearables</v>
      </c>
      <c r="S963" s="8">
        <f t="shared" ref="S963:S1026" si="95">(((J963/60)/60)/24)+DATE(1970,1,1)</f>
        <v>42740.693692129629</v>
      </c>
      <c r="T963" s="8">
        <f t="shared" si="92"/>
        <v>42786.791666666672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93"/>
        <v>0.2848</v>
      </c>
      <c r="P964" s="6">
        <f t="shared" si="94"/>
        <v>19.243243243243242</v>
      </c>
      <c r="Q964" s="7" t="str">
        <f t="shared" si="90"/>
        <v>technology</v>
      </c>
      <c r="R964" s="7" t="str">
        <f t="shared" si="91"/>
        <v>wearables</v>
      </c>
      <c r="S964" s="8">
        <f t="shared" si="95"/>
        <v>42373.712418981479</v>
      </c>
      <c r="T964" s="8">
        <f t="shared" si="92"/>
        <v>42411.712418981479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93"/>
        <v>1.0771428571428571E-2</v>
      </c>
      <c r="P965" s="6">
        <f t="shared" si="94"/>
        <v>41.888888888888886</v>
      </c>
      <c r="Q965" s="7" t="str">
        <f t="shared" si="90"/>
        <v>technology</v>
      </c>
      <c r="R965" s="7" t="str">
        <f t="shared" si="91"/>
        <v>wearables</v>
      </c>
      <c r="S965" s="8">
        <f t="shared" si="95"/>
        <v>42625.635636574079</v>
      </c>
      <c r="T965" s="8">
        <f t="shared" si="92"/>
        <v>42660.635636574079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93"/>
        <v>7.9909090909090902E-3</v>
      </c>
      <c r="P966" s="6">
        <f t="shared" si="94"/>
        <v>30.310344827586206</v>
      </c>
      <c r="Q966" s="7" t="str">
        <f t="shared" si="90"/>
        <v>technology</v>
      </c>
      <c r="R966" s="7" t="str">
        <f t="shared" si="91"/>
        <v>wearables</v>
      </c>
      <c r="S966" s="8">
        <f t="shared" si="95"/>
        <v>42208.628692129627</v>
      </c>
      <c r="T966" s="8">
        <f t="shared" si="92"/>
        <v>42248.628692129627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93"/>
        <v>1.192E-2</v>
      </c>
      <c r="P967" s="6">
        <f t="shared" si="94"/>
        <v>49.666666666666664</v>
      </c>
      <c r="Q967" s="7" t="str">
        <f t="shared" si="90"/>
        <v>technology</v>
      </c>
      <c r="R967" s="7" t="str">
        <f t="shared" si="91"/>
        <v>wearables</v>
      </c>
      <c r="S967" s="8">
        <f t="shared" si="95"/>
        <v>42637.016736111109</v>
      </c>
      <c r="T967" s="8">
        <f t="shared" si="92"/>
        <v>42669.165972222225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93"/>
        <v>0.14799999999999999</v>
      </c>
      <c r="P968" s="6">
        <f t="shared" si="94"/>
        <v>59.2</v>
      </c>
      <c r="Q968" s="7" t="str">
        <f t="shared" si="90"/>
        <v>technology</v>
      </c>
      <c r="R968" s="7" t="str">
        <f t="shared" si="91"/>
        <v>wearables</v>
      </c>
      <c r="S968" s="8">
        <f t="shared" si="95"/>
        <v>42619.635787037041</v>
      </c>
      <c r="T968" s="8">
        <f t="shared" si="92"/>
        <v>42649.635787037041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93"/>
        <v>0.17810000000000001</v>
      </c>
      <c r="P969" s="6">
        <f t="shared" si="94"/>
        <v>43.97530864197531</v>
      </c>
      <c r="Q969" s="7" t="str">
        <f t="shared" si="90"/>
        <v>technology</v>
      </c>
      <c r="R969" s="7" t="str">
        <f t="shared" si="91"/>
        <v>wearables</v>
      </c>
      <c r="S969" s="8">
        <f t="shared" si="95"/>
        <v>42422.254328703704</v>
      </c>
      <c r="T969" s="8">
        <f t="shared" si="92"/>
        <v>42482.21266203704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93"/>
        <v>1.325E-2</v>
      </c>
      <c r="P970" s="6">
        <f t="shared" si="94"/>
        <v>26.5</v>
      </c>
      <c r="Q970" s="7" t="str">
        <f t="shared" si="90"/>
        <v>technology</v>
      </c>
      <c r="R970" s="7" t="str">
        <f t="shared" si="91"/>
        <v>wearables</v>
      </c>
      <c r="S970" s="8">
        <f t="shared" si="95"/>
        <v>41836.847615740742</v>
      </c>
      <c r="T970" s="8">
        <f t="shared" si="92"/>
        <v>41866.847615740742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93"/>
        <v>0.46666666666666667</v>
      </c>
      <c r="P971" s="6">
        <f t="shared" si="94"/>
        <v>1272.7272727272727</v>
      </c>
      <c r="Q971" s="7" t="str">
        <f t="shared" si="90"/>
        <v>technology</v>
      </c>
      <c r="R971" s="7" t="str">
        <f t="shared" si="91"/>
        <v>wearables</v>
      </c>
      <c r="S971" s="8">
        <f t="shared" si="95"/>
        <v>42742.30332175926</v>
      </c>
      <c r="T971" s="8">
        <f t="shared" si="92"/>
        <v>42775.30332175926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93"/>
        <v>0.4592</v>
      </c>
      <c r="P972" s="6">
        <f t="shared" si="94"/>
        <v>164</v>
      </c>
      <c r="Q972" s="7" t="str">
        <f t="shared" si="90"/>
        <v>technology</v>
      </c>
      <c r="R972" s="7" t="str">
        <f t="shared" si="91"/>
        <v>wearables</v>
      </c>
      <c r="S972" s="8">
        <f t="shared" si="95"/>
        <v>42721.220520833333</v>
      </c>
      <c r="T972" s="8">
        <f t="shared" si="92"/>
        <v>42758.207638888889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93"/>
        <v>2.2599999999999999E-3</v>
      </c>
      <c r="P973" s="6">
        <f t="shared" si="94"/>
        <v>45.2</v>
      </c>
      <c r="Q973" s="7" t="str">
        <f t="shared" si="90"/>
        <v>technology</v>
      </c>
      <c r="R973" s="7" t="str">
        <f t="shared" si="91"/>
        <v>wearables</v>
      </c>
      <c r="S973" s="8">
        <f t="shared" si="95"/>
        <v>42111.709027777775</v>
      </c>
      <c r="T973" s="8">
        <f t="shared" si="92"/>
        <v>42156.709027777775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93"/>
        <v>0.34625</v>
      </c>
      <c r="P974" s="6">
        <f t="shared" si="94"/>
        <v>153.88888888888889</v>
      </c>
      <c r="Q974" s="7" t="str">
        <f t="shared" si="90"/>
        <v>technology</v>
      </c>
      <c r="R974" s="7" t="str">
        <f t="shared" si="91"/>
        <v>wearables</v>
      </c>
      <c r="S974" s="8">
        <f t="shared" si="95"/>
        <v>41856.865717592591</v>
      </c>
      <c r="T974" s="8">
        <f t="shared" si="92"/>
        <v>41886.290972222225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93"/>
        <v>2.0549999999999999E-2</v>
      </c>
      <c r="P975" s="6">
        <f t="shared" si="94"/>
        <v>51.375</v>
      </c>
      <c r="Q975" s="7" t="str">
        <f t="shared" si="90"/>
        <v>technology</v>
      </c>
      <c r="R975" s="7" t="str">
        <f t="shared" si="91"/>
        <v>wearables</v>
      </c>
      <c r="S975" s="8">
        <f t="shared" si="95"/>
        <v>42257.014965277776</v>
      </c>
      <c r="T975" s="8">
        <f t="shared" si="92"/>
        <v>42317.056631944448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93"/>
        <v>5.5999999999999999E-3</v>
      </c>
      <c r="P976" s="6">
        <f t="shared" si="94"/>
        <v>93.333333333333329</v>
      </c>
      <c r="Q976" s="7" t="str">
        <f t="shared" si="90"/>
        <v>technology</v>
      </c>
      <c r="R976" s="7" t="str">
        <f t="shared" si="91"/>
        <v>wearables</v>
      </c>
      <c r="S976" s="8">
        <f t="shared" si="95"/>
        <v>42424.749490740738</v>
      </c>
      <c r="T976" s="8">
        <f t="shared" si="92"/>
        <v>42454.707824074074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93"/>
        <v>2.6069999999999999E-2</v>
      </c>
      <c r="P977" s="6">
        <f t="shared" si="94"/>
        <v>108.625</v>
      </c>
      <c r="Q977" s="7" t="str">
        <f t="shared" si="90"/>
        <v>technology</v>
      </c>
      <c r="R977" s="7" t="str">
        <f t="shared" si="91"/>
        <v>wearables</v>
      </c>
      <c r="S977" s="8">
        <f t="shared" si="95"/>
        <v>42489.696585648147</v>
      </c>
      <c r="T977" s="8">
        <f t="shared" si="92"/>
        <v>42549.696585648147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93"/>
        <v>1.9259999999999999E-2</v>
      </c>
      <c r="P978" s="6">
        <f t="shared" si="94"/>
        <v>160.5</v>
      </c>
      <c r="Q978" s="7" t="str">
        <f t="shared" si="90"/>
        <v>technology</v>
      </c>
      <c r="R978" s="7" t="str">
        <f t="shared" si="91"/>
        <v>wearables</v>
      </c>
      <c r="S978" s="8">
        <f t="shared" si="95"/>
        <v>42185.058993055558</v>
      </c>
      <c r="T978" s="8">
        <f t="shared" si="92"/>
        <v>42230.058993055558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93"/>
        <v>0.33666666666666667</v>
      </c>
      <c r="P979" s="6">
        <f t="shared" si="94"/>
        <v>75.75</v>
      </c>
      <c r="Q979" s="7" t="str">
        <f t="shared" si="90"/>
        <v>technology</v>
      </c>
      <c r="R979" s="7" t="str">
        <f t="shared" si="91"/>
        <v>wearables</v>
      </c>
      <c r="S979" s="8">
        <f t="shared" si="95"/>
        <v>42391.942094907412</v>
      </c>
      <c r="T979" s="8">
        <f t="shared" si="92"/>
        <v>42421.942094907412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93"/>
        <v>0.5626326718299024</v>
      </c>
      <c r="P980" s="6">
        <f t="shared" si="94"/>
        <v>790.83739837398377</v>
      </c>
      <c r="Q980" s="7" t="str">
        <f t="shared" si="90"/>
        <v>technology</v>
      </c>
      <c r="R980" s="7" t="str">
        <f t="shared" si="91"/>
        <v>wearables</v>
      </c>
      <c r="S980" s="8">
        <f t="shared" si="95"/>
        <v>42395.309039351851</v>
      </c>
      <c r="T980" s="8">
        <f t="shared" si="92"/>
        <v>42425.309039351851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93"/>
        <v>0.82817600000000002</v>
      </c>
      <c r="P981" s="6">
        <f t="shared" si="94"/>
        <v>301.93916666666667</v>
      </c>
      <c r="Q981" s="7" t="str">
        <f t="shared" si="90"/>
        <v>technology</v>
      </c>
      <c r="R981" s="7" t="str">
        <f t="shared" si="91"/>
        <v>wearables</v>
      </c>
      <c r="S981" s="8">
        <f t="shared" si="95"/>
        <v>42506.416990740734</v>
      </c>
      <c r="T981" s="8">
        <f t="shared" si="92"/>
        <v>42541.790972222225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93"/>
        <v>0.14860000000000001</v>
      </c>
      <c r="P982" s="6">
        <f t="shared" si="94"/>
        <v>47.935483870967744</v>
      </c>
      <c r="Q982" s="7" t="str">
        <f t="shared" si="90"/>
        <v>technology</v>
      </c>
      <c r="R982" s="7" t="str">
        <f t="shared" si="91"/>
        <v>wearables</v>
      </c>
      <c r="S982" s="8">
        <f t="shared" si="95"/>
        <v>41928.904189814813</v>
      </c>
      <c r="T982" s="8">
        <f t="shared" si="92"/>
        <v>41973.945856481485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93"/>
        <v>1.2375123751237513E-4</v>
      </c>
      <c r="P983" s="6">
        <f t="shared" si="94"/>
        <v>2.75</v>
      </c>
      <c r="Q983" s="7" t="str">
        <f t="shared" si="90"/>
        <v>technology</v>
      </c>
      <c r="R983" s="7" t="str">
        <f t="shared" si="91"/>
        <v>wearables</v>
      </c>
      <c r="S983" s="8">
        <f t="shared" si="95"/>
        <v>41830.947013888886</v>
      </c>
      <c r="T983" s="8">
        <f t="shared" si="92"/>
        <v>41860.947013888886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93"/>
        <v>1.7142857142857143E-4</v>
      </c>
      <c r="P984" s="6">
        <f t="shared" si="94"/>
        <v>1</v>
      </c>
      <c r="Q984" s="7" t="str">
        <f t="shared" si="90"/>
        <v>technology</v>
      </c>
      <c r="R984" s="7" t="str">
        <f t="shared" si="91"/>
        <v>wearables</v>
      </c>
      <c r="S984" s="8">
        <f t="shared" si="95"/>
        <v>42615.753310185188</v>
      </c>
      <c r="T984" s="8">
        <f t="shared" si="92"/>
        <v>42645.753310185188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93"/>
        <v>0.2950613611721471</v>
      </c>
      <c r="P985" s="6">
        <f t="shared" si="94"/>
        <v>171.79329608938548</v>
      </c>
      <c r="Q985" s="7" t="str">
        <f t="shared" si="90"/>
        <v>technology</v>
      </c>
      <c r="R985" s="7" t="str">
        <f t="shared" si="91"/>
        <v>wearables</v>
      </c>
      <c r="S985" s="8">
        <f t="shared" si="95"/>
        <v>42574.667650462965</v>
      </c>
      <c r="T985" s="8">
        <f t="shared" si="92"/>
        <v>42605.870833333334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93"/>
        <v>1.06E-2</v>
      </c>
      <c r="P986" s="6">
        <f t="shared" si="94"/>
        <v>35.333333333333336</v>
      </c>
      <c r="Q986" s="7" t="str">
        <f t="shared" si="90"/>
        <v>technology</v>
      </c>
      <c r="R986" s="7" t="str">
        <f t="shared" si="91"/>
        <v>wearables</v>
      </c>
      <c r="S986" s="8">
        <f t="shared" si="95"/>
        <v>42061.11583333333</v>
      </c>
      <c r="T986" s="8">
        <f t="shared" si="92"/>
        <v>42091.074166666673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93"/>
        <v>6.2933333333333327E-2</v>
      </c>
      <c r="P987" s="6">
        <f t="shared" si="94"/>
        <v>82.086956521739125</v>
      </c>
      <c r="Q987" s="7" t="str">
        <f t="shared" si="90"/>
        <v>technology</v>
      </c>
      <c r="R987" s="7" t="str">
        <f t="shared" si="91"/>
        <v>wearables</v>
      </c>
      <c r="S987" s="8">
        <f t="shared" si="95"/>
        <v>42339.967708333337</v>
      </c>
      <c r="T987" s="8">
        <f t="shared" si="92"/>
        <v>42369.958333333328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93"/>
        <v>0.1275</v>
      </c>
      <c r="P988" s="6">
        <f t="shared" si="94"/>
        <v>110.8695652173913</v>
      </c>
      <c r="Q988" s="7" t="str">
        <f t="shared" si="90"/>
        <v>technology</v>
      </c>
      <c r="R988" s="7" t="str">
        <f t="shared" si="91"/>
        <v>wearables</v>
      </c>
      <c r="S988" s="8">
        <f t="shared" si="95"/>
        <v>42324.767361111109</v>
      </c>
      <c r="T988" s="8">
        <f t="shared" si="92"/>
        <v>42379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93"/>
        <v>0.13220000000000001</v>
      </c>
      <c r="P989" s="6">
        <f t="shared" si="94"/>
        <v>161.21951219512195</v>
      </c>
      <c r="Q989" s="7" t="str">
        <f t="shared" si="90"/>
        <v>technology</v>
      </c>
      <c r="R989" s="7" t="str">
        <f t="shared" si="91"/>
        <v>wearables</v>
      </c>
      <c r="S989" s="8">
        <f t="shared" si="95"/>
        <v>41773.294560185182</v>
      </c>
      <c r="T989" s="8">
        <f t="shared" si="92"/>
        <v>41813.294560185182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93"/>
        <v>0</v>
      </c>
      <c r="P990" s="6">
        <f t="shared" si="94"/>
        <v>0</v>
      </c>
      <c r="Q990" s="7" t="str">
        <f t="shared" si="90"/>
        <v>technology</v>
      </c>
      <c r="R990" s="7" t="str">
        <f t="shared" si="91"/>
        <v>wearables</v>
      </c>
      <c r="S990" s="8">
        <f t="shared" si="95"/>
        <v>42614.356770833328</v>
      </c>
      <c r="T990" s="8">
        <f t="shared" si="92"/>
        <v>42644.356770833328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93"/>
        <v>0.16769999999999999</v>
      </c>
      <c r="P991" s="6">
        <f t="shared" si="94"/>
        <v>52.40625</v>
      </c>
      <c r="Q991" s="7" t="str">
        <f t="shared" si="90"/>
        <v>technology</v>
      </c>
      <c r="R991" s="7" t="str">
        <f t="shared" si="91"/>
        <v>wearables</v>
      </c>
      <c r="S991" s="8">
        <f t="shared" si="95"/>
        <v>42611.933969907404</v>
      </c>
      <c r="T991" s="8">
        <f t="shared" si="92"/>
        <v>42641.933969907404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93"/>
        <v>1.0399999999999999E-3</v>
      </c>
      <c r="P992" s="6">
        <f t="shared" si="94"/>
        <v>13</v>
      </c>
      <c r="Q992" s="7" t="str">
        <f t="shared" si="90"/>
        <v>technology</v>
      </c>
      <c r="R992" s="7" t="str">
        <f t="shared" si="91"/>
        <v>wearables</v>
      </c>
      <c r="S992" s="8">
        <f t="shared" si="95"/>
        <v>41855.784305555557</v>
      </c>
      <c r="T992" s="8">
        <f t="shared" si="92"/>
        <v>41885.784305555557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93"/>
        <v>4.24E-2</v>
      </c>
      <c r="P993" s="6">
        <f t="shared" si="94"/>
        <v>30.285714285714285</v>
      </c>
      <c r="Q993" s="7" t="str">
        <f t="shared" si="90"/>
        <v>technology</v>
      </c>
      <c r="R993" s="7" t="str">
        <f t="shared" si="91"/>
        <v>wearables</v>
      </c>
      <c r="S993" s="8">
        <f t="shared" si="95"/>
        <v>42538.75680555556</v>
      </c>
      <c r="T993" s="8">
        <f t="shared" si="92"/>
        <v>42563.785416666666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93"/>
        <v>4.6699999999999997E-3</v>
      </c>
      <c r="P994" s="6">
        <f t="shared" si="94"/>
        <v>116.75</v>
      </c>
      <c r="Q994" s="7" t="str">
        <f t="shared" si="90"/>
        <v>technology</v>
      </c>
      <c r="R994" s="7" t="str">
        <f t="shared" si="91"/>
        <v>wearables</v>
      </c>
      <c r="S994" s="8">
        <f t="shared" si="95"/>
        <v>42437.924988425926</v>
      </c>
      <c r="T994" s="8">
        <f t="shared" si="92"/>
        <v>42497.883321759262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93"/>
        <v>0.25087142857142858</v>
      </c>
      <c r="P995" s="6">
        <f t="shared" si="94"/>
        <v>89.59693877551021</v>
      </c>
      <c r="Q995" s="7" t="str">
        <f t="shared" si="90"/>
        <v>technology</v>
      </c>
      <c r="R995" s="7" t="str">
        <f t="shared" si="91"/>
        <v>wearables</v>
      </c>
      <c r="S995" s="8">
        <f t="shared" si="95"/>
        <v>42652.964907407411</v>
      </c>
      <c r="T995" s="8">
        <f t="shared" si="92"/>
        <v>42686.208333333328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93"/>
        <v>2.3345000000000001E-2</v>
      </c>
      <c r="P996" s="6">
        <f t="shared" si="94"/>
        <v>424.45454545454544</v>
      </c>
      <c r="Q996" s="7" t="str">
        <f t="shared" si="90"/>
        <v>technology</v>
      </c>
      <c r="R996" s="7" t="str">
        <f t="shared" si="91"/>
        <v>wearables</v>
      </c>
      <c r="S996" s="8">
        <f t="shared" si="95"/>
        <v>41921.263078703705</v>
      </c>
      <c r="T996" s="8">
        <f t="shared" si="92"/>
        <v>41973.957638888889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93"/>
        <v>7.2599999999999998E-2</v>
      </c>
      <c r="P997" s="6">
        <f t="shared" si="94"/>
        <v>80.666666666666671</v>
      </c>
      <c r="Q997" s="7" t="str">
        <f t="shared" si="90"/>
        <v>technology</v>
      </c>
      <c r="R997" s="7" t="str">
        <f t="shared" si="91"/>
        <v>wearables</v>
      </c>
      <c r="S997" s="8">
        <f t="shared" si="95"/>
        <v>41947.940740740742</v>
      </c>
      <c r="T997" s="8">
        <f t="shared" si="92"/>
        <v>41972.666666666672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93"/>
        <v>1.6250000000000001E-2</v>
      </c>
      <c r="P998" s="6">
        <f t="shared" si="94"/>
        <v>13</v>
      </c>
      <c r="Q998" s="7" t="str">
        <f t="shared" si="90"/>
        <v>technology</v>
      </c>
      <c r="R998" s="7" t="str">
        <f t="shared" si="91"/>
        <v>wearables</v>
      </c>
      <c r="S998" s="8">
        <f t="shared" si="95"/>
        <v>41817.866435185184</v>
      </c>
      <c r="T998" s="8">
        <f t="shared" si="92"/>
        <v>41847.643750000003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93"/>
        <v>1.2999999999999999E-2</v>
      </c>
      <c r="P999" s="6">
        <f t="shared" si="94"/>
        <v>8.125</v>
      </c>
      <c r="Q999" s="7" t="str">
        <f t="shared" si="90"/>
        <v>technology</v>
      </c>
      <c r="R999" s="7" t="str">
        <f t="shared" si="91"/>
        <v>wearables</v>
      </c>
      <c r="S999" s="8">
        <f t="shared" si="95"/>
        <v>41941.10297453704</v>
      </c>
      <c r="T999" s="8">
        <f t="shared" si="92"/>
        <v>41971.144641203704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93"/>
        <v>0.58558333333333334</v>
      </c>
      <c r="P1000" s="6">
        <f t="shared" si="94"/>
        <v>153.42794759825327</v>
      </c>
      <c r="Q1000" s="7" t="str">
        <f t="shared" si="90"/>
        <v>technology</v>
      </c>
      <c r="R1000" s="7" t="str">
        <f t="shared" si="91"/>
        <v>wearables</v>
      </c>
      <c r="S1000" s="8">
        <f t="shared" si="95"/>
        <v>42282.168993055559</v>
      </c>
      <c r="T1000" s="8">
        <f t="shared" si="92"/>
        <v>42327.210659722223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93"/>
        <v>7.7886666666666673E-2</v>
      </c>
      <c r="P1001" s="6">
        <f t="shared" si="94"/>
        <v>292.07499999999999</v>
      </c>
      <c r="Q1001" s="7" t="str">
        <f t="shared" si="90"/>
        <v>technology</v>
      </c>
      <c r="R1001" s="7" t="str">
        <f t="shared" si="91"/>
        <v>wearables</v>
      </c>
      <c r="S1001" s="8">
        <f t="shared" si="95"/>
        <v>41926.29965277778</v>
      </c>
      <c r="T1001" s="8">
        <f t="shared" si="92"/>
        <v>41956.334722222222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93"/>
        <v>2.2157147647256063E-2</v>
      </c>
      <c r="P1002" s="6">
        <f t="shared" si="94"/>
        <v>3304</v>
      </c>
      <c r="Q1002" s="7" t="str">
        <f t="shared" ref="Q1002:Q1065" si="96">LEFT(N1002,SEARCH("/",N1002)-1)</f>
        <v>technology</v>
      </c>
      <c r="R1002" s="7" t="str">
        <f t="shared" ref="R1002:R1065" si="97">RIGHT(N1002,LEN(N1002)-SEARCH("/",N1002))</f>
        <v>wearables</v>
      </c>
      <c r="S1002" s="8">
        <f t="shared" si="95"/>
        <v>42749.059722222228</v>
      </c>
      <c r="T1002" s="8">
        <f t="shared" si="92"/>
        <v>42809.018055555556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93"/>
        <v>1.04</v>
      </c>
      <c r="P1003" s="6">
        <f t="shared" si="94"/>
        <v>1300</v>
      </c>
      <c r="Q1003" s="7" t="str">
        <f t="shared" si="96"/>
        <v>technology</v>
      </c>
      <c r="R1003" s="7" t="str">
        <f t="shared" si="97"/>
        <v>wearables</v>
      </c>
      <c r="S1003" s="8">
        <f t="shared" si="95"/>
        <v>42720.720057870371</v>
      </c>
      <c r="T1003" s="8">
        <f t="shared" si="92"/>
        <v>42765.720057870371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93"/>
        <v>0.29602960296029601</v>
      </c>
      <c r="P1004" s="6">
        <f t="shared" si="94"/>
        <v>134.54545454545453</v>
      </c>
      <c r="Q1004" s="7" t="str">
        <f t="shared" si="96"/>
        <v>technology</v>
      </c>
      <c r="R1004" s="7" t="str">
        <f t="shared" si="97"/>
        <v>wearables</v>
      </c>
      <c r="S1004" s="8">
        <f t="shared" si="95"/>
        <v>42325.684189814812</v>
      </c>
      <c r="T1004" s="8">
        <f t="shared" si="92"/>
        <v>42355.249305555553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93"/>
        <v>0.16055</v>
      </c>
      <c r="P1005" s="6">
        <f t="shared" si="94"/>
        <v>214.06666666666666</v>
      </c>
      <c r="Q1005" s="7" t="str">
        <f t="shared" si="96"/>
        <v>technology</v>
      </c>
      <c r="R1005" s="7" t="str">
        <f t="shared" si="97"/>
        <v>wearables</v>
      </c>
      <c r="S1005" s="8">
        <f t="shared" si="95"/>
        <v>42780.709039351852</v>
      </c>
      <c r="T1005" s="8">
        <f t="shared" si="92"/>
        <v>42810.667372685188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93"/>
        <v>0.82208000000000003</v>
      </c>
      <c r="P1006" s="6">
        <f t="shared" si="94"/>
        <v>216.33684210526314</v>
      </c>
      <c r="Q1006" s="7" t="str">
        <f t="shared" si="96"/>
        <v>technology</v>
      </c>
      <c r="R1006" s="7" t="str">
        <f t="shared" si="97"/>
        <v>wearables</v>
      </c>
      <c r="S1006" s="8">
        <f t="shared" si="95"/>
        <v>42388.708645833336</v>
      </c>
      <c r="T1006" s="8">
        <f t="shared" si="92"/>
        <v>42418.708645833336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93"/>
        <v>0.75051000000000001</v>
      </c>
      <c r="P1007" s="6">
        <f t="shared" si="94"/>
        <v>932.31055900621118</v>
      </c>
      <c r="Q1007" s="7" t="str">
        <f t="shared" si="96"/>
        <v>technology</v>
      </c>
      <c r="R1007" s="7" t="str">
        <f t="shared" si="97"/>
        <v>wearables</v>
      </c>
      <c r="S1007" s="8">
        <f t="shared" si="95"/>
        <v>42276.624803240738</v>
      </c>
      <c r="T1007" s="8">
        <f t="shared" si="92"/>
        <v>42307.624803240738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93"/>
        <v>5.8500000000000003E-2</v>
      </c>
      <c r="P1008" s="6">
        <f t="shared" si="94"/>
        <v>29.25</v>
      </c>
      <c r="Q1008" s="7" t="str">
        <f t="shared" si="96"/>
        <v>technology</v>
      </c>
      <c r="R1008" s="7" t="str">
        <f t="shared" si="97"/>
        <v>wearables</v>
      </c>
      <c r="S1008" s="8">
        <f t="shared" si="95"/>
        <v>41977.040185185186</v>
      </c>
      <c r="T1008" s="8">
        <f t="shared" si="92"/>
        <v>41985.299305555556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93"/>
        <v>0.44319999999999998</v>
      </c>
      <c r="P1009" s="6">
        <f t="shared" si="94"/>
        <v>174.94736842105263</v>
      </c>
      <c r="Q1009" s="7" t="str">
        <f t="shared" si="96"/>
        <v>technology</v>
      </c>
      <c r="R1009" s="7" t="str">
        <f t="shared" si="97"/>
        <v>wearables</v>
      </c>
      <c r="S1009" s="8">
        <f t="shared" si="95"/>
        <v>42676.583599537036</v>
      </c>
      <c r="T1009" s="8">
        <f t="shared" si="92"/>
        <v>42718.6252662037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93"/>
        <v>2.6737967914438501E-3</v>
      </c>
      <c r="P1010" s="6">
        <f t="shared" si="94"/>
        <v>250</v>
      </c>
      <c r="Q1010" s="7" t="str">
        <f t="shared" si="96"/>
        <v>technology</v>
      </c>
      <c r="R1010" s="7" t="str">
        <f t="shared" si="97"/>
        <v>wearables</v>
      </c>
      <c r="S1010" s="8">
        <f t="shared" si="95"/>
        <v>42702.809201388889</v>
      </c>
      <c r="T1010" s="8">
        <f t="shared" si="92"/>
        <v>42732.809201388889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93"/>
        <v>0.1313</v>
      </c>
      <c r="P1011" s="6">
        <f t="shared" si="94"/>
        <v>65</v>
      </c>
      <c r="Q1011" s="7" t="str">
        <f t="shared" si="96"/>
        <v>technology</v>
      </c>
      <c r="R1011" s="7" t="str">
        <f t="shared" si="97"/>
        <v>wearables</v>
      </c>
      <c r="S1011" s="8">
        <f t="shared" si="95"/>
        <v>42510.604699074072</v>
      </c>
      <c r="T1011" s="8">
        <f t="shared" si="92"/>
        <v>42540.604699074072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93"/>
        <v>1.9088937093275488E-3</v>
      </c>
      <c r="P1012" s="6">
        <f t="shared" si="94"/>
        <v>55</v>
      </c>
      <c r="Q1012" s="7" t="str">
        <f t="shared" si="96"/>
        <v>technology</v>
      </c>
      <c r="R1012" s="7" t="str">
        <f t="shared" si="97"/>
        <v>wearables</v>
      </c>
      <c r="S1012" s="8">
        <f t="shared" si="95"/>
        <v>42561.829421296294</v>
      </c>
      <c r="T1012" s="8">
        <f t="shared" si="92"/>
        <v>42618.124305555553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93"/>
        <v>3.7499999999999999E-3</v>
      </c>
      <c r="P1013" s="6">
        <f t="shared" si="94"/>
        <v>75</v>
      </c>
      <c r="Q1013" s="7" t="str">
        <f t="shared" si="96"/>
        <v>technology</v>
      </c>
      <c r="R1013" s="7" t="str">
        <f t="shared" si="97"/>
        <v>wearables</v>
      </c>
      <c r="S1013" s="8">
        <f t="shared" si="95"/>
        <v>41946.898090277777</v>
      </c>
      <c r="T1013" s="8">
        <f t="shared" si="92"/>
        <v>41991.898090277777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93"/>
        <v>215.35021</v>
      </c>
      <c r="P1014" s="6">
        <f t="shared" si="94"/>
        <v>1389.3561935483872</v>
      </c>
      <c r="Q1014" s="7" t="str">
        <f t="shared" si="96"/>
        <v>technology</v>
      </c>
      <c r="R1014" s="7" t="str">
        <f t="shared" si="97"/>
        <v>wearables</v>
      </c>
      <c r="S1014" s="8">
        <f t="shared" si="95"/>
        <v>42714.440416666665</v>
      </c>
      <c r="T1014" s="8">
        <f t="shared" si="92"/>
        <v>42759.440416666665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93"/>
        <v>0.34527999999999998</v>
      </c>
      <c r="P1015" s="6">
        <f t="shared" si="94"/>
        <v>95.911111111111111</v>
      </c>
      <c r="Q1015" s="7" t="str">
        <f t="shared" si="96"/>
        <v>technology</v>
      </c>
      <c r="R1015" s="7" t="str">
        <f t="shared" si="97"/>
        <v>wearables</v>
      </c>
      <c r="S1015" s="8">
        <f t="shared" si="95"/>
        <v>42339.833981481483</v>
      </c>
      <c r="T1015" s="8">
        <f t="shared" si="92"/>
        <v>42367.833333333328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93"/>
        <v>0.30599999999999999</v>
      </c>
      <c r="P1016" s="6">
        <f t="shared" si="94"/>
        <v>191.25</v>
      </c>
      <c r="Q1016" s="7" t="str">
        <f t="shared" si="96"/>
        <v>technology</v>
      </c>
      <c r="R1016" s="7" t="str">
        <f t="shared" si="97"/>
        <v>wearables</v>
      </c>
      <c r="S1016" s="8">
        <f t="shared" si="95"/>
        <v>41955.002488425926</v>
      </c>
      <c r="T1016" s="8">
        <f t="shared" si="92"/>
        <v>42005.002488425926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93"/>
        <v>2.6666666666666668E-2</v>
      </c>
      <c r="P1017" s="6">
        <f t="shared" si="94"/>
        <v>40</v>
      </c>
      <c r="Q1017" s="7" t="str">
        <f t="shared" si="96"/>
        <v>technology</v>
      </c>
      <c r="R1017" s="7" t="str">
        <f t="shared" si="97"/>
        <v>wearables</v>
      </c>
      <c r="S1017" s="8">
        <f t="shared" si="95"/>
        <v>42303.878414351857</v>
      </c>
      <c r="T1017" s="8">
        <f t="shared" si="92"/>
        <v>42333.920081018514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93"/>
        <v>2.8420000000000001E-2</v>
      </c>
      <c r="P1018" s="6">
        <f t="shared" si="94"/>
        <v>74.78947368421052</v>
      </c>
      <c r="Q1018" s="7" t="str">
        <f t="shared" si="96"/>
        <v>technology</v>
      </c>
      <c r="R1018" s="7" t="str">
        <f t="shared" si="97"/>
        <v>wearables</v>
      </c>
      <c r="S1018" s="8">
        <f t="shared" si="95"/>
        <v>42422.107129629629</v>
      </c>
      <c r="T1018" s="8">
        <f t="shared" si="92"/>
        <v>42467.065462962957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93"/>
        <v>0.22878799999999999</v>
      </c>
      <c r="P1019" s="6">
        <f t="shared" si="94"/>
        <v>161.11830985915492</v>
      </c>
      <c r="Q1019" s="7" t="str">
        <f t="shared" si="96"/>
        <v>technology</v>
      </c>
      <c r="R1019" s="7" t="str">
        <f t="shared" si="97"/>
        <v>wearables</v>
      </c>
      <c r="S1019" s="8">
        <f t="shared" si="95"/>
        <v>42289.675173611111</v>
      </c>
      <c r="T1019" s="8">
        <f t="shared" si="92"/>
        <v>42329.716840277775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93"/>
        <v>3.1050000000000001E-2</v>
      </c>
      <c r="P1020" s="6">
        <f t="shared" si="94"/>
        <v>88.714285714285708</v>
      </c>
      <c r="Q1020" s="7" t="str">
        <f t="shared" si="96"/>
        <v>technology</v>
      </c>
      <c r="R1020" s="7" t="str">
        <f t="shared" si="97"/>
        <v>wearables</v>
      </c>
      <c r="S1020" s="8">
        <f t="shared" si="95"/>
        <v>42535.492280092592</v>
      </c>
      <c r="T1020" s="8">
        <f t="shared" si="92"/>
        <v>42565.492280092592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93"/>
        <v>0.47333333333333333</v>
      </c>
      <c r="P1021" s="6">
        <f t="shared" si="94"/>
        <v>53.25</v>
      </c>
      <c r="Q1021" s="7" t="str">
        <f t="shared" si="96"/>
        <v>technology</v>
      </c>
      <c r="R1021" s="7" t="str">
        <f t="shared" si="97"/>
        <v>wearables</v>
      </c>
      <c r="S1021" s="8">
        <f t="shared" si="95"/>
        <v>42009.973946759259</v>
      </c>
      <c r="T1021" s="8">
        <f t="shared" si="92"/>
        <v>42039.973946759259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93"/>
        <v>2.0554838709677421</v>
      </c>
      <c r="P1022" s="6">
        <f t="shared" si="94"/>
        <v>106.2</v>
      </c>
      <c r="Q1022" s="7" t="str">
        <f t="shared" si="96"/>
        <v>music</v>
      </c>
      <c r="R1022" s="7" t="str">
        <f t="shared" si="97"/>
        <v>electronic music</v>
      </c>
      <c r="S1022" s="8">
        <f t="shared" si="95"/>
        <v>42127.069548611107</v>
      </c>
      <c r="T1022" s="8">
        <f t="shared" si="92"/>
        <v>42157.032638888893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93"/>
        <v>3.5180366666666667</v>
      </c>
      <c r="P1023" s="6">
        <f t="shared" si="94"/>
        <v>22.079728033472804</v>
      </c>
      <c r="Q1023" s="7" t="str">
        <f t="shared" si="96"/>
        <v>music</v>
      </c>
      <c r="R1023" s="7" t="str">
        <f t="shared" si="97"/>
        <v>electronic music</v>
      </c>
      <c r="S1023" s="8">
        <f t="shared" si="95"/>
        <v>42271.251979166671</v>
      </c>
      <c r="T1023" s="8">
        <f t="shared" si="92"/>
        <v>42294.166666666672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93"/>
        <v>1.149</v>
      </c>
      <c r="P1024" s="6">
        <f t="shared" si="94"/>
        <v>31.054054054054053</v>
      </c>
      <c r="Q1024" s="7" t="str">
        <f t="shared" si="96"/>
        <v>music</v>
      </c>
      <c r="R1024" s="7" t="str">
        <f t="shared" si="97"/>
        <v>electronic music</v>
      </c>
      <c r="S1024" s="8">
        <f t="shared" si="95"/>
        <v>42111.646724537044</v>
      </c>
      <c r="T1024" s="8">
        <f t="shared" si="92"/>
        <v>42141.646724537044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93"/>
        <v>2.3715000000000002</v>
      </c>
      <c r="P1025" s="6">
        <f t="shared" si="94"/>
        <v>36.206106870229007</v>
      </c>
      <c r="Q1025" s="7" t="str">
        <f t="shared" si="96"/>
        <v>music</v>
      </c>
      <c r="R1025" s="7" t="str">
        <f t="shared" si="97"/>
        <v>electronic music</v>
      </c>
      <c r="S1025" s="8">
        <f t="shared" si="95"/>
        <v>42145.919687500005</v>
      </c>
      <c r="T1025" s="8">
        <f t="shared" si="92"/>
        <v>42175.919687500005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93"/>
        <v>1.1863774999999999</v>
      </c>
      <c r="P1026" s="6">
        <f t="shared" si="94"/>
        <v>388.9762295081967</v>
      </c>
      <c r="Q1026" s="7" t="str">
        <f t="shared" si="96"/>
        <v>music</v>
      </c>
      <c r="R1026" s="7" t="str">
        <f t="shared" si="97"/>
        <v>electronic music</v>
      </c>
      <c r="S1026" s="8">
        <f t="shared" si="95"/>
        <v>42370.580590277779</v>
      </c>
      <c r="T1026" s="8">
        <f t="shared" ref="T1026:T1089" si="98">(((I1026/60)/60)/24)+DATE(1970,1,1)</f>
        <v>42400.580590277779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99">E1027/D1027</f>
        <v>1.099283142857143</v>
      </c>
      <c r="P1027" s="6">
        <f t="shared" ref="P1027:P1090" si="100">IF(L1027=0,0,E1027/L1027)</f>
        <v>71.848571428571432</v>
      </c>
      <c r="Q1027" s="7" t="str">
        <f t="shared" si="96"/>
        <v>music</v>
      </c>
      <c r="R1027" s="7" t="str">
        <f t="shared" si="97"/>
        <v>electronic music</v>
      </c>
      <c r="S1027" s="8">
        <f t="shared" ref="S1027:S1090" si="101">(((J1027/60)/60)/24)+DATE(1970,1,1)</f>
        <v>42049.833761574075</v>
      </c>
      <c r="T1027" s="8">
        <f t="shared" si="98"/>
        <v>42079.792094907403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99"/>
        <v>1.0000828571428571</v>
      </c>
      <c r="P1028" s="6">
        <f t="shared" si="100"/>
        <v>57.381803278688523</v>
      </c>
      <c r="Q1028" s="7" t="str">
        <f t="shared" si="96"/>
        <v>music</v>
      </c>
      <c r="R1028" s="7" t="str">
        <f t="shared" si="97"/>
        <v>electronic music</v>
      </c>
      <c r="S1028" s="8">
        <f t="shared" si="101"/>
        <v>42426.407592592594</v>
      </c>
      <c r="T1028" s="8">
        <f t="shared" si="98"/>
        <v>42460.365925925929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99"/>
        <v>1.0309292094387414</v>
      </c>
      <c r="P1029" s="6">
        <f t="shared" si="100"/>
        <v>69.666666666666671</v>
      </c>
      <c r="Q1029" s="7" t="str">
        <f t="shared" si="96"/>
        <v>music</v>
      </c>
      <c r="R1029" s="7" t="str">
        <f t="shared" si="97"/>
        <v>electronic music</v>
      </c>
      <c r="S1029" s="8">
        <f t="shared" si="101"/>
        <v>41905.034108796295</v>
      </c>
      <c r="T1029" s="8">
        <f t="shared" si="98"/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99"/>
        <v>1.1727000000000001</v>
      </c>
      <c r="P1030" s="6">
        <f t="shared" si="100"/>
        <v>45.988235294117644</v>
      </c>
      <c r="Q1030" s="7" t="str">
        <f t="shared" si="96"/>
        <v>music</v>
      </c>
      <c r="R1030" s="7" t="str">
        <f t="shared" si="97"/>
        <v>electronic music</v>
      </c>
      <c r="S1030" s="8">
        <f t="shared" si="101"/>
        <v>42755.627372685187</v>
      </c>
      <c r="T1030" s="8">
        <f t="shared" si="98"/>
        <v>42800.833333333328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99"/>
        <v>1.1175999999999999</v>
      </c>
      <c r="P1031" s="6">
        <f t="shared" si="100"/>
        <v>79.262411347517727</v>
      </c>
      <c r="Q1031" s="7" t="str">
        <f t="shared" si="96"/>
        <v>music</v>
      </c>
      <c r="R1031" s="7" t="str">
        <f t="shared" si="97"/>
        <v>electronic music</v>
      </c>
      <c r="S1031" s="8">
        <f t="shared" si="101"/>
        <v>42044.711886574078</v>
      </c>
      <c r="T1031" s="8">
        <f t="shared" si="98"/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99"/>
        <v>3.4209999999999998</v>
      </c>
      <c r="P1032" s="6">
        <f t="shared" si="100"/>
        <v>43.031446540880502</v>
      </c>
      <c r="Q1032" s="7" t="str">
        <f t="shared" si="96"/>
        <v>music</v>
      </c>
      <c r="R1032" s="7" t="str">
        <f t="shared" si="97"/>
        <v>electronic music</v>
      </c>
      <c r="S1032" s="8">
        <f t="shared" si="101"/>
        <v>42611.483206018514</v>
      </c>
      <c r="T1032" s="8">
        <f t="shared" si="98"/>
        <v>42625.483206018514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99"/>
        <v>1.0740000000000001</v>
      </c>
      <c r="P1033" s="6">
        <f t="shared" si="100"/>
        <v>108.48484848484848</v>
      </c>
      <c r="Q1033" s="7" t="str">
        <f t="shared" si="96"/>
        <v>music</v>
      </c>
      <c r="R1033" s="7" t="str">
        <f t="shared" si="97"/>
        <v>electronic music</v>
      </c>
      <c r="S1033" s="8">
        <f t="shared" si="101"/>
        <v>42324.764004629629</v>
      </c>
      <c r="T1033" s="8">
        <f t="shared" si="98"/>
        <v>42354.764004629629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99"/>
        <v>1.0849703703703704</v>
      </c>
      <c r="P1034" s="6">
        <f t="shared" si="100"/>
        <v>61.029583333333335</v>
      </c>
      <c r="Q1034" s="7" t="str">
        <f t="shared" si="96"/>
        <v>music</v>
      </c>
      <c r="R1034" s="7" t="str">
        <f t="shared" si="97"/>
        <v>electronic music</v>
      </c>
      <c r="S1034" s="8">
        <f t="shared" si="101"/>
        <v>42514.666956018518</v>
      </c>
      <c r="T1034" s="8">
        <f t="shared" si="98"/>
        <v>42544.666956018518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99"/>
        <v>1.0286144578313252</v>
      </c>
      <c r="P1035" s="6">
        <f t="shared" si="100"/>
        <v>50.592592592592595</v>
      </c>
      <c r="Q1035" s="7" t="str">
        <f t="shared" si="96"/>
        <v>music</v>
      </c>
      <c r="R1035" s="7" t="str">
        <f t="shared" si="97"/>
        <v>electronic music</v>
      </c>
      <c r="S1035" s="8">
        <f t="shared" si="101"/>
        <v>42688.732407407413</v>
      </c>
      <c r="T1035" s="8">
        <f t="shared" si="98"/>
        <v>42716.732407407413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99"/>
        <v>1.3000180000000001</v>
      </c>
      <c r="P1036" s="6">
        <f t="shared" si="100"/>
        <v>39.157168674698795</v>
      </c>
      <c r="Q1036" s="7" t="str">
        <f t="shared" si="96"/>
        <v>music</v>
      </c>
      <c r="R1036" s="7" t="str">
        <f t="shared" si="97"/>
        <v>electronic music</v>
      </c>
      <c r="S1036" s="8">
        <f t="shared" si="101"/>
        <v>42555.166712962964</v>
      </c>
      <c r="T1036" s="8">
        <f t="shared" si="98"/>
        <v>42587.165972222225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99"/>
        <v>1.0765217391304347</v>
      </c>
      <c r="P1037" s="6">
        <f t="shared" si="100"/>
        <v>65.15789473684211</v>
      </c>
      <c r="Q1037" s="7" t="str">
        <f t="shared" si="96"/>
        <v>music</v>
      </c>
      <c r="R1037" s="7" t="str">
        <f t="shared" si="97"/>
        <v>electronic music</v>
      </c>
      <c r="S1037" s="8">
        <f t="shared" si="101"/>
        <v>42016.641435185185</v>
      </c>
      <c r="T1037" s="8">
        <f t="shared" si="98"/>
        <v>42046.641435185185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99"/>
        <v>1.1236044444444444</v>
      </c>
      <c r="P1038" s="6">
        <f t="shared" si="100"/>
        <v>23.963127962085309</v>
      </c>
      <c r="Q1038" s="7" t="str">
        <f t="shared" si="96"/>
        <v>music</v>
      </c>
      <c r="R1038" s="7" t="str">
        <f t="shared" si="97"/>
        <v>electronic music</v>
      </c>
      <c r="S1038" s="8">
        <f t="shared" si="101"/>
        <v>41249.448958333334</v>
      </c>
      <c r="T1038" s="8">
        <f t="shared" si="98"/>
        <v>41281.333333333336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99"/>
        <v>1.0209999999999999</v>
      </c>
      <c r="P1039" s="6">
        <f t="shared" si="100"/>
        <v>48.61904761904762</v>
      </c>
      <c r="Q1039" s="7" t="str">
        <f t="shared" si="96"/>
        <v>music</v>
      </c>
      <c r="R1039" s="7" t="str">
        <f t="shared" si="97"/>
        <v>electronic music</v>
      </c>
      <c r="S1039" s="8">
        <f t="shared" si="101"/>
        <v>42119.822476851856</v>
      </c>
      <c r="T1039" s="8">
        <f t="shared" si="98"/>
        <v>42142.208333333328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99"/>
        <v>1.4533333333333334</v>
      </c>
      <c r="P1040" s="6">
        <f t="shared" si="100"/>
        <v>35.73770491803279</v>
      </c>
      <c r="Q1040" s="7" t="str">
        <f t="shared" si="96"/>
        <v>music</v>
      </c>
      <c r="R1040" s="7" t="str">
        <f t="shared" si="97"/>
        <v>electronic music</v>
      </c>
      <c r="S1040" s="8">
        <f t="shared" si="101"/>
        <v>42418.231747685189</v>
      </c>
      <c r="T1040" s="8">
        <f t="shared" si="98"/>
        <v>42448.190081018518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99"/>
        <v>1.282</v>
      </c>
      <c r="P1041" s="6">
        <f t="shared" si="100"/>
        <v>21.366666666666667</v>
      </c>
      <c r="Q1041" s="7" t="str">
        <f t="shared" si="96"/>
        <v>music</v>
      </c>
      <c r="R1041" s="7" t="str">
        <f t="shared" si="97"/>
        <v>electronic music</v>
      </c>
      <c r="S1041" s="8">
        <f t="shared" si="101"/>
        <v>42692.109328703707</v>
      </c>
      <c r="T1041" s="8">
        <f t="shared" si="98"/>
        <v>42717.332638888889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99"/>
        <v>2.9411764705882353E-3</v>
      </c>
      <c r="P1042" s="6">
        <f t="shared" si="100"/>
        <v>250</v>
      </c>
      <c r="Q1042" s="7" t="str">
        <f t="shared" si="96"/>
        <v>journalism</v>
      </c>
      <c r="R1042" s="7" t="str">
        <f t="shared" si="97"/>
        <v>audio</v>
      </c>
      <c r="S1042" s="8">
        <f t="shared" si="101"/>
        <v>42579.708437499998</v>
      </c>
      <c r="T1042" s="8">
        <f t="shared" si="98"/>
        <v>42609.708437499998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99"/>
        <v>0</v>
      </c>
      <c r="P1043" s="6">
        <f t="shared" si="100"/>
        <v>0</v>
      </c>
      <c r="Q1043" s="7" t="str">
        <f t="shared" si="96"/>
        <v>journalism</v>
      </c>
      <c r="R1043" s="7" t="str">
        <f t="shared" si="97"/>
        <v>audio</v>
      </c>
      <c r="S1043" s="8">
        <f t="shared" si="101"/>
        <v>41831.060092592597</v>
      </c>
      <c r="T1043" s="8">
        <f t="shared" si="98"/>
        <v>41851.060092592597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99"/>
        <v>1.5384615384615385E-2</v>
      </c>
      <c r="P1044" s="6">
        <f t="shared" si="100"/>
        <v>10</v>
      </c>
      <c r="Q1044" s="7" t="str">
        <f t="shared" si="96"/>
        <v>journalism</v>
      </c>
      <c r="R1044" s="7" t="str">
        <f t="shared" si="97"/>
        <v>audio</v>
      </c>
      <c r="S1044" s="8">
        <f t="shared" si="101"/>
        <v>41851.696157407408</v>
      </c>
      <c r="T1044" s="8">
        <f t="shared" si="98"/>
        <v>41894.416666666664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99"/>
        <v>8.5370000000000001E-2</v>
      </c>
      <c r="P1045" s="6">
        <f t="shared" si="100"/>
        <v>29.236301369863014</v>
      </c>
      <c r="Q1045" s="7" t="str">
        <f t="shared" si="96"/>
        <v>journalism</v>
      </c>
      <c r="R1045" s="7" t="str">
        <f t="shared" si="97"/>
        <v>audio</v>
      </c>
      <c r="S1045" s="8">
        <f t="shared" si="101"/>
        <v>42114.252951388888</v>
      </c>
      <c r="T1045" s="8">
        <f t="shared" si="98"/>
        <v>42144.252951388888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99"/>
        <v>8.571428571428571E-4</v>
      </c>
      <c r="P1046" s="6">
        <f t="shared" si="100"/>
        <v>3</v>
      </c>
      <c r="Q1046" s="7" t="str">
        <f t="shared" si="96"/>
        <v>journalism</v>
      </c>
      <c r="R1046" s="7" t="str">
        <f t="shared" si="97"/>
        <v>audio</v>
      </c>
      <c r="S1046" s="8">
        <f t="shared" si="101"/>
        <v>42011.925937499997</v>
      </c>
      <c r="T1046" s="8">
        <f t="shared" si="98"/>
        <v>42068.852083333331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99"/>
        <v>2.6599999999999999E-2</v>
      </c>
      <c r="P1047" s="6">
        <f t="shared" si="100"/>
        <v>33.25</v>
      </c>
      <c r="Q1047" s="7" t="str">
        <f t="shared" si="96"/>
        <v>journalism</v>
      </c>
      <c r="R1047" s="7" t="str">
        <f t="shared" si="97"/>
        <v>audio</v>
      </c>
      <c r="S1047" s="8">
        <f t="shared" si="101"/>
        <v>41844.874421296299</v>
      </c>
      <c r="T1047" s="8">
        <f t="shared" si="98"/>
        <v>41874.874421296299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99"/>
        <v>0</v>
      </c>
      <c r="P1048" s="6">
        <f t="shared" si="100"/>
        <v>0</v>
      </c>
      <c r="Q1048" s="7" t="str">
        <f t="shared" si="96"/>
        <v>journalism</v>
      </c>
      <c r="R1048" s="7" t="str">
        <f t="shared" si="97"/>
        <v>audio</v>
      </c>
      <c r="S1048" s="8">
        <f t="shared" si="101"/>
        <v>42319.851388888885</v>
      </c>
      <c r="T1048" s="8">
        <f t="shared" si="98"/>
        <v>42364.851388888885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99"/>
        <v>5.0000000000000001E-4</v>
      </c>
      <c r="P1049" s="6">
        <f t="shared" si="100"/>
        <v>1</v>
      </c>
      <c r="Q1049" s="7" t="str">
        <f t="shared" si="96"/>
        <v>journalism</v>
      </c>
      <c r="R1049" s="7" t="str">
        <f t="shared" si="97"/>
        <v>audio</v>
      </c>
      <c r="S1049" s="8">
        <f t="shared" si="101"/>
        <v>41918.818460648145</v>
      </c>
      <c r="T1049" s="8">
        <f t="shared" si="98"/>
        <v>41948.860127314816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99"/>
        <v>1.4133333333333333E-2</v>
      </c>
      <c r="P1050" s="6">
        <f t="shared" si="100"/>
        <v>53</v>
      </c>
      <c r="Q1050" s="7" t="str">
        <f t="shared" si="96"/>
        <v>journalism</v>
      </c>
      <c r="R1050" s="7" t="str">
        <f t="shared" si="97"/>
        <v>audio</v>
      </c>
      <c r="S1050" s="8">
        <f t="shared" si="101"/>
        <v>42598.053113425922</v>
      </c>
      <c r="T1050" s="8">
        <f t="shared" si="98"/>
        <v>42638.053113425922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99"/>
        <v>0</v>
      </c>
      <c r="P1051" s="6">
        <f t="shared" si="100"/>
        <v>0</v>
      </c>
      <c r="Q1051" s="7" t="str">
        <f t="shared" si="96"/>
        <v>journalism</v>
      </c>
      <c r="R1051" s="7" t="str">
        <f t="shared" si="97"/>
        <v>audio</v>
      </c>
      <c r="S1051" s="8">
        <f t="shared" si="101"/>
        <v>42382.431076388893</v>
      </c>
      <c r="T1051" s="8">
        <f t="shared" si="98"/>
        <v>42412.431076388893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99"/>
        <v>0</v>
      </c>
      <c r="P1052" s="6">
        <f t="shared" si="100"/>
        <v>0</v>
      </c>
      <c r="Q1052" s="7" t="str">
        <f t="shared" si="96"/>
        <v>journalism</v>
      </c>
      <c r="R1052" s="7" t="str">
        <f t="shared" si="97"/>
        <v>audio</v>
      </c>
      <c r="S1052" s="8">
        <f t="shared" si="101"/>
        <v>42231.7971875</v>
      </c>
      <c r="T1052" s="8">
        <f t="shared" si="98"/>
        <v>42261.7971875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99"/>
        <v>0</v>
      </c>
      <c r="P1053" s="6">
        <f t="shared" si="100"/>
        <v>0</v>
      </c>
      <c r="Q1053" s="7" t="str">
        <f t="shared" si="96"/>
        <v>journalism</v>
      </c>
      <c r="R1053" s="7" t="str">
        <f t="shared" si="97"/>
        <v>audio</v>
      </c>
      <c r="S1053" s="8">
        <f t="shared" si="101"/>
        <v>41850.014178240745</v>
      </c>
      <c r="T1053" s="8">
        <f t="shared" si="98"/>
        <v>41878.014178240745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99"/>
        <v>0</v>
      </c>
      <c r="P1054" s="6">
        <f t="shared" si="100"/>
        <v>0</v>
      </c>
      <c r="Q1054" s="7" t="str">
        <f t="shared" si="96"/>
        <v>journalism</v>
      </c>
      <c r="R1054" s="7" t="str">
        <f t="shared" si="97"/>
        <v>audio</v>
      </c>
      <c r="S1054" s="8">
        <f t="shared" si="101"/>
        <v>42483.797395833331</v>
      </c>
      <c r="T1054" s="8">
        <f t="shared" si="98"/>
        <v>42527.839583333334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99"/>
        <v>0.01</v>
      </c>
      <c r="P1055" s="6">
        <f t="shared" si="100"/>
        <v>15</v>
      </c>
      <c r="Q1055" s="7" t="str">
        <f t="shared" si="96"/>
        <v>journalism</v>
      </c>
      <c r="R1055" s="7" t="str">
        <f t="shared" si="97"/>
        <v>audio</v>
      </c>
      <c r="S1055" s="8">
        <f t="shared" si="101"/>
        <v>42775.172824074078</v>
      </c>
      <c r="T1055" s="8">
        <f t="shared" si="98"/>
        <v>42800.172824074078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99"/>
        <v>0</v>
      </c>
      <c r="P1056" s="6">
        <f t="shared" si="100"/>
        <v>0</v>
      </c>
      <c r="Q1056" s="7" t="str">
        <f t="shared" si="96"/>
        <v>journalism</v>
      </c>
      <c r="R1056" s="7" t="str">
        <f t="shared" si="97"/>
        <v>audio</v>
      </c>
      <c r="S1056" s="8">
        <f t="shared" si="101"/>
        <v>41831.851840277777</v>
      </c>
      <c r="T1056" s="8">
        <f t="shared" si="98"/>
        <v>41861.916666666664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99"/>
        <v>0</v>
      </c>
      <c r="P1057" s="6">
        <f t="shared" si="100"/>
        <v>0</v>
      </c>
      <c r="Q1057" s="7" t="str">
        <f t="shared" si="96"/>
        <v>journalism</v>
      </c>
      <c r="R1057" s="7" t="str">
        <f t="shared" si="97"/>
        <v>audio</v>
      </c>
      <c r="S1057" s="8">
        <f t="shared" si="101"/>
        <v>42406.992418981477</v>
      </c>
      <c r="T1057" s="8">
        <f t="shared" si="98"/>
        <v>42436.992418981477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99"/>
        <v>0</v>
      </c>
      <c r="P1058" s="6">
        <f t="shared" si="100"/>
        <v>0</v>
      </c>
      <c r="Q1058" s="7" t="str">
        <f t="shared" si="96"/>
        <v>journalism</v>
      </c>
      <c r="R1058" s="7" t="str">
        <f t="shared" si="97"/>
        <v>audio</v>
      </c>
      <c r="S1058" s="8">
        <f t="shared" si="101"/>
        <v>42058.719641203701</v>
      </c>
      <c r="T1058" s="8">
        <f t="shared" si="98"/>
        <v>42118.677974537044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99"/>
        <v>0</v>
      </c>
      <c r="P1059" s="6">
        <f t="shared" si="100"/>
        <v>0</v>
      </c>
      <c r="Q1059" s="7" t="str">
        <f t="shared" si="96"/>
        <v>journalism</v>
      </c>
      <c r="R1059" s="7" t="str">
        <f t="shared" si="97"/>
        <v>audio</v>
      </c>
      <c r="S1059" s="8">
        <f t="shared" si="101"/>
        <v>42678.871331018512</v>
      </c>
      <c r="T1059" s="8">
        <f t="shared" si="98"/>
        <v>42708.912997685184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99"/>
        <v>0</v>
      </c>
      <c r="P1060" s="6">
        <f t="shared" si="100"/>
        <v>0</v>
      </c>
      <c r="Q1060" s="7" t="str">
        <f t="shared" si="96"/>
        <v>journalism</v>
      </c>
      <c r="R1060" s="7" t="str">
        <f t="shared" si="97"/>
        <v>audio</v>
      </c>
      <c r="S1060" s="8">
        <f t="shared" si="101"/>
        <v>42047.900960648149</v>
      </c>
      <c r="T1060" s="8">
        <f t="shared" si="98"/>
        <v>42089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99"/>
        <v>0</v>
      </c>
      <c r="P1061" s="6">
        <f t="shared" si="100"/>
        <v>0</v>
      </c>
      <c r="Q1061" s="7" t="str">
        <f t="shared" si="96"/>
        <v>journalism</v>
      </c>
      <c r="R1061" s="7" t="str">
        <f t="shared" si="97"/>
        <v>audio</v>
      </c>
      <c r="S1061" s="8">
        <f t="shared" si="101"/>
        <v>42046.79</v>
      </c>
      <c r="T1061" s="8">
        <f t="shared" si="98"/>
        <v>42076.748333333337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99"/>
        <v>0.01</v>
      </c>
      <c r="P1062" s="6">
        <f t="shared" si="100"/>
        <v>50</v>
      </c>
      <c r="Q1062" s="7" t="str">
        <f t="shared" si="96"/>
        <v>journalism</v>
      </c>
      <c r="R1062" s="7" t="str">
        <f t="shared" si="97"/>
        <v>audio</v>
      </c>
      <c r="S1062" s="8">
        <f t="shared" si="101"/>
        <v>42079.913113425922</v>
      </c>
      <c r="T1062" s="8">
        <f t="shared" si="98"/>
        <v>42109.913113425922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99"/>
        <v>0</v>
      </c>
      <c r="P1063" s="6">
        <f t="shared" si="100"/>
        <v>0</v>
      </c>
      <c r="Q1063" s="7" t="str">
        <f t="shared" si="96"/>
        <v>journalism</v>
      </c>
      <c r="R1063" s="7" t="str">
        <f t="shared" si="97"/>
        <v>audio</v>
      </c>
      <c r="S1063" s="8">
        <f t="shared" si="101"/>
        <v>42432.276712962965</v>
      </c>
      <c r="T1063" s="8">
        <f t="shared" si="98"/>
        <v>42492.041666666672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99"/>
        <v>0.95477386934673369</v>
      </c>
      <c r="P1064" s="6">
        <f t="shared" si="100"/>
        <v>47.5</v>
      </c>
      <c r="Q1064" s="7" t="str">
        <f t="shared" si="96"/>
        <v>journalism</v>
      </c>
      <c r="R1064" s="7" t="str">
        <f t="shared" si="97"/>
        <v>audio</v>
      </c>
      <c r="S1064" s="8">
        <f t="shared" si="101"/>
        <v>42556.807187500002</v>
      </c>
      <c r="T1064" s="8">
        <f t="shared" si="98"/>
        <v>42563.807187500002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99"/>
        <v>0</v>
      </c>
      <c r="P1065" s="6">
        <f t="shared" si="100"/>
        <v>0</v>
      </c>
      <c r="Q1065" s="7" t="str">
        <f t="shared" si="96"/>
        <v>journalism</v>
      </c>
      <c r="R1065" s="7" t="str">
        <f t="shared" si="97"/>
        <v>audio</v>
      </c>
      <c r="S1065" s="8">
        <f t="shared" si="101"/>
        <v>42583.030810185184</v>
      </c>
      <c r="T1065" s="8">
        <f t="shared" si="98"/>
        <v>42613.030810185184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99"/>
        <v>8.9744444444444446E-2</v>
      </c>
      <c r="P1066" s="6">
        <f t="shared" si="100"/>
        <v>65.666666666666671</v>
      </c>
      <c r="Q1066" s="7" t="str">
        <f t="shared" ref="Q1066:Q1129" si="102">LEFT(N1066,SEARCH("/",N1066)-1)</f>
        <v>games</v>
      </c>
      <c r="R1066" s="7" t="str">
        <f t="shared" ref="R1066:R1129" si="103">RIGHT(N1066,LEN(N1066)-SEARCH("/",N1066))</f>
        <v>video games</v>
      </c>
      <c r="S1066" s="8">
        <f t="shared" si="101"/>
        <v>41417.228043981479</v>
      </c>
      <c r="T1066" s="8">
        <f t="shared" si="98"/>
        <v>41462.228043981479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99"/>
        <v>2.7E-2</v>
      </c>
      <c r="P1067" s="6">
        <f t="shared" si="100"/>
        <v>16.2</v>
      </c>
      <c r="Q1067" s="7" t="str">
        <f t="shared" si="102"/>
        <v>games</v>
      </c>
      <c r="R1067" s="7" t="str">
        <f t="shared" si="103"/>
        <v>video games</v>
      </c>
      <c r="S1067" s="8">
        <f t="shared" si="101"/>
        <v>41661.381041666667</v>
      </c>
      <c r="T1067" s="8">
        <f t="shared" si="98"/>
        <v>41689.381041666667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99"/>
        <v>3.3673333333333333E-2</v>
      </c>
      <c r="P1068" s="6">
        <f t="shared" si="100"/>
        <v>34.128378378378379</v>
      </c>
      <c r="Q1068" s="7" t="str">
        <f t="shared" si="102"/>
        <v>games</v>
      </c>
      <c r="R1068" s="7" t="str">
        <f t="shared" si="103"/>
        <v>video games</v>
      </c>
      <c r="S1068" s="8">
        <f t="shared" si="101"/>
        <v>41445.962754629632</v>
      </c>
      <c r="T1068" s="8">
        <f t="shared" si="98"/>
        <v>41490.962754629632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99"/>
        <v>0.26</v>
      </c>
      <c r="P1069" s="6">
        <f t="shared" si="100"/>
        <v>13</v>
      </c>
      <c r="Q1069" s="7" t="str">
        <f t="shared" si="102"/>
        <v>games</v>
      </c>
      <c r="R1069" s="7" t="str">
        <f t="shared" si="103"/>
        <v>video games</v>
      </c>
      <c r="S1069" s="8">
        <f t="shared" si="101"/>
        <v>41599.855682870373</v>
      </c>
      <c r="T1069" s="8">
        <f t="shared" si="98"/>
        <v>41629.855682870373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99"/>
        <v>1.5E-3</v>
      </c>
      <c r="P1070" s="6">
        <f t="shared" si="100"/>
        <v>11.25</v>
      </c>
      <c r="Q1070" s="7" t="str">
        <f t="shared" si="102"/>
        <v>games</v>
      </c>
      <c r="R1070" s="7" t="str">
        <f t="shared" si="103"/>
        <v>video games</v>
      </c>
      <c r="S1070" s="8">
        <f t="shared" si="101"/>
        <v>42440.371111111104</v>
      </c>
      <c r="T1070" s="8">
        <f t="shared" si="98"/>
        <v>42470.329444444447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99"/>
        <v>0.38636363636363635</v>
      </c>
      <c r="P1071" s="6">
        <f t="shared" si="100"/>
        <v>40.476190476190474</v>
      </c>
      <c r="Q1071" s="7" t="str">
        <f t="shared" si="102"/>
        <v>games</v>
      </c>
      <c r="R1071" s="7" t="str">
        <f t="shared" si="103"/>
        <v>video games</v>
      </c>
      <c r="S1071" s="8">
        <f t="shared" si="101"/>
        <v>41572.229849537034</v>
      </c>
      <c r="T1071" s="8">
        <f t="shared" si="98"/>
        <v>41604.271516203706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99"/>
        <v>7.0000000000000001E-3</v>
      </c>
      <c r="P1072" s="6">
        <f t="shared" si="100"/>
        <v>35</v>
      </c>
      <c r="Q1072" s="7" t="str">
        <f t="shared" si="102"/>
        <v>games</v>
      </c>
      <c r="R1072" s="7" t="str">
        <f t="shared" si="103"/>
        <v>video games</v>
      </c>
      <c r="S1072" s="8">
        <f t="shared" si="101"/>
        <v>41163.011828703704</v>
      </c>
      <c r="T1072" s="8">
        <f t="shared" si="98"/>
        <v>41183.011828703704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99"/>
        <v>0</v>
      </c>
      <c r="P1073" s="6">
        <f t="shared" si="100"/>
        <v>0</v>
      </c>
      <c r="Q1073" s="7" t="str">
        <f t="shared" si="102"/>
        <v>games</v>
      </c>
      <c r="R1073" s="7" t="str">
        <f t="shared" si="103"/>
        <v>video games</v>
      </c>
      <c r="S1073" s="8">
        <f t="shared" si="101"/>
        <v>42295.753391203703</v>
      </c>
      <c r="T1073" s="8">
        <f t="shared" si="98"/>
        <v>42325.795057870375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99"/>
        <v>6.8000000000000005E-4</v>
      </c>
      <c r="P1074" s="6">
        <f t="shared" si="100"/>
        <v>12.75</v>
      </c>
      <c r="Q1074" s="7" t="str">
        <f t="shared" si="102"/>
        <v>games</v>
      </c>
      <c r="R1074" s="7" t="str">
        <f t="shared" si="103"/>
        <v>video games</v>
      </c>
      <c r="S1074" s="8">
        <f t="shared" si="101"/>
        <v>41645.832141203704</v>
      </c>
      <c r="T1074" s="8">
        <f t="shared" si="98"/>
        <v>41675.832141203704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99"/>
        <v>1.3333333333333334E-2</v>
      </c>
      <c r="P1075" s="6">
        <f t="shared" si="100"/>
        <v>10</v>
      </c>
      <c r="Q1075" s="7" t="str">
        <f t="shared" si="102"/>
        <v>games</v>
      </c>
      <c r="R1075" s="7" t="str">
        <f t="shared" si="103"/>
        <v>video games</v>
      </c>
      <c r="S1075" s="8">
        <f t="shared" si="101"/>
        <v>40802.964594907404</v>
      </c>
      <c r="T1075" s="8">
        <f t="shared" si="98"/>
        <v>40832.964594907404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99"/>
        <v>6.3092592592592589E-2</v>
      </c>
      <c r="P1076" s="6">
        <f t="shared" si="100"/>
        <v>113.56666666666666</v>
      </c>
      <c r="Q1076" s="7" t="str">
        <f t="shared" si="102"/>
        <v>games</v>
      </c>
      <c r="R1076" s="7" t="str">
        <f t="shared" si="103"/>
        <v>video games</v>
      </c>
      <c r="S1076" s="8">
        <f t="shared" si="101"/>
        <v>41613.172974537039</v>
      </c>
      <c r="T1076" s="8">
        <f t="shared" si="98"/>
        <v>41643.172974537039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99"/>
        <v>4.4999999999999998E-2</v>
      </c>
      <c r="P1077" s="6">
        <f t="shared" si="100"/>
        <v>15</v>
      </c>
      <c r="Q1077" s="7" t="str">
        <f t="shared" si="102"/>
        <v>games</v>
      </c>
      <c r="R1077" s="7" t="str">
        <f t="shared" si="103"/>
        <v>video games</v>
      </c>
      <c r="S1077" s="8">
        <f t="shared" si="101"/>
        <v>41005.904120370367</v>
      </c>
      <c r="T1077" s="8">
        <f t="shared" si="98"/>
        <v>41035.904120370367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99"/>
        <v>0.62765333333333329</v>
      </c>
      <c r="P1078" s="6">
        <f t="shared" si="100"/>
        <v>48.281025641025643</v>
      </c>
      <c r="Q1078" s="7" t="str">
        <f t="shared" si="102"/>
        <v>games</v>
      </c>
      <c r="R1078" s="7" t="str">
        <f t="shared" si="103"/>
        <v>video games</v>
      </c>
      <c r="S1078" s="8">
        <f t="shared" si="101"/>
        <v>41838.377893518518</v>
      </c>
      <c r="T1078" s="8">
        <f t="shared" si="98"/>
        <v>41893.377893518518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99"/>
        <v>0.29376000000000002</v>
      </c>
      <c r="P1079" s="6">
        <f t="shared" si="100"/>
        <v>43.976047904191617</v>
      </c>
      <c r="Q1079" s="7" t="str">
        <f t="shared" si="102"/>
        <v>games</v>
      </c>
      <c r="R1079" s="7" t="str">
        <f t="shared" si="103"/>
        <v>video games</v>
      </c>
      <c r="S1079" s="8">
        <f t="shared" si="101"/>
        <v>42353.16679398148</v>
      </c>
      <c r="T1079" s="8">
        <f t="shared" si="98"/>
        <v>42383.16679398148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99"/>
        <v>7.4999999999999997E-2</v>
      </c>
      <c r="P1080" s="6">
        <f t="shared" si="100"/>
        <v>9</v>
      </c>
      <c r="Q1080" s="7" t="str">
        <f t="shared" si="102"/>
        <v>games</v>
      </c>
      <c r="R1080" s="7" t="str">
        <f t="shared" si="103"/>
        <v>video games</v>
      </c>
      <c r="S1080" s="8">
        <f t="shared" si="101"/>
        <v>40701.195844907408</v>
      </c>
      <c r="T1080" s="8">
        <f t="shared" si="98"/>
        <v>40746.195844907408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99"/>
        <v>2.6076923076923077E-2</v>
      </c>
      <c r="P1081" s="6">
        <f t="shared" si="100"/>
        <v>37.666666666666664</v>
      </c>
      <c r="Q1081" s="7" t="str">
        <f t="shared" si="102"/>
        <v>games</v>
      </c>
      <c r="R1081" s="7" t="str">
        <f t="shared" si="103"/>
        <v>video games</v>
      </c>
      <c r="S1081" s="8">
        <f t="shared" si="101"/>
        <v>42479.566388888896</v>
      </c>
      <c r="T1081" s="8">
        <f t="shared" si="98"/>
        <v>42504.566388888896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99"/>
        <v>9.1050000000000006E-2</v>
      </c>
      <c r="P1082" s="6">
        <f t="shared" si="100"/>
        <v>18.581632653061224</v>
      </c>
      <c r="Q1082" s="7" t="str">
        <f t="shared" si="102"/>
        <v>games</v>
      </c>
      <c r="R1082" s="7" t="str">
        <f t="shared" si="103"/>
        <v>video games</v>
      </c>
      <c r="S1082" s="8">
        <f t="shared" si="101"/>
        <v>41740.138113425928</v>
      </c>
      <c r="T1082" s="8">
        <f t="shared" si="98"/>
        <v>41770.138113425928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99"/>
        <v>1.7647058823529413E-4</v>
      </c>
      <c r="P1083" s="6">
        <f t="shared" si="100"/>
        <v>3</v>
      </c>
      <c r="Q1083" s="7" t="str">
        <f t="shared" si="102"/>
        <v>games</v>
      </c>
      <c r="R1083" s="7" t="str">
        <f t="shared" si="103"/>
        <v>video games</v>
      </c>
      <c r="S1083" s="8">
        <f t="shared" si="101"/>
        <v>42002.926990740743</v>
      </c>
      <c r="T1083" s="8">
        <f t="shared" si="98"/>
        <v>42032.926990740743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99"/>
        <v>5.5999999999999999E-3</v>
      </c>
      <c r="P1084" s="6">
        <f t="shared" si="100"/>
        <v>18.666666666666668</v>
      </c>
      <c r="Q1084" s="7" t="str">
        <f t="shared" si="102"/>
        <v>games</v>
      </c>
      <c r="R1084" s="7" t="str">
        <f t="shared" si="103"/>
        <v>video games</v>
      </c>
      <c r="S1084" s="8">
        <f t="shared" si="101"/>
        <v>41101.906111111115</v>
      </c>
      <c r="T1084" s="8">
        <f t="shared" si="98"/>
        <v>41131.906111111115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99"/>
        <v>8.2000000000000007E-3</v>
      </c>
      <c r="P1085" s="6">
        <f t="shared" si="100"/>
        <v>410</v>
      </c>
      <c r="Q1085" s="7" t="str">
        <f t="shared" si="102"/>
        <v>games</v>
      </c>
      <c r="R1085" s="7" t="str">
        <f t="shared" si="103"/>
        <v>video games</v>
      </c>
      <c r="S1085" s="8">
        <f t="shared" si="101"/>
        <v>41793.659525462965</v>
      </c>
      <c r="T1085" s="8">
        <f t="shared" si="98"/>
        <v>41853.659525462965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99"/>
        <v>0</v>
      </c>
      <c r="P1086" s="6">
        <f t="shared" si="100"/>
        <v>0</v>
      </c>
      <c r="Q1086" s="7" t="str">
        <f t="shared" si="102"/>
        <v>games</v>
      </c>
      <c r="R1086" s="7" t="str">
        <f t="shared" si="103"/>
        <v>video games</v>
      </c>
      <c r="S1086" s="8">
        <f t="shared" si="101"/>
        <v>41829.912083333329</v>
      </c>
      <c r="T1086" s="8">
        <f t="shared" si="98"/>
        <v>41859.912083333329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99"/>
        <v>3.4200000000000001E-2</v>
      </c>
      <c r="P1087" s="6">
        <f t="shared" si="100"/>
        <v>114</v>
      </c>
      <c r="Q1087" s="7" t="str">
        <f t="shared" si="102"/>
        <v>games</v>
      </c>
      <c r="R1087" s="7" t="str">
        <f t="shared" si="103"/>
        <v>video games</v>
      </c>
      <c r="S1087" s="8">
        <f t="shared" si="101"/>
        <v>42413.671006944445</v>
      </c>
      <c r="T1087" s="8">
        <f t="shared" si="98"/>
        <v>42443.629340277781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99"/>
        <v>8.3333333333333339E-4</v>
      </c>
      <c r="P1088" s="6">
        <f t="shared" si="100"/>
        <v>7.5</v>
      </c>
      <c r="Q1088" s="7" t="str">
        <f t="shared" si="102"/>
        <v>games</v>
      </c>
      <c r="R1088" s="7" t="str">
        <f t="shared" si="103"/>
        <v>video games</v>
      </c>
      <c r="S1088" s="8">
        <f t="shared" si="101"/>
        <v>41845.866793981484</v>
      </c>
      <c r="T1088" s="8">
        <f t="shared" si="98"/>
        <v>41875.866793981484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99"/>
        <v>0</v>
      </c>
      <c r="P1089" s="6">
        <f t="shared" si="100"/>
        <v>0</v>
      </c>
      <c r="Q1089" s="7" t="str">
        <f t="shared" si="102"/>
        <v>games</v>
      </c>
      <c r="R1089" s="7" t="str">
        <f t="shared" si="103"/>
        <v>video games</v>
      </c>
      <c r="S1089" s="8">
        <f t="shared" si="101"/>
        <v>41775.713969907411</v>
      </c>
      <c r="T1089" s="8">
        <f t="shared" si="98"/>
        <v>41805.713969907411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99"/>
        <v>0.14182977777777778</v>
      </c>
      <c r="P1090" s="6">
        <f t="shared" si="100"/>
        <v>43.41727891156463</v>
      </c>
      <c r="Q1090" s="7" t="str">
        <f t="shared" si="102"/>
        <v>games</v>
      </c>
      <c r="R1090" s="7" t="str">
        <f t="shared" si="103"/>
        <v>video games</v>
      </c>
      <c r="S1090" s="8">
        <f t="shared" si="101"/>
        <v>41723.799386574072</v>
      </c>
      <c r="T1090" s="8">
        <f t="shared" ref="T1090:T1153" si="104">(((I1090/60)/60)/24)+DATE(1970,1,1)</f>
        <v>41753.799386574072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05">E1091/D1091</f>
        <v>7.8266666666666665E-2</v>
      </c>
      <c r="P1091" s="6">
        <f t="shared" ref="P1091:P1154" si="106">IF(L1091=0,0,E1091/L1091)</f>
        <v>23.959183673469386</v>
      </c>
      <c r="Q1091" s="7" t="str">
        <f t="shared" si="102"/>
        <v>games</v>
      </c>
      <c r="R1091" s="7" t="str">
        <f t="shared" si="103"/>
        <v>video games</v>
      </c>
      <c r="S1091" s="8">
        <f t="shared" ref="S1091:S1154" si="107">(((J1091/60)/60)/24)+DATE(1970,1,1)</f>
        <v>42151.189525462964</v>
      </c>
      <c r="T1091" s="8">
        <f t="shared" si="104"/>
        <v>42181.189525462964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05"/>
        <v>3.8464497269020693E-4</v>
      </c>
      <c r="P1092" s="6">
        <f t="shared" si="106"/>
        <v>5</v>
      </c>
      <c r="Q1092" s="7" t="str">
        <f t="shared" si="102"/>
        <v>games</v>
      </c>
      <c r="R1092" s="7" t="str">
        <f t="shared" si="103"/>
        <v>video games</v>
      </c>
      <c r="S1092" s="8">
        <f t="shared" si="107"/>
        <v>42123.185798611114</v>
      </c>
      <c r="T1092" s="8">
        <f t="shared" si="104"/>
        <v>42153.185798611114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05"/>
        <v>0.125</v>
      </c>
      <c r="P1093" s="6">
        <f t="shared" si="106"/>
        <v>12.5</v>
      </c>
      <c r="Q1093" s="7" t="str">
        <f t="shared" si="102"/>
        <v>games</v>
      </c>
      <c r="R1093" s="7" t="str">
        <f t="shared" si="103"/>
        <v>video games</v>
      </c>
      <c r="S1093" s="8">
        <f t="shared" si="107"/>
        <v>42440.820277777777</v>
      </c>
      <c r="T1093" s="8">
        <f t="shared" si="104"/>
        <v>42470.778611111105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05"/>
        <v>1.0500000000000001E-2</v>
      </c>
      <c r="P1094" s="6">
        <f t="shared" si="106"/>
        <v>3</v>
      </c>
      <c r="Q1094" s="7" t="str">
        <f t="shared" si="102"/>
        <v>games</v>
      </c>
      <c r="R1094" s="7" t="str">
        <f t="shared" si="103"/>
        <v>video games</v>
      </c>
      <c r="S1094" s="8">
        <f t="shared" si="107"/>
        <v>41250.025902777779</v>
      </c>
      <c r="T1094" s="8">
        <f t="shared" si="104"/>
        <v>41280.025902777779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05"/>
        <v>0.14083333333333334</v>
      </c>
      <c r="P1095" s="6">
        <f t="shared" si="106"/>
        <v>10.5625</v>
      </c>
      <c r="Q1095" s="7" t="str">
        <f t="shared" si="102"/>
        <v>games</v>
      </c>
      <c r="R1095" s="7" t="str">
        <f t="shared" si="103"/>
        <v>video games</v>
      </c>
      <c r="S1095" s="8">
        <f t="shared" si="107"/>
        <v>42396.973807870367</v>
      </c>
      <c r="T1095" s="8">
        <f t="shared" si="104"/>
        <v>42411.973807870367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05"/>
        <v>0.18300055555555556</v>
      </c>
      <c r="P1096" s="6">
        <f t="shared" si="106"/>
        <v>122.00037037037038</v>
      </c>
      <c r="Q1096" s="7" t="str">
        <f t="shared" si="102"/>
        <v>games</v>
      </c>
      <c r="R1096" s="7" t="str">
        <f t="shared" si="103"/>
        <v>video games</v>
      </c>
      <c r="S1096" s="8">
        <f t="shared" si="107"/>
        <v>40795.713344907403</v>
      </c>
      <c r="T1096" s="8">
        <f t="shared" si="104"/>
        <v>40825.713344907403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05"/>
        <v>5.0347999999999997E-2</v>
      </c>
      <c r="P1097" s="6">
        <f t="shared" si="106"/>
        <v>267.80851063829789</v>
      </c>
      <c r="Q1097" s="7" t="str">
        <f t="shared" si="102"/>
        <v>games</v>
      </c>
      <c r="R1097" s="7" t="str">
        <f t="shared" si="103"/>
        <v>video games</v>
      </c>
      <c r="S1097" s="8">
        <f t="shared" si="107"/>
        <v>41486.537268518521</v>
      </c>
      <c r="T1097" s="8">
        <f t="shared" si="104"/>
        <v>41516.537268518521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05"/>
        <v>0.17933333333333334</v>
      </c>
      <c r="P1098" s="6">
        <f t="shared" si="106"/>
        <v>74.206896551724142</v>
      </c>
      <c r="Q1098" s="7" t="str">
        <f t="shared" si="102"/>
        <v>games</v>
      </c>
      <c r="R1098" s="7" t="str">
        <f t="shared" si="103"/>
        <v>video games</v>
      </c>
      <c r="S1098" s="8">
        <f t="shared" si="107"/>
        <v>41885.51798611111</v>
      </c>
      <c r="T1098" s="8">
        <f t="shared" si="104"/>
        <v>41916.145833333336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05"/>
        <v>4.6999999999999999E-4</v>
      </c>
      <c r="P1099" s="6">
        <f t="shared" si="106"/>
        <v>6.7142857142857144</v>
      </c>
      <c r="Q1099" s="7" t="str">
        <f t="shared" si="102"/>
        <v>games</v>
      </c>
      <c r="R1099" s="7" t="str">
        <f t="shared" si="103"/>
        <v>video games</v>
      </c>
      <c r="S1099" s="8">
        <f t="shared" si="107"/>
        <v>41660.792557870373</v>
      </c>
      <c r="T1099" s="8">
        <f t="shared" si="104"/>
        <v>41700.792557870373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05"/>
        <v>7.2120000000000004E-2</v>
      </c>
      <c r="P1100" s="6">
        <f t="shared" si="106"/>
        <v>81.954545454545453</v>
      </c>
      <c r="Q1100" s="7" t="str">
        <f t="shared" si="102"/>
        <v>games</v>
      </c>
      <c r="R1100" s="7" t="str">
        <f t="shared" si="103"/>
        <v>video games</v>
      </c>
      <c r="S1100" s="8">
        <f t="shared" si="107"/>
        <v>41712.762673611112</v>
      </c>
      <c r="T1100" s="8">
        <f t="shared" si="104"/>
        <v>41742.762673611112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05"/>
        <v>5.0000000000000001E-3</v>
      </c>
      <c r="P1101" s="6">
        <f t="shared" si="106"/>
        <v>25</v>
      </c>
      <c r="Q1101" s="7" t="str">
        <f t="shared" si="102"/>
        <v>games</v>
      </c>
      <c r="R1101" s="7" t="str">
        <f t="shared" si="103"/>
        <v>video games</v>
      </c>
      <c r="S1101" s="8">
        <f t="shared" si="107"/>
        <v>42107.836435185185</v>
      </c>
      <c r="T1101" s="8">
        <f t="shared" si="104"/>
        <v>42137.836435185185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05"/>
        <v>2.5000000000000001E-2</v>
      </c>
      <c r="P1102" s="6">
        <f t="shared" si="106"/>
        <v>10</v>
      </c>
      <c r="Q1102" s="7" t="str">
        <f t="shared" si="102"/>
        <v>games</v>
      </c>
      <c r="R1102" s="7" t="str">
        <f t="shared" si="103"/>
        <v>video games</v>
      </c>
      <c r="S1102" s="8">
        <f t="shared" si="107"/>
        <v>42384.110775462963</v>
      </c>
      <c r="T1102" s="8">
        <f t="shared" si="104"/>
        <v>42414.110775462963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05"/>
        <v>4.0999999999999999E-4</v>
      </c>
      <c r="P1103" s="6">
        <f t="shared" si="106"/>
        <v>6.833333333333333</v>
      </c>
      <c r="Q1103" s="7" t="str">
        <f t="shared" si="102"/>
        <v>games</v>
      </c>
      <c r="R1103" s="7" t="str">
        <f t="shared" si="103"/>
        <v>video games</v>
      </c>
      <c r="S1103" s="8">
        <f t="shared" si="107"/>
        <v>42538.77243055556</v>
      </c>
      <c r="T1103" s="8">
        <f t="shared" si="104"/>
        <v>42565.758333333331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05"/>
        <v>5.3124999999999999E-2</v>
      </c>
      <c r="P1104" s="6">
        <f t="shared" si="106"/>
        <v>17.708333333333332</v>
      </c>
      <c r="Q1104" s="7" t="str">
        <f t="shared" si="102"/>
        <v>games</v>
      </c>
      <c r="R1104" s="7" t="str">
        <f t="shared" si="103"/>
        <v>video games</v>
      </c>
      <c r="S1104" s="8">
        <f t="shared" si="107"/>
        <v>41577.045428240745</v>
      </c>
      <c r="T1104" s="8">
        <f t="shared" si="104"/>
        <v>41617.249305555553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05"/>
        <v>1.6199999999999999E-2</v>
      </c>
      <c r="P1105" s="6">
        <f t="shared" si="106"/>
        <v>16.2</v>
      </c>
      <c r="Q1105" s="7" t="str">
        <f t="shared" si="102"/>
        <v>games</v>
      </c>
      <c r="R1105" s="7" t="str">
        <f t="shared" si="103"/>
        <v>video games</v>
      </c>
      <c r="S1105" s="8">
        <f t="shared" si="107"/>
        <v>42479.22210648148</v>
      </c>
      <c r="T1105" s="8">
        <f t="shared" si="104"/>
        <v>42539.22210648148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05"/>
        <v>4.9516666666666667E-2</v>
      </c>
      <c r="P1106" s="6">
        <f t="shared" si="106"/>
        <v>80.297297297297291</v>
      </c>
      <c r="Q1106" s="7" t="str">
        <f t="shared" si="102"/>
        <v>games</v>
      </c>
      <c r="R1106" s="7" t="str">
        <f t="shared" si="103"/>
        <v>video games</v>
      </c>
      <c r="S1106" s="8">
        <f t="shared" si="107"/>
        <v>41771.40996527778</v>
      </c>
      <c r="T1106" s="8">
        <f t="shared" si="104"/>
        <v>41801.40996527778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05"/>
        <v>1.5900000000000001E-3</v>
      </c>
      <c r="P1107" s="6">
        <f t="shared" si="106"/>
        <v>71.55</v>
      </c>
      <c r="Q1107" s="7" t="str">
        <f t="shared" si="102"/>
        <v>games</v>
      </c>
      <c r="R1107" s="7" t="str">
        <f t="shared" si="103"/>
        <v>video games</v>
      </c>
      <c r="S1107" s="8">
        <f t="shared" si="107"/>
        <v>41692.135729166665</v>
      </c>
      <c r="T1107" s="8">
        <f t="shared" si="104"/>
        <v>41722.0940625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05"/>
        <v>0.41249999999999998</v>
      </c>
      <c r="P1108" s="6">
        <f t="shared" si="106"/>
        <v>23.571428571428573</v>
      </c>
      <c r="Q1108" s="7" t="str">
        <f t="shared" si="102"/>
        <v>games</v>
      </c>
      <c r="R1108" s="7" t="str">
        <f t="shared" si="103"/>
        <v>video games</v>
      </c>
      <c r="S1108" s="8">
        <f t="shared" si="107"/>
        <v>40973.740451388891</v>
      </c>
      <c r="T1108" s="8">
        <f t="shared" si="104"/>
        <v>41003.698784722219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05"/>
        <v>0</v>
      </c>
      <c r="P1109" s="6">
        <f t="shared" si="106"/>
        <v>0</v>
      </c>
      <c r="Q1109" s="7" t="str">
        <f t="shared" si="102"/>
        <v>games</v>
      </c>
      <c r="R1109" s="7" t="str">
        <f t="shared" si="103"/>
        <v>video games</v>
      </c>
      <c r="S1109" s="8">
        <f t="shared" si="107"/>
        <v>41813.861388888887</v>
      </c>
      <c r="T1109" s="8">
        <f t="shared" si="104"/>
        <v>41843.861388888887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05"/>
        <v>2.93E-2</v>
      </c>
      <c r="P1110" s="6">
        <f t="shared" si="106"/>
        <v>34.88095238095238</v>
      </c>
      <c r="Q1110" s="7" t="str">
        <f t="shared" si="102"/>
        <v>games</v>
      </c>
      <c r="R1110" s="7" t="str">
        <f t="shared" si="103"/>
        <v>video games</v>
      </c>
      <c r="S1110" s="8">
        <f t="shared" si="107"/>
        <v>40952.636979166666</v>
      </c>
      <c r="T1110" s="8">
        <f t="shared" si="104"/>
        <v>41012.595312500001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05"/>
        <v>4.4999999999999997E-3</v>
      </c>
      <c r="P1111" s="6">
        <f t="shared" si="106"/>
        <v>15</v>
      </c>
      <c r="Q1111" s="7" t="str">
        <f t="shared" si="102"/>
        <v>games</v>
      </c>
      <c r="R1111" s="7" t="str">
        <f t="shared" si="103"/>
        <v>video games</v>
      </c>
      <c r="S1111" s="8">
        <f t="shared" si="107"/>
        <v>42662.752199074079</v>
      </c>
      <c r="T1111" s="8">
        <f t="shared" si="104"/>
        <v>42692.793865740736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05"/>
        <v>5.1000000000000004E-3</v>
      </c>
      <c r="P1112" s="6">
        <f t="shared" si="106"/>
        <v>23.181818181818183</v>
      </c>
      <c r="Q1112" s="7" t="str">
        <f t="shared" si="102"/>
        <v>games</v>
      </c>
      <c r="R1112" s="7" t="str">
        <f t="shared" si="103"/>
        <v>video games</v>
      </c>
      <c r="S1112" s="8">
        <f t="shared" si="107"/>
        <v>41220.933124999996</v>
      </c>
      <c r="T1112" s="8">
        <f t="shared" si="104"/>
        <v>41250.933124999996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05"/>
        <v>4.0000000000000002E-4</v>
      </c>
      <c r="P1113" s="6">
        <f t="shared" si="106"/>
        <v>1</v>
      </c>
      <c r="Q1113" s="7" t="str">
        <f t="shared" si="102"/>
        <v>games</v>
      </c>
      <c r="R1113" s="7" t="str">
        <f t="shared" si="103"/>
        <v>video games</v>
      </c>
      <c r="S1113" s="8">
        <f t="shared" si="107"/>
        <v>42347.203587962969</v>
      </c>
      <c r="T1113" s="8">
        <f t="shared" si="104"/>
        <v>42377.203587962969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05"/>
        <v>0.35537409090909089</v>
      </c>
      <c r="P1114" s="6">
        <f t="shared" si="106"/>
        <v>100.23371794871794</v>
      </c>
      <c r="Q1114" s="7" t="str">
        <f t="shared" si="102"/>
        <v>games</v>
      </c>
      <c r="R1114" s="7" t="str">
        <f t="shared" si="103"/>
        <v>video games</v>
      </c>
      <c r="S1114" s="8">
        <f t="shared" si="107"/>
        <v>41963.759386574078</v>
      </c>
      <c r="T1114" s="8">
        <f t="shared" si="104"/>
        <v>42023.354166666672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05"/>
        <v>5.0000000000000001E-3</v>
      </c>
      <c r="P1115" s="6">
        <f t="shared" si="106"/>
        <v>5</v>
      </c>
      <c r="Q1115" s="7" t="str">
        <f t="shared" si="102"/>
        <v>games</v>
      </c>
      <c r="R1115" s="7" t="str">
        <f t="shared" si="103"/>
        <v>video games</v>
      </c>
      <c r="S1115" s="8">
        <f t="shared" si="107"/>
        <v>41835.977083333331</v>
      </c>
      <c r="T1115" s="8">
        <f t="shared" si="104"/>
        <v>41865.977083333331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05"/>
        <v>1.6666666666666668E-3</v>
      </c>
      <c r="P1116" s="6">
        <f t="shared" si="106"/>
        <v>3.3333333333333335</v>
      </c>
      <c r="Q1116" s="7" t="str">
        <f t="shared" si="102"/>
        <v>games</v>
      </c>
      <c r="R1116" s="7" t="str">
        <f t="shared" si="103"/>
        <v>video games</v>
      </c>
      <c r="S1116" s="8">
        <f t="shared" si="107"/>
        <v>41526.345914351856</v>
      </c>
      <c r="T1116" s="8">
        <f t="shared" si="104"/>
        <v>41556.345914351856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05"/>
        <v>1.325E-3</v>
      </c>
      <c r="P1117" s="6">
        <f t="shared" si="106"/>
        <v>13.25</v>
      </c>
      <c r="Q1117" s="7" t="str">
        <f t="shared" si="102"/>
        <v>games</v>
      </c>
      <c r="R1117" s="7" t="str">
        <f t="shared" si="103"/>
        <v>video games</v>
      </c>
      <c r="S1117" s="8">
        <f t="shared" si="107"/>
        <v>42429.695543981477</v>
      </c>
      <c r="T1117" s="8">
        <f t="shared" si="104"/>
        <v>42459.653877314813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05"/>
        <v>3.5704000000000004E-4</v>
      </c>
      <c r="P1118" s="6">
        <f t="shared" si="106"/>
        <v>17.852</v>
      </c>
      <c r="Q1118" s="7" t="str">
        <f t="shared" si="102"/>
        <v>games</v>
      </c>
      <c r="R1118" s="7" t="str">
        <f t="shared" si="103"/>
        <v>video games</v>
      </c>
      <c r="S1118" s="8">
        <f t="shared" si="107"/>
        <v>41009.847314814811</v>
      </c>
      <c r="T1118" s="8">
        <f t="shared" si="104"/>
        <v>41069.847314814811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05"/>
        <v>8.3000000000000004E-2</v>
      </c>
      <c r="P1119" s="6">
        <f t="shared" si="106"/>
        <v>10.375</v>
      </c>
      <c r="Q1119" s="7" t="str">
        <f t="shared" si="102"/>
        <v>games</v>
      </c>
      <c r="R1119" s="7" t="str">
        <f t="shared" si="103"/>
        <v>video games</v>
      </c>
      <c r="S1119" s="8">
        <f t="shared" si="107"/>
        <v>42333.598530092597</v>
      </c>
      <c r="T1119" s="8">
        <f t="shared" si="104"/>
        <v>42363.598530092597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05"/>
        <v>2.4222222222222221E-2</v>
      </c>
      <c r="P1120" s="6">
        <f t="shared" si="106"/>
        <v>36.333333333333336</v>
      </c>
      <c r="Q1120" s="7" t="str">
        <f t="shared" si="102"/>
        <v>games</v>
      </c>
      <c r="R1120" s="7" t="str">
        <f t="shared" si="103"/>
        <v>video games</v>
      </c>
      <c r="S1120" s="8">
        <f t="shared" si="107"/>
        <v>41704.16642361111</v>
      </c>
      <c r="T1120" s="8">
        <f t="shared" si="104"/>
        <v>41734.124756944446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05"/>
        <v>2.3809523809523812E-3</v>
      </c>
      <c r="P1121" s="6">
        <f t="shared" si="106"/>
        <v>5</v>
      </c>
      <c r="Q1121" s="7" t="str">
        <f t="shared" si="102"/>
        <v>games</v>
      </c>
      <c r="R1121" s="7" t="str">
        <f t="shared" si="103"/>
        <v>video games</v>
      </c>
      <c r="S1121" s="8">
        <f t="shared" si="107"/>
        <v>41722.792407407411</v>
      </c>
      <c r="T1121" s="8">
        <f t="shared" si="104"/>
        <v>41735.792407407411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05"/>
        <v>0</v>
      </c>
      <c r="P1122" s="6">
        <f t="shared" si="106"/>
        <v>0</v>
      </c>
      <c r="Q1122" s="7" t="str">
        <f t="shared" si="102"/>
        <v>games</v>
      </c>
      <c r="R1122" s="7" t="str">
        <f t="shared" si="103"/>
        <v>video games</v>
      </c>
      <c r="S1122" s="8">
        <f t="shared" si="107"/>
        <v>40799.872685185182</v>
      </c>
      <c r="T1122" s="8">
        <f t="shared" si="104"/>
        <v>40844.872685185182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05"/>
        <v>1.16E-4</v>
      </c>
      <c r="P1123" s="6">
        <f t="shared" si="106"/>
        <v>5.8</v>
      </c>
      <c r="Q1123" s="7" t="str">
        <f t="shared" si="102"/>
        <v>games</v>
      </c>
      <c r="R1123" s="7" t="str">
        <f t="shared" si="103"/>
        <v>video games</v>
      </c>
      <c r="S1123" s="8">
        <f t="shared" si="107"/>
        <v>42412.934212962966</v>
      </c>
      <c r="T1123" s="8">
        <f t="shared" si="104"/>
        <v>42442.892546296294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05"/>
        <v>0</v>
      </c>
      <c r="P1124" s="6">
        <f t="shared" si="106"/>
        <v>0</v>
      </c>
      <c r="Q1124" s="7" t="str">
        <f t="shared" si="102"/>
        <v>games</v>
      </c>
      <c r="R1124" s="7" t="str">
        <f t="shared" si="103"/>
        <v>video games</v>
      </c>
      <c r="S1124" s="8">
        <f t="shared" si="107"/>
        <v>41410.703993055555</v>
      </c>
      <c r="T1124" s="8">
        <f t="shared" si="104"/>
        <v>41424.703993055555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05"/>
        <v>2.2000000000000001E-3</v>
      </c>
      <c r="P1125" s="6">
        <f t="shared" si="106"/>
        <v>3.6666666666666665</v>
      </c>
      <c r="Q1125" s="7" t="str">
        <f t="shared" si="102"/>
        <v>games</v>
      </c>
      <c r="R1125" s="7" t="str">
        <f t="shared" si="103"/>
        <v>video games</v>
      </c>
      <c r="S1125" s="8">
        <f t="shared" si="107"/>
        <v>41718.5237037037</v>
      </c>
      <c r="T1125" s="8">
        <f t="shared" si="104"/>
        <v>41748.5237037037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05"/>
        <v>4.7222222222222223E-3</v>
      </c>
      <c r="P1126" s="6">
        <f t="shared" si="106"/>
        <v>60.714285714285715</v>
      </c>
      <c r="Q1126" s="7" t="str">
        <f t="shared" si="102"/>
        <v>games</v>
      </c>
      <c r="R1126" s="7" t="str">
        <f t="shared" si="103"/>
        <v>mobile games</v>
      </c>
      <c r="S1126" s="8">
        <f t="shared" si="107"/>
        <v>42094.667256944449</v>
      </c>
      <c r="T1126" s="8">
        <f t="shared" si="104"/>
        <v>42124.667256944449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05"/>
        <v>0</v>
      </c>
      <c r="P1127" s="6">
        <f t="shared" si="106"/>
        <v>0</v>
      </c>
      <c r="Q1127" s="7" t="str">
        <f t="shared" si="102"/>
        <v>games</v>
      </c>
      <c r="R1127" s="7" t="str">
        <f t="shared" si="103"/>
        <v>mobile games</v>
      </c>
      <c r="S1127" s="8">
        <f t="shared" si="107"/>
        <v>42212.624189814815</v>
      </c>
      <c r="T1127" s="8">
        <f t="shared" si="104"/>
        <v>42272.624189814815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05"/>
        <v>5.0000000000000001E-3</v>
      </c>
      <c r="P1128" s="6">
        <f t="shared" si="106"/>
        <v>5</v>
      </c>
      <c r="Q1128" s="7" t="str">
        <f t="shared" si="102"/>
        <v>games</v>
      </c>
      <c r="R1128" s="7" t="str">
        <f t="shared" si="103"/>
        <v>mobile games</v>
      </c>
      <c r="S1128" s="8">
        <f t="shared" si="107"/>
        <v>42535.327476851846</v>
      </c>
      <c r="T1128" s="8">
        <f t="shared" si="104"/>
        <v>42565.327476851846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05"/>
        <v>1.6714285714285713E-2</v>
      </c>
      <c r="P1129" s="6">
        <f t="shared" si="106"/>
        <v>25.434782608695652</v>
      </c>
      <c r="Q1129" s="7" t="str">
        <f t="shared" si="102"/>
        <v>games</v>
      </c>
      <c r="R1129" s="7" t="str">
        <f t="shared" si="103"/>
        <v>mobile games</v>
      </c>
      <c r="S1129" s="8">
        <f t="shared" si="107"/>
        <v>41926.854166666664</v>
      </c>
      <c r="T1129" s="8">
        <f t="shared" si="104"/>
        <v>41957.895833333328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05"/>
        <v>1E-3</v>
      </c>
      <c r="P1130" s="6">
        <f t="shared" si="106"/>
        <v>1</v>
      </c>
      <c r="Q1130" s="7" t="str">
        <f t="shared" ref="Q1130:Q1193" si="108">LEFT(N1130,SEARCH("/",N1130)-1)</f>
        <v>games</v>
      </c>
      <c r="R1130" s="7" t="str">
        <f t="shared" ref="R1130:R1193" si="109">RIGHT(N1130,LEN(N1130)-SEARCH("/",N1130))</f>
        <v>mobile games</v>
      </c>
      <c r="S1130" s="8">
        <f t="shared" si="107"/>
        <v>41828.649502314816</v>
      </c>
      <c r="T1130" s="8">
        <f t="shared" si="104"/>
        <v>41858.649502314816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05"/>
        <v>1.0499999999999999E-3</v>
      </c>
      <c r="P1131" s="6">
        <f t="shared" si="106"/>
        <v>10.5</v>
      </c>
      <c r="Q1131" s="7" t="str">
        <f t="shared" si="108"/>
        <v>games</v>
      </c>
      <c r="R1131" s="7" t="str">
        <f t="shared" si="109"/>
        <v>mobile games</v>
      </c>
      <c r="S1131" s="8">
        <f t="shared" si="107"/>
        <v>42496.264965277776</v>
      </c>
      <c r="T1131" s="8">
        <f t="shared" si="104"/>
        <v>42526.264965277776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05"/>
        <v>2.2000000000000001E-3</v>
      </c>
      <c r="P1132" s="6">
        <f t="shared" si="106"/>
        <v>3.6666666666666665</v>
      </c>
      <c r="Q1132" s="7" t="str">
        <f t="shared" si="108"/>
        <v>games</v>
      </c>
      <c r="R1132" s="7" t="str">
        <f t="shared" si="109"/>
        <v>mobile games</v>
      </c>
      <c r="S1132" s="8">
        <f t="shared" si="107"/>
        <v>41908.996527777781</v>
      </c>
      <c r="T1132" s="8">
        <f t="shared" si="104"/>
        <v>41969.038194444445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05"/>
        <v>0</v>
      </c>
      <c r="P1133" s="6">
        <f t="shared" si="106"/>
        <v>0</v>
      </c>
      <c r="Q1133" s="7" t="str">
        <f t="shared" si="108"/>
        <v>games</v>
      </c>
      <c r="R1133" s="7" t="str">
        <f t="shared" si="109"/>
        <v>mobile games</v>
      </c>
      <c r="S1133" s="8">
        <f t="shared" si="107"/>
        <v>42332.908194444448</v>
      </c>
      <c r="T1133" s="8">
        <f t="shared" si="104"/>
        <v>42362.908194444448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05"/>
        <v>0.14380000000000001</v>
      </c>
      <c r="P1134" s="6">
        <f t="shared" si="106"/>
        <v>110.61538461538461</v>
      </c>
      <c r="Q1134" s="7" t="str">
        <f t="shared" si="108"/>
        <v>games</v>
      </c>
      <c r="R1134" s="7" t="str">
        <f t="shared" si="109"/>
        <v>mobile games</v>
      </c>
      <c r="S1134" s="8">
        <f t="shared" si="107"/>
        <v>42706.115405092598</v>
      </c>
      <c r="T1134" s="8">
        <f t="shared" si="104"/>
        <v>42736.115405092598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05"/>
        <v>6.6666666666666671E-3</v>
      </c>
      <c r="P1135" s="6">
        <f t="shared" si="106"/>
        <v>20</v>
      </c>
      <c r="Q1135" s="7" t="str">
        <f t="shared" si="108"/>
        <v>games</v>
      </c>
      <c r="R1135" s="7" t="str">
        <f t="shared" si="109"/>
        <v>mobile games</v>
      </c>
      <c r="S1135" s="8">
        <f t="shared" si="107"/>
        <v>41821.407187500001</v>
      </c>
      <c r="T1135" s="8">
        <f t="shared" si="104"/>
        <v>41851.407187500001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05"/>
        <v>4.0000000000000003E-5</v>
      </c>
      <c r="P1136" s="6">
        <f t="shared" si="106"/>
        <v>1</v>
      </c>
      <c r="Q1136" s="7" t="str">
        <f t="shared" si="108"/>
        <v>games</v>
      </c>
      <c r="R1136" s="7" t="str">
        <f t="shared" si="109"/>
        <v>mobile games</v>
      </c>
      <c r="S1136" s="8">
        <f t="shared" si="107"/>
        <v>41958.285046296296</v>
      </c>
      <c r="T1136" s="8">
        <f t="shared" si="104"/>
        <v>41972.189583333333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05"/>
        <v>0.05</v>
      </c>
      <c r="P1137" s="6">
        <f t="shared" si="106"/>
        <v>50</v>
      </c>
      <c r="Q1137" s="7" t="str">
        <f t="shared" si="108"/>
        <v>games</v>
      </c>
      <c r="R1137" s="7" t="str">
        <f t="shared" si="109"/>
        <v>mobile games</v>
      </c>
      <c r="S1137" s="8">
        <f t="shared" si="107"/>
        <v>42558.989513888882</v>
      </c>
      <c r="T1137" s="8">
        <f t="shared" si="104"/>
        <v>42588.989513888882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05"/>
        <v>6.4439140811455853E-2</v>
      </c>
      <c r="P1138" s="6">
        <f t="shared" si="106"/>
        <v>45</v>
      </c>
      <c r="Q1138" s="7" t="str">
        <f t="shared" si="108"/>
        <v>games</v>
      </c>
      <c r="R1138" s="7" t="str">
        <f t="shared" si="109"/>
        <v>mobile games</v>
      </c>
      <c r="S1138" s="8">
        <f t="shared" si="107"/>
        <v>42327.671631944439</v>
      </c>
      <c r="T1138" s="8">
        <f t="shared" si="104"/>
        <v>42357.671631944439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05"/>
        <v>0.39500000000000002</v>
      </c>
      <c r="P1139" s="6">
        <f t="shared" si="106"/>
        <v>253.2051282051282</v>
      </c>
      <c r="Q1139" s="7" t="str">
        <f t="shared" si="108"/>
        <v>games</v>
      </c>
      <c r="R1139" s="7" t="str">
        <f t="shared" si="109"/>
        <v>mobile games</v>
      </c>
      <c r="S1139" s="8">
        <f t="shared" si="107"/>
        <v>42453.819687499999</v>
      </c>
      <c r="T1139" s="8">
        <f t="shared" si="104"/>
        <v>42483.819687499999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05"/>
        <v>3.5714285714285713E-3</v>
      </c>
      <c r="P1140" s="6">
        <f t="shared" si="106"/>
        <v>31.25</v>
      </c>
      <c r="Q1140" s="7" t="str">
        <f t="shared" si="108"/>
        <v>games</v>
      </c>
      <c r="R1140" s="7" t="str">
        <f t="shared" si="109"/>
        <v>mobile games</v>
      </c>
      <c r="S1140" s="8">
        <f t="shared" si="107"/>
        <v>42736.9066087963</v>
      </c>
      <c r="T1140" s="8">
        <f t="shared" si="104"/>
        <v>42756.9066087963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05"/>
        <v>6.2500000000000001E-4</v>
      </c>
      <c r="P1141" s="6">
        <f t="shared" si="106"/>
        <v>5</v>
      </c>
      <c r="Q1141" s="7" t="str">
        <f t="shared" si="108"/>
        <v>games</v>
      </c>
      <c r="R1141" s="7" t="str">
        <f t="shared" si="109"/>
        <v>mobile games</v>
      </c>
      <c r="S1141" s="8">
        <f t="shared" si="107"/>
        <v>41975.347523148142</v>
      </c>
      <c r="T1141" s="8">
        <f t="shared" si="104"/>
        <v>42005.347523148142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05"/>
        <v>0</v>
      </c>
      <c r="P1142" s="6">
        <f t="shared" si="106"/>
        <v>0</v>
      </c>
      <c r="Q1142" s="7" t="str">
        <f t="shared" si="108"/>
        <v>games</v>
      </c>
      <c r="R1142" s="7" t="str">
        <f t="shared" si="109"/>
        <v>mobile games</v>
      </c>
      <c r="S1142" s="8">
        <f t="shared" si="107"/>
        <v>42192.462048611109</v>
      </c>
      <c r="T1142" s="8">
        <f t="shared" si="104"/>
        <v>42222.462048611109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05"/>
        <v>0</v>
      </c>
      <c r="P1143" s="6">
        <f t="shared" si="106"/>
        <v>0</v>
      </c>
      <c r="Q1143" s="7" t="str">
        <f t="shared" si="108"/>
        <v>games</v>
      </c>
      <c r="R1143" s="7" t="str">
        <f t="shared" si="109"/>
        <v>mobile games</v>
      </c>
      <c r="S1143" s="8">
        <f t="shared" si="107"/>
        <v>42164.699652777781</v>
      </c>
      <c r="T1143" s="8">
        <f t="shared" si="104"/>
        <v>42194.699652777781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05"/>
        <v>0</v>
      </c>
      <c r="P1144" s="6">
        <f t="shared" si="106"/>
        <v>0</v>
      </c>
      <c r="Q1144" s="7" t="str">
        <f t="shared" si="108"/>
        <v>games</v>
      </c>
      <c r="R1144" s="7" t="str">
        <f t="shared" si="109"/>
        <v>mobile games</v>
      </c>
      <c r="S1144" s="8">
        <f t="shared" si="107"/>
        <v>42022.006099537044</v>
      </c>
      <c r="T1144" s="8">
        <f t="shared" si="104"/>
        <v>42052.006099537044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05"/>
        <v>4.1333333333333335E-3</v>
      </c>
      <c r="P1145" s="6">
        <f t="shared" si="106"/>
        <v>23.25</v>
      </c>
      <c r="Q1145" s="7" t="str">
        <f t="shared" si="108"/>
        <v>games</v>
      </c>
      <c r="R1145" s="7" t="str">
        <f t="shared" si="109"/>
        <v>mobile games</v>
      </c>
      <c r="S1145" s="8">
        <f t="shared" si="107"/>
        <v>42325.19358796296</v>
      </c>
      <c r="T1145" s="8">
        <f t="shared" si="104"/>
        <v>42355.19358796296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05"/>
        <v>0</v>
      </c>
      <c r="P1146" s="6">
        <f t="shared" si="106"/>
        <v>0</v>
      </c>
      <c r="Q1146" s="7" t="str">
        <f t="shared" si="108"/>
        <v>food</v>
      </c>
      <c r="R1146" s="7" t="str">
        <f t="shared" si="109"/>
        <v>food trucks</v>
      </c>
      <c r="S1146" s="8">
        <f t="shared" si="107"/>
        <v>42093.181944444441</v>
      </c>
      <c r="T1146" s="8">
        <f t="shared" si="104"/>
        <v>42123.181944444441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05"/>
        <v>1.25E-3</v>
      </c>
      <c r="P1147" s="6">
        <f t="shared" si="106"/>
        <v>100</v>
      </c>
      <c r="Q1147" s="7" t="str">
        <f t="shared" si="108"/>
        <v>food</v>
      </c>
      <c r="R1147" s="7" t="str">
        <f t="shared" si="109"/>
        <v>food trucks</v>
      </c>
      <c r="S1147" s="8">
        <f t="shared" si="107"/>
        <v>41854.747592592597</v>
      </c>
      <c r="T1147" s="8">
        <f t="shared" si="104"/>
        <v>41914.747592592597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05"/>
        <v>8.8333333333333333E-2</v>
      </c>
      <c r="P1148" s="6">
        <f t="shared" si="106"/>
        <v>44.166666666666664</v>
      </c>
      <c r="Q1148" s="7" t="str">
        <f t="shared" si="108"/>
        <v>food</v>
      </c>
      <c r="R1148" s="7" t="str">
        <f t="shared" si="109"/>
        <v>food trucks</v>
      </c>
      <c r="S1148" s="8">
        <f t="shared" si="107"/>
        <v>41723.9533912037</v>
      </c>
      <c r="T1148" s="8">
        <f t="shared" si="104"/>
        <v>41761.9533912037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05"/>
        <v>0</v>
      </c>
      <c r="P1149" s="6">
        <f t="shared" si="106"/>
        <v>0</v>
      </c>
      <c r="Q1149" s="7" t="str">
        <f t="shared" si="108"/>
        <v>food</v>
      </c>
      <c r="R1149" s="7" t="str">
        <f t="shared" si="109"/>
        <v>food trucks</v>
      </c>
      <c r="S1149" s="8">
        <f t="shared" si="107"/>
        <v>41871.972025462965</v>
      </c>
      <c r="T1149" s="8">
        <f t="shared" si="104"/>
        <v>41931.972025462965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05"/>
        <v>4.8666666666666667E-3</v>
      </c>
      <c r="P1150" s="6">
        <f t="shared" si="106"/>
        <v>24.333333333333332</v>
      </c>
      <c r="Q1150" s="7" t="str">
        <f t="shared" si="108"/>
        <v>food</v>
      </c>
      <c r="R1150" s="7" t="str">
        <f t="shared" si="109"/>
        <v>food trucks</v>
      </c>
      <c r="S1150" s="8">
        <f t="shared" si="107"/>
        <v>42675.171076388884</v>
      </c>
      <c r="T1150" s="8">
        <f t="shared" si="104"/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05"/>
        <v>1.5E-3</v>
      </c>
      <c r="P1151" s="6">
        <f t="shared" si="106"/>
        <v>37.5</v>
      </c>
      <c r="Q1151" s="7" t="str">
        <f t="shared" si="108"/>
        <v>food</v>
      </c>
      <c r="R1151" s="7" t="str">
        <f t="shared" si="109"/>
        <v>food trucks</v>
      </c>
      <c r="S1151" s="8">
        <f t="shared" si="107"/>
        <v>42507.71025462963</v>
      </c>
      <c r="T1151" s="8">
        <f t="shared" si="104"/>
        <v>42537.71025462963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05"/>
        <v>0.1008</v>
      </c>
      <c r="P1152" s="6">
        <f t="shared" si="106"/>
        <v>42</v>
      </c>
      <c r="Q1152" s="7" t="str">
        <f t="shared" si="108"/>
        <v>food</v>
      </c>
      <c r="R1152" s="7" t="str">
        <f t="shared" si="109"/>
        <v>food trucks</v>
      </c>
      <c r="S1152" s="8">
        <f t="shared" si="107"/>
        <v>42317.954571759255</v>
      </c>
      <c r="T1152" s="8">
        <f t="shared" si="104"/>
        <v>42377.954571759255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05"/>
        <v>0</v>
      </c>
      <c r="P1153" s="6">
        <f t="shared" si="106"/>
        <v>0</v>
      </c>
      <c r="Q1153" s="7" t="str">
        <f t="shared" si="108"/>
        <v>food</v>
      </c>
      <c r="R1153" s="7" t="str">
        <f t="shared" si="109"/>
        <v>food trucks</v>
      </c>
      <c r="S1153" s="8">
        <f t="shared" si="107"/>
        <v>42224.102581018517</v>
      </c>
      <c r="T1153" s="8">
        <f t="shared" si="104"/>
        <v>42254.102581018517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05"/>
        <v>5.6937500000000002E-2</v>
      </c>
      <c r="P1154" s="6">
        <f t="shared" si="106"/>
        <v>60.733333333333334</v>
      </c>
      <c r="Q1154" s="7" t="str">
        <f t="shared" si="108"/>
        <v>food</v>
      </c>
      <c r="R1154" s="7" t="str">
        <f t="shared" si="109"/>
        <v>food trucks</v>
      </c>
      <c r="S1154" s="8">
        <f t="shared" si="107"/>
        <v>42109.709629629629</v>
      </c>
      <c r="T1154" s="8">
        <f t="shared" ref="T1154:T1217" si="110">(((I1154/60)/60)/24)+DATE(1970,1,1)</f>
        <v>42139.709629629629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11">E1155/D1155</f>
        <v>6.2500000000000003E-3</v>
      </c>
      <c r="P1155" s="6">
        <f t="shared" ref="P1155:P1218" si="112">IF(L1155=0,0,E1155/L1155)</f>
        <v>50</v>
      </c>
      <c r="Q1155" s="7" t="str">
        <f t="shared" si="108"/>
        <v>food</v>
      </c>
      <c r="R1155" s="7" t="str">
        <f t="shared" si="109"/>
        <v>food trucks</v>
      </c>
      <c r="S1155" s="8">
        <f t="shared" ref="S1155:S1218" si="113">(((J1155/60)/60)/24)+DATE(1970,1,1)</f>
        <v>42143.714178240742</v>
      </c>
      <c r="T1155" s="8">
        <f t="shared" si="110"/>
        <v>42173.714178240742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11"/>
        <v>6.5000000000000002E-2</v>
      </c>
      <c r="P1156" s="6">
        <f t="shared" si="112"/>
        <v>108.33333333333333</v>
      </c>
      <c r="Q1156" s="7" t="str">
        <f t="shared" si="108"/>
        <v>food</v>
      </c>
      <c r="R1156" s="7" t="str">
        <f t="shared" si="109"/>
        <v>food trucks</v>
      </c>
      <c r="S1156" s="8">
        <f t="shared" si="113"/>
        <v>42223.108865740738</v>
      </c>
      <c r="T1156" s="8">
        <f t="shared" si="110"/>
        <v>42253.108865740738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11"/>
        <v>7.5199999999999998E-3</v>
      </c>
      <c r="P1157" s="6">
        <f t="shared" si="112"/>
        <v>23.5</v>
      </c>
      <c r="Q1157" s="7" t="str">
        <f t="shared" si="108"/>
        <v>food</v>
      </c>
      <c r="R1157" s="7" t="str">
        <f t="shared" si="109"/>
        <v>food trucks</v>
      </c>
      <c r="S1157" s="8">
        <f t="shared" si="113"/>
        <v>41835.763981481483</v>
      </c>
      <c r="T1157" s="8">
        <f t="shared" si="110"/>
        <v>41865.763981481483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11"/>
        <v>0</v>
      </c>
      <c r="P1158" s="6">
        <f t="shared" si="112"/>
        <v>0</v>
      </c>
      <c r="Q1158" s="7" t="str">
        <f t="shared" si="108"/>
        <v>food</v>
      </c>
      <c r="R1158" s="7" t="str">
        <f t="shared" si="109"/>
        <v>food trucks</v>
      </c>
      <c r="S1158" s="8">
        <f t="shared" si="113"/>
        <v>42029.07131944444</v>
      </c>
      <c r="T1158" s="8">
        <f t="shared" si="110"/>
        <v>42059.07131944444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11"/>
        <v>1.5100000000000001E-2</v>
      </c>
      <c r="P1159" s="6">
        <f t="shared" si="112"/>
        <v>50.333333333333336</v>
      </c>
      <c r="Q1159" s="7" t="str">
        <f t="shared" si="108"/>
        <v>food</v>
      </c>
      <c r="R1159" s="7" t="str">
        <f t="shared" si="109"/>
        <v>food trucks</v>
      </c>
      <c r="S1159" s="8">
        <f t="shared" si="113"/>
        <v>41918.628240740742</v>
      </c>
      <c r="T1159" s="8">
        <f t="shared" si="110"/>
        <v>41978.669907407413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11"/>
        <v>4.6666666666666671E-3</v>
      </c>
      <c r="P1160" s="6">
        <f t="shared" si="112"/>
        <v>11.666666666666666</v>
      </c>
      <c r="Q1160" s="7" t="str">
        <f t="shared" si="108"/>
        <v>food</v>
      </c>
      <c r="R1160" s="7" t="str">
        <f t="shared" si="109"/>
        <v>food trucks</v>
      </c>
      <c r="S1160" s="8">
        <f t="shared" si="113"/>
        <v>41952.09175925926</v>
      </c>
      <c r="T1160" s="8">
        <f t="shared" si="110"/>
        <v>41982.09175925926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11"/>
        <v>0</v>
      </c>
      <c r="P1161" s="6">
        <f t="shared" si="112"/>
        <v>0</v>
      </c>
      <c r="Q1161" s="7" t="str">
        <f t="shared" si="108"/>
        <v>food</v>
      </c>
      <c r="R1161" s="7" t="str">
        <f t="shared" si="109"/>
        <v>food trucks</v>
      </c>
      <c r="S1161" s="8">
        <f t="shared" si="113"/>
        <v>42154.726446759261</v>
      </c>
      <c r="T1161" s="8">
        <f t="shared" si="110"/>
        <v>42185.65625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11"/>
        <v>3.85E-2</v>
      </c>
      <c r="P1162" s="6">
        <f t="shared" si="112"/>
        <v>60.789473684210527</v>
      </c>
      <c r="Q1162" s="7" t="str">
        <f t="shared" si="108"/>
        <v>food</v>
      </c>
      <c r="R1162" s="7" t="str">
        <f t="shared" si="109"/>
        <v>food trucks</v>
      </c>
      <c r="S1162" s="8">
        <f t="shared" si="113"/>
        <v>42061.154930555553</v>
      </c>
      <c r="T1162" s="8">
        <f t="shared" si="110"/>
        <v>42091.113263888896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11"/>
        <v>0</v>
      </c>
      <c r="P1163" s="6">
        <f t="shared" si="112"/>
        <v>0</v>
      </c>
      <c r="Q1163" s="7" t="str">
        <f t="shared" si="108"/>
        <v>food</v>
      </c>
      <c r="R1163" s="7" t="str">
        <f t="shared" si="109"/>
        <v>food trucks</v>
      </c>
      <c r="S1163" s="8">
        <f t="shared" si="113"/>
        <v>42122.629502314812</v>
      </c>
      <c r="T1163" s="8">
        <f t="shared" si="110"/>
        <v>42143.629502314812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11"/>
        <v>5.8333333333333338E-4</v>
      </c>
      <c r="P1164" s="6">
        <f t="shared" si="112"/>
        <v>17.5</v>
      </c>
      <c r="Q1164" s="7" t="str">
        <f t="shared" si="108"/>
        <v>food</v>
      </c>
      <c r="R1164" s="7" t="str">
        <f t="shared" si="109"/>
        <v>food trucks</v>
      </c>
      <c r="S1164" s="8">
        <f t="shared" si="113"/>
        <v>41876.683611111112</v>
      </c>
      <c r="T1164" s="8">
        <f t="shared" si="110"/>
        <v>41907.683611111112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11"/>
        <v>0</v>
      </c>
      <c r="P1165" s="6">
        <f t="shared" si="112"/>
        <v>0</v>
      </c>
      <c r="Q1165" s="7" t="str">
        <f t="shared" si="108"/>
        <v>food</v>
      </c>
      <c r="R1165" s="7" t="str">
        <f t="shared" si="109"/>
        <v>food trucks</v>
      </c>
      <c r="S1165" s="8">
        <f t="shared" si="113"/>
        <v>41830.723611111112</v>
      </c>
      <c r="T1165" s="8">
        <f t="shared" si="110"/>
        <v>41860.723611111112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11"/>
        <v>0</v>
      </c>
      <c r="P1166" s="6">
        <f t="shared" si="112"/>
        <v>0</v>
      </c>
      <c r="Q1166" s="7" t="str">
        <f t="shared" si="108"/>
        <v>food</v>
      </c>
      <c r="R1166" s="7" t="str">
        <f t="shared" si="109"/>
        <v>food trucks</v>
      </c>
      <c r="S1166" s="8">
        <f t="shared" si="113"/>
        <v>42509.724328703705</v>
      </c>
      <c r="T1166" s="8">
        <f t="shared" si="110"/>
        <v>42539.724328703705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11"/>
        <v>0.20705000000000001</v>
      </c>
      <c r="P1167" s="6">
        <f t="shared" si="112"/>
        <v>82.82</v>
      </c>
      <c r="Q1167" s="7" t="str">
        <f t="shared" si="108"/>
        <v>food</v>
      </c>
      <c r="R1167" s="7" t="str">
        <f t="shared" si="109"/>
        <v>food trucks</v>
      </c>
      <c r="S1167" s="8">
        <f t="shared" si="113"/>
        <v>41792.214467592588</v>
      </c>
      <c r="T1167" s="8">
        <f t="shared" si="110"/>
        <v>41826.214467592588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11"/>
        <v>0.19139999999999999</v>
      </c>
      <c r="P1168" s="6">
        <f t="shared" si="112"/>
        <v>358.875</v>
      </c>
      <c r="Q1168" s="7" t="str">
        <f t="shared" si="108"/>
        <v>food</v>
      </c>
      <c r="R1168" s="7" t="str">
        <f t="shared" si="109"/>
        <v>food trucks</v>
      </c>
      <c r="S1168" s="8">
        <f t="shared" si="113"/>
        <v>42150.485439814816</v>
      </c>
      <c r="T1168" s="8">
        <f t="shared" si="110"/>
        <v>42181.166666666672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11"/>
        <v>1.6316666666666667E-2</v>
      </c>
      <c r="P1169" s="6">
        <f t="shared" si="112"/>
        <v>61.1875</v>
      </c>
      <c r="Q1169" s="7" t="str">
        <f t="shared" si="108"/>
        <v>food</v>
      </c>
      <c r="R1169" s="7" t="str">
        <f t="shared" si="109"/>
        <v>food trucks</v>
      </c>
      <c r="S1169" s="8">
        <f t="shared" si="113"/>
        <v>41863.734895833331</v>
      </c>
      <c r="T1169" s="8">
        <f t="shared" si="110"/>
        <v>41894.734895833331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11"/>
        <v>5.6666666666666664E-2</v>
      </c>
      <c r="P1170" s="6">
        <f t="shared" si="112"/>
        <v>340</v>
      </c>
      <c r="Q1170" s="7" t="str">
        <f t="shared" si="108"/>
        <v>food</v>
      </c>
      <c r="R1170" s="7" t="str">
        <f t="shared" si="109"/>
        <v>food trucks</v>
      </c>
      <c r="S1170" s="8">
        <f t="shared" si="113"/>
        <v>42605.053993055553</v>
      </c>
      <c r="T1170" s="8">
        <f t="shared" si="110"/>
        <v>42635.053993055553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11"/>
        <v>1.6999999999999999E-3</v>
      </c>
      <c r="P1171" s="6">
        <f t="shared" si="112"/>
        <v>5.666666666666667</v>
      </c>
      <c r="Q1171" s="7" t="str">
        <f t="shared" si="108"/>
        <v>food</v>
      </c>
      <c r="R1171" s="7" t="str">
        <f t="shared" si="109"/>
        <v>food trucks</v>
      </c>
      <c r="S1171" s="8">
        <f t="shared" si="113"/>
        <v>42027.353738425925</v>
      </c>
      <c r="T1171" s="8">
        <f t="shared" si="110"/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11"/>
        <v>4.0000000000000001E-3</v>
      </c>
      <c r="P1172" s="6">
        <f t="shared" si="112"/>
        <v>50</v>
      </c>
      <c r="Q1172" s="7" t="str">
        <f t="shared" si="108"/>
        <v>food</v>
      </c>
      <c r="R1172" s="7" t="str">
        <f t="shared" si="109"/>
        <v>food trucks</v>
      </c>
      <c r="S1172" s="8">
        <f t="shared" si="113"/>
        <v>42124.893182870372</v>
      </c>
      <c r="T1172" s="8">
        <f t="shared" si="110"/>
        <v>42154.893182870372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11"/>
        <v>1E-3</v>
      </c>
      <c r="P1173" s="6">
        <f t="shared" si="112"/>
        <v>25</v>
      </c>
      <c r="Q1173" s="7" t="str">
        <f t="shared" si="108"/>
        <v>food</v>
      </c>
      <c r="R1173" s="7" t="str">
        <f t="shared" si="109"/>
        <v>food trucks</v>
      </c>
      <c r="S1173" s="8">
        <f t="shared" si="113"/>
        <v>41938.804710648146</v>
      </c>
      <c r="T1173" s="8">
        <f t="shared" si="110"/>
        <v>41956.846377314811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11"/>
        <v>0</v>
      </c>
      <c r="P1174" s="6">
        <f t="shared" si="112"/>
        <v>0</v>
      </c>
      <c r="Q1174" s="7" t="str">
        <f t="shared" si="108"/>
        <v>food</v>
      </c>
      <c r="R1174" s="7" t="str">
        <f t="shared" si="109"/>
        <v>food trucks</v>
      </c>
      <c r="S1174" s="8">
        <f t="shared" si="113"/>
        <v>41841.682314814818</v>
      </c>
      <c r="T1174" s="8">
        <f t="shared" si="110"/>
        <v>41871.682314814818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11"/>
        <v>2.4000000000000001E-4</v>
      </c>
      <c r="P1175" s="6">
        <f t="shared" si="112"/>
        <v>30</v>
      </c>
      <c r="Q1175" s="7" t="str">
        <f t="shared" si="108"/>
        <v>food</v>
      </c>
      <c r="R1175" s="7" t="str">
        <f t="shared" si="109"/>
        <v>food trucks</v>
      </c>
      <c r="S1175" s="8">
        <f t="shared" si="113"/>
        <v>42184.185844907406</v>
      </c>
      <c r="T1175" s="8">
        <f t="shared" si="110"/>
        <v>42219.185844907406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11"/>
        <v>5.906666666666667E-2</v>
      </c>
      <c r="P1176" s="6">
        <f t="shared" si="112"/>
        <v>46.631578947368418</v>
      </c>
      <c r="Q1176" s="7" t="str">
        <f t="shared" si="108"/>
        <v>food</v>
      </c>
      <c r="R1176" s="7" t="str">
        <f t="shared" si="109"/>
        <v>food trucks</v>
      </c>
      <c r="S1176" s="8">
        <f t="shared" si="113"/>
        <v>42468.84174768519</v>
      </c>
      <c r="T1176" s="8">
        <f t="shared" si="110"/>
        <v>42498.84174768519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11"/>
        <v>2.9250000000000002E-2</v>
      </c>
      <c r="P1177" s="6">
        <f t="shared" si="112"/>
        <v>65</v>
      </c>
      <c r="Q1177" s="7" t="str">
        <f t="shared" si="108"/>
        <v>food</v>
      </c>
      <c r="R1177" s="7" t="str">
        <f t="shared" si="109"/>
        <v>food trucks</v>
      </c>
      <c r="S1177" s="8">
        <f t="shared" si="113"/>
        <v>42170.728460648148</v>
      </c>
      <c r="T1177" s="8">
        <f t="shared" si="110"/>
        <v>42200.728460648148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11"/>
        <v>5.7142857142857142E-5</v>
      </c>
      <c r="P1178" s="6">
        <f t="shared" si="112"/>
        <v>10</v>
      </c>
      <c r="Q1178" s="7" t="str">
        <f t="shared" si="108"/>
        <v>food</v>
      </c>
      <c r="R1178" s="7" t="str">
        <f t="shared" si="109"/>
        <v>food trucks</v>
      </c>
      <c r="S1178" s="8">
        <f t="shared" si="113"/>
        <v>42746.019652777773</v>
      </c>
      <c r="T1178" s="8">
        <f t="shared" si="110"/>
        <v>42800.541666666672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11"/>
        <v>0</v>
      </c>
      <c r="P1179" s="6">
        <f t="shared" si="112"/>
        <v>0</v>
      </c>
      <c r="Q1179" s="7" t="str">
        <f t="shared" si="108"/>
        <v>food</v>
      </c>
      <c r="R1179" s="7" t="str">
        <f t="shared" si="109"/>
        <v>food trucks</v>
      </c>
      <c r="S1179" s="8">
        <f t="shared" si="113"/>
        <v>41897.660833333335</v>
      </c>
      <c r="T1179" s="8">
        <f t="shared" si="110"/>
        <v>41927.660833333335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11"/>
        <v>6.666666666666667E-5</v>
      </c>
      <c r="P1180" s="6">
        <f t="shared" si="112"/>
        <v>5</v>
      </c>
      <c r="Q1180" s="7" t="str">
        <f t="shared" si="108"/>
        <v>food</v>
      </c>
      <c r="R1180" s="7" t="str">
        <f t="shared" si="109"/>
        <v>food trucks</v>
      </c>
      <c r="S1180" s="8">
        <f t="shared" si="113"/>
        <v>41837.905694444446</v>
      </c>
      <c r="T1180" s="8">
        <f t="shared" si="110"/>
        <v>41867.905694444446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11"/>
        <v>5.3333333333333337E-2</v>
      </c>
      <c r="P1181" s="6">
        <f t="shared" si="112"/>
        <v>640</v>
      </c>
      <c r="Q1181" s="7" t="str">
        <f t="shared" si="108"/>
        <v>food</v>
      </c>
      <c r="R1181" s="7" t="str">
        <f t="shared" si="109"/>
        <v>food trucks</v>
      </c>
      <c r="S1181" s="8">
        <f t="shared" si="113"/>
        <v>42275.720219907409</v>
      </c>
      <c r="T1181" s="8">
        <f t="shared" si="110"/>
        <v>42305.720219907409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11"/>
        <v>0.11749999999999999</v>
      </c>
      <c r="P1182" s="6">
        <f t="shared" si="112"/>
        <v>69.117647058823536</v>
      </c>
      <c r="Q1182" s="7" t="str">
        <f t="shared" si="108"/>
        <v>food</v>
      </c>
      <c r="R1182" s="7" t="str">
        <f t="shared" si="109"/>
        <v>food trucks</v>
      </c>
      <c r="S1182" s="8">
        <f t="shared" si="113"/>
        <v>41781.806875000002</v>
      </c>
      <c r="T1182" s="8">
        <f t="shared" si="110"/>
        <v>41818.806875000002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11"/>
        <v>8.0000000000000007E-5</v>
      </c>
      <c r="P1183" s="6">
        <f t="shared" si="112"/>
        <v>1.3333333333333333</v>
      </c>
      <c r="Q1183" s="7" t="str">
        <f t="shared" si="108"/>
        <v>food</v>
      </c>
      <c r="R1183" s="7" t="str">
        <f t="shared" si="109"/>
        <v>food trucks</v>
      </c>
      <c r="S1183" s="8">
        <f t="shared" si="113"/>
        <v>42034.339363425926</v>
      </c>
      <c r="T1183" s="8">
        <f t="shared" si="110"/>
        <v>42064.339363425926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11"/>
        <v>4.2000000000000003E-2</v>
      </c>
      <c r="P1184" s="6">
        <f t="shared" si="112"/>
        <v>10.5</v>
      </c>
      <c r="Q1184" s="7" t="str">
        <f t="shared" si="108"/>
        <v>food</v>
      </c>
      <c r="R1184" s="7" t="str">
        <f t="shared" si="109"/>
        <v>food trucks</v>
      </c>
      <c r="S1184" s="8">
        <f t="shared" si="113"/>
        <v>42728.827407407407</v>
      </c>
      <c r="T1184" s="8">
        <f t="shared" si="110"/>
        <v>42747.695833333331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11"/>
        <v>0.04</v>
      </c>
      <c r="P1185" s="6">
        <f t="shared" si="112"/>
        <v>33.333333333333336</v>
      </c>
      <c r="Q1185" s="7" t="str">
        <f t="shared" si="108"/>
        <v>food</v>
      </c>
      <c r="R1185" s="7" t="str">
        <f t="shared" si="109"/>
        <v>food trucks</v>
      </c>
      <c r="S1185" s="8">
        <f t="shared" si="113"/>
        <v>42656.86137731481</v>
      </c>
      <c r="T1185" s="8">
        <f t="shared" si="110"/>
        <v>42676.165972222225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11"/>
        <v>1.0493636363636363</v>
      </c>
      <c r="P1186" s="6">
        <f t="shared" si="112"/>
        <v>61.562666666666665</v>
      </c>
      <c r="Q1186" s="7" t="str">
        <f t="shared" si="108"/>
        <v>photography</v>
      </c>
      <c r="R1186" s="7" t="str">
        <f t="shared" si="109"/>
        <v>photobooks</v>
      </c>
      <c r="S1186" s="8">
        <f t="shared" si="113"/>
        <v>42741.599664351852</v>
      </c>
      <c r="T1186" s="8">
        <f t="shared" si="110"/>
        <v>42772.599664351852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11"/>
        <v>1.0544</v>
      </c>
      <c r="P1187" s="6">
        <f t="shared" si="112"/>
        <v>118.73873873873873</v>
      </c>
      <c r="Q1187" s="7" t="str">
        <f t="shared" si="108"/>
        <v>photography</v>
      </c>
      <c r="R1187" s="7" t="str">
        <f t="shared" si="109"/>
        <v>photobooks</v>
      </c>
      <c r="S1187" s="8">
        <f t="shared" si="113"/>
        <v>42130.865150462967</v>
      </c>
      <c r="T1187" s="8">
        <f t="shared" si="110"/>
        <v>42163.166666666672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11"/>
        <v>1.0673333333333332</v>
      </c>
      <c r="P1188" s="6">
        <f t="shared" si="112"/>
        <v>65.081300813008127</v>
      </c>
      <c r="Q1188" s="7" t="str">
        <f t="shared" si="108"/>
        <v>photography</v>
      </c>
      <c r="R1188" s="7" t="str">
        <f t="shared" si="109"/>
        <v>photobooks</v>
      </c>
      <c r="S1188" s="8">
        <f t="shared" si="113"/>
        <v>42123.86336805555</v>
      </c>
      <c r="T1188" s="8">
        <f t="shared" si="110"/>
        <v>42156.945833333331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11"/>
        <v>1.0412571428571429</v>
      </c>
      <c r="P1189" s="6">
        <f t="shared" si="112"/>
        <v>130.15714285714284</v>
      </c>
      <c r="Q1189" s="7" t="str">
        <f t="shared" si="108"/>
        <v>photography</v>
      </c>
      <c r="R1189" s="7" t="str">
        <f t="shared" si="109"/>
        <v>photobooks</v>
      </c>
      <c r="S1189" s="8">
        <f t="shared" si="113"/>
        <v>42109.894942129627</v>
      </c>
      <c r="T1189" s="8">
        <f t="shared" si="110"/>
        <v>42141.75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11"/>
        <v>1.6054999999999999</v>
      </c>
      <c r="P1190" s="6">
        <f t="shared" si="112"/>
        <v>37.776470588235291</v>
      </c>
      <c r="Q1190" s="7" t="str">
        <f t="shared" si="108"/>
        <v>photography</v>
      </c>
      <c r="R1190" s="7" t="str">
        <f t="shared" si="109"/>
        <v>photobooks</v>
      </c>
      <c r="S1190" s="8">
        <f t="shared" si="113"/>
        <v>42711.700694444444</v>
      </c>
      <c r="T1190" s="8">
        <f t="shared" si="110"/>
        <v>42732.700694444444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11"/>
        <v>1.0777777777777777</v>
      </c>
      <c r="P1191" s="6">
        <f t="shared" si="112"/>
        <v>112.79069767441861</v>
      </c>
      <c r="Q1191" s="7" t="str">
        <f t="shared" si="108"/>
        <v>photography</v>
      </c>
      <c r="R1191" s="7" t="str">
        <f t="shared" si="109"/>
        <v>photobooks</v>
      </c>
      <c r="S1191" s="8">
        <f t="shared" si="113"/>
        <v>42529.979108796295</v>
      </c>
      <c r="T1191" s="8">
        <f t="shared" si="110"/>
        <v>42550.979108796295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11"/>
        <v>1.35</v>
      </c>
      <c r="P1192" s="6">
        <f t="shared" si="112"/>
        <v>51.92307692307692</v>
      </c>
      <c r="Q1192" s="7" t="str">
        <f t="shared" si="108"/>
        <v>photography</v>
      </c>
      <c r="R1192" s="7" t="str">
        <f t="shared" si="109"/>
        <v>photobooks</v>
      </c>
      <c r="S1192" s="8">
        <f t="shared" si="113"/>
        <v>41852.665798611109</v>
      </c>
      <c r="T1192" s="8">
        <f t="shared" si="110"/>
        <v>41882.665798611109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11"/>
        <v>1.0907407407407408</v>
      </c>
      <c r="P1193" s="6">
        <f t="shared" si="112"/>
        <v>89.242424242424249</v>
      </c>
      <c r="Q1193" s="7" t="str">
        <f t="shared" si="108"/>
        <v>photography</v>
      </c>
      <c r="R1193" s="7" t="str">
        <f t="shared" si="109"/>
        <v>photobooks</v>
      </c>
      <c r="S1193" s="8">
        <f t="shared" si="113"/>
        <v>42419.603703703702</v>
      </c>
      <c r="T1193" s="8">
        <f t="shared" si="110"/>
        <v>42449.562037037031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11"/>
        <v>2.9</v>
      </c>
      <c r="P1194" s="6">
        <f t="shared" si="112"/>
        <v>19.333333333333332</v>
      </c>
      <c r="Q1194" s="7" t="str">
        <f t="shared" ref="Q1194:Q1257" si="114">LEFT(N1194,SEARCH("/",N1194)-1)</f>
        <v>photography</v>
      </c>
      <c r="R1194" s="7" t="str">
        <f t="shared" ref="R1194:R1257" si="115">RIGHT(N1194,LEN(N1194)-SEARCH("/",N1194))</f>
        <v>photobooks</v>
      </c>
      <c r="S1194" s="8">
        <f t="shared" si="113"/>
        <v>42747.506689814814</v>
      </c>
      <c r="T1194" s="8">
        <f t="shared" si="110"/>
        <v>42777.506689814814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11"/>
        <v>1.0395714285714286</v>
      </c>
      <c r="P1195" s="6">
        <f t="shared" si="112"/>
        <v>79.967032967032964</v>
      </c>
      <c r="Q1195" s="7" t="str">
        <f t="shared" si="114"/>
        <v>photography</v>
      </c>
      <c r="R1195" s="7" t="str">
        <f t="shared" si="115"/>
        <v>photobooks</v>
      </c>
      <c r="S1195" s="8">
        <f t="shared" si="113"/>
        <v>42409.776076388895</v>
      </c>
      <c r="T1195" s="8">
        <f t="shared" si="110"/>
        <v>42469.734409722223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11"/>
        <v>3.2223999999999999</v>
      </c>
      <c r="P1196" s="6">
        <f t="shared" si="112"/>
        <v>56.414565826330531</v>
      </c>
      <c r="Q1196" s="7" t="str">
        <f t="shared" si="114"/>
        <v>photography</v>
      </c>
      <c r="R1196" s="7" t="str">
        <f t="shared" si="115"/>
        <v>photobooks</v>
      </c>
      <c r="S1196" s="8">
        <f t="shared" si="113"/>
        <v>42072.488182870366</v>
      </c>
      <c r="T1196" s="8">
        <f t="shared" si="110"/>
        <v>42102.488182870366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11"/>
        <v>1.35</v>
      </c>
      <c r="P1197" s="6">
        <f t="shared" si="112"/>
        <v>79.411764705882348</v>
      </c>
      <c r="Q1197" s="7" t="str">
        <f t="shared" si="114"/>
        <v>photography</v>
      </c>
      <c r="R1197" s="7" t="str">
        <f t="shared" si="115"/>
        <v>photobooks</v>
      </c>
      <c r="S1197" s="8">
        <f t="shared" si="113"/>
        <v>42298.34783564815</v>
      </c>
      <c r="T1197" s="8">
        <f t="shared" si="110"/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11"/>
        <v>2.6991034482758622</v>
      </c>
      <c r="P1198" s="6">
        <f t="shared" si="112"/>
        <v>76.439453125</v>
      </c>
      <c r="Q1198" s="7" t="str">
        <f t="shared" si="114"/>
        <v>photography</v>
      </c>
      <c r="R1198" s="7" t="str">
        <f t="shared" si="115"/>
        <v>photobooks</v>
      </c>
      <c r="S1198" s="8">
        <f t="shared" si="113"/>
        <v>42326.818738425922</v>
      </c>
      <c r="T1198" s="8">
        <f t="shared" si="110"/>
        <v>42356.818738425922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11"/>
        <v>2.5329333333333333</v>
      </c>
      <c r="P1199" s="6">
        <f t="shared" si="112"/>
        <v>121</v>
      </c>
      <c r="Q1199" s="7" t="str">
        <f t="shared" si="114"/>
        <v>photography</v>
      </c>
      <c r="R1199" s="7" t="str">
        <f t="shared" si="115"/>
        <v>photobooks</v>
      </c>
      <c r="S1199" s="8">
        <f t="shared" si="113"/>
        <v>42503.66474537037</v>
      </c>
      <c r="T1199" s="8">
        <f t="shared" si="110"/>
        <v>42534.249305555553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11"/>
        <v>2.6059999999999999</v>
      </c>
      <c r="P1200" s="6">
        <f t="shared" si="112"/>
        <v>54.616766467065865</v>
      </c>
      <c r="Q1200" s="7" t="str">
        <f t="shared" si="114"/>
        <v>photography</v>
      </c>
      <c r="R1200" s="7" t="str">
        <f t="shared" si="115"/>
        <v>photobooks</v>
      </c>
      <c r="S1200" s="8">
        <f t="shared" si="113"/>
        <v>42333.619050925925</v>
      </c>
      <c r="T1200" s="8">
        <f t="shared" si="110"/>
        <v>42369.125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11"/>
        <v>1.0131677953348381</v>
      </c>
      <c r="P1201" s="6">
        <f t="shared" si="112"/>
        <v>299.22222222222223</v>
      </c>
      <c r="Q1201" s="7" t="str">
        <f t="shared" si="114"/>
        <v>photography</v>
      </c>
      <c r="R1201" s="7" t="str">
        <f t="shared" si="115"/>
        <v>photobooks</v>
      </c>
      <c r="S1201" s="8">
        <f t="shared" si="113"/>
        <v>42161.770833333328</v>
      </c>
      <c r="T1201" s="8">
        <f t="shared" si="110"/>
        <v>42193.770833333328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11"/>
        <v>1.2560416666666667</v>
      </c>
      <c r="P1202" s="6">
        <f t="shared" si="112"/>
        <v>58.533980582524272</v>
      </c>
      <c r="Q1202" s="7" t="str">
        <f t="shared" si="114"/>
        <v>photography</v>
      </c>
      <c r="R1202" s="7" t="str">
        <f t="shared" si="115"/>
        <v>photobooks</v>
      </c>
      <c r="S1202" s="8">
        <f t="shared" si="113"/>
        <v>42089.477500000001</v>
      </c>
      <c r="T1202" s="8">
        <f t="shared" si="110"/>
        <v>42110.477500000001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11"/>
        <v>1.0243783333333334</v>
      </c>
      <c r="P1203" s="6">
        <f t="shared" si="112"/>
        <v>55.371801801801809</v>
      </c>
      <c r="Q1203" s="7" t="str">
        <f t="shared" si="114"/>
        <v>photography</v>
      </c>
      <c r="R1203" s="7" t="str">
        <f t="shared" si="115"/>
        <v>photobooks</v>
      </c>
      <c r="S1203" s="8">
        <f t="shared" si="113"/>
        <v>42536.60701388889</v>
      </c>
      <c r="T1203" s="8">
        <f t="shared" si="110"/>
        <v>42566.60701388889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11"/>
        <v>1.99244</v>
      </c>
      <c r="P1204" s="6">
        <f t="shared" si="112"/>
        <v>183.80442804428046</v>
      </c>
      <c r="Q1204" s="7" t="str">
        <f t="shared" si="114"/>
        <v>photography</v>
      </c>
      <c r="R1204" s="7" t="str">
        <f t="shared" si="115"/>
        <v>photobooks</v>
      </c>
      <c r="S1204" s="8">
        <f t="shared" si="113"/>
        <v>42152.288819444439</v>
      </c>
      <c r="T1204" s="8">
        <f t="shared" si="110"/>
        <v>42182.288819444439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11"/>
        <v>1.0245398773006136</v>
      </c>
      <c r="P1205" s="6">
        <f t="shared" si="112"/>
        <v>165.34653465346534</v>
      </c>
      <c r="Q1205" s="7" t="str">
        <f t="shared" si="114"/>
        <v>photography</v>
      </c>
      <c r="R1205" s="7" t="str">
        <f t="shared" si="115"/>
        <v>photobooks</v>
      </c>
      <c r="S1205" s="8">
        <f t="shared" si="113"/>
        <v>42125.614895833336</v>
      </c>
      <c r="T1205" s="8">
        <f t="shared" si="110"/>
        <v>42155.614895833336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11"/>
        <v>1.0294615384615384</v>
      </c>
      <c r="P1206" s="6">
        <f t="shared" si="112"/>
        <v>234.78947368421052</v>
      </c>
      <c r="Q1206" s="7" t="str">
        <f t="shared" si="114"/>
        <v>photography</v>
      </c>
      <c r="R1206" s="7" t="str">
        <f t="shared" si="115"/>
        <v>photobooks</v>
      </c>
      <c r="S1206" s="8">
        <f t="shared" si="113"/>
        <v>42297.748067129629</v>
      </c>
      <c r="T1206" s="8">
        <f t="shared" si="110"/>
        <v>42342.208333333328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11"/>
        <v>1.0086153846153847</v>
      </c>
      <c r="P1207" s="6">
        <f t="shared" si="112"/>
        <v>211.48387096774192</v>
      </c>
      <c r="Q1207" s="7" t="str">
        <f t="shared" si="114"/>
        <v>photography</v>
      </c>
      <c r="R1207" s="7" t="str">
        <f t="shared" si="115"/>
        <v>photobooks</v>
      </c>
      <c r="S1207" s="8">
        <f t="shared" si="113"/>
        <v>42138.506377314814</v>
      </c>
      <c r="T1207" s="8">
        <f t="shared" si="110"/>
        <v>42168.506377314814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11"/>
        <v>1.1499999999999999</v>
      </c>
      <c r="P1208" s="6">
        <f t="shared" si="112"/>
        <v>32.34375</v>
      </c>
      <c r="Q1208" s="7" t="str">
        <f t="shared" si="114"/>
        <v>photography</v>
      </c>
      <c r="R1208" s="7" t="str">
        <f t="shared" si="115"/>
        <v>photobooks</v>
      </c>
      <c r="S1208" s="8">
        <f t="shared" si="113"/>
        <v>42772.776076388895</v>
      </c>
      <c r="T1208" s="8">
        <f t="shared" si="110"/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11"/>
        <v>1.0416766467065868</v>
      </c>
      <c r="P1209" s="6">
        <f t="shared" si="112"/>
        <v>123.37588652482269</v>
      </c>
      <c r="Q1209" s="7" t="str">
        <f t="shared" si="114"/>
        <v>photography</v>
      </c>
      <c r="R1209" s="7" t="str">
        <f t="shared" si="115"/>
        <v>photobooks</v>
      </c>
      <c r="S1209" s="8">
        <f t="shared" si="113"/>
        <v>42430.430243055554</v>
      </c>
      <c r="T1209" s="8">
        <f t="shared" si="110"/>
        <v>42460.416666666672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11"/>
        <v>1.5529999999999999</v>
      </c>
      <c r="P1210" s="6">
        <f t="shared" si="112"/>
        <v>207.06666666666666</v>
      </c>
      <c r="Q1210" s="7" t="str">
        <f t="shared" si="114"/>
        <v>photography</v>
      </c>
      <c r="R1210" s="7" t="str">
        <f t="shared" si="115"/>
        <v>photobooks</v>
      </c>
      <c r="S1210" s="8">
        <f t="shared" si="113"/>
        <v>42423.709074074075</v>
      </c>
      <c r="T1210" s="8">
        <f t="shared" si="110"/>
        <v>42453.667407407411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11"/>
        <v>1.06</v>
      </c>
      <c r="P1211" s="6">
        <f t="shared" si="112"/>
        <v>138.2608695652174</v>
      </c>
      <c r="Q1211" s="7" t="str">
        <f t="shared" si="114"/>
        <v>photography</v>
      </c>
      <c r="R1211" s="7" t="str">
        <f t="shared" si="115"/>
        <v>photobooks</v>
      </c>
      <c r="S1211" s="8">
        <f t="shared" si="113"/>
        <v>42761.846122685187</v>
      </c>
      <c r="T1211" s="8">
        <f t="shared" si="110"/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11"/>
        <v>2.5431499999999998</v>
      </c>
      <c r="P1212" s="6">
        <f t="shared" si="112"/>
        <v>493.81553398058253</v>
      </c>
      <c r="Q1212" s="7" t="str">
        <f t="shared" si="114"/>
        <v>photography</v>
      </c>
      <c r="R1212" s="7" t="str">
        <f t="shared" si="115"/>
        <v>photobooks</v>
      </c>
      <c r="S1212" s="8">
        <f t="shared" si="113"/>
        <v>42132.941805555558</v>
      </c>
      <c r="T1212" s="8">
        <f t="shared" si="110"/>
        <v>42155.875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11"/>
        <v>1.0109999999999999</v>
      </c>
      <c r="P1213" s="6">
        <f t="shared" si="112"/>
        <v>168.5</v>
      </c>
      <c r="Q1213" s="7" t="str">
        <f t="shared" si="114"/>
        <v>photography</v>
      </c>
      <c r="R1213" s="7" t="str">
        <f t="shared" si="115"/>
        <v>photobooks</v>
      </c>
      <c r="S1213" s="8">
        <f t="shared" si="113"/>
        <v>42515.866446759261</v>
      </c>
      <c r="T1213" s="8">
        <f t="shared" si="110"/>
        <v>42530.866446759261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11"/>
        <v>1.2904</v>
      </c>
      <c r="P1214" s="6">
        <f t="shared" si="112"/>
        <v>38.867469879518069</v>
      </c>
      <c r="Q1214" s="7" t="str">
        <f t="shared" si="114"/>
        <v>photography</v>
      </c>
      <c r="R1214" s="7" t="str">
        <f t="shared" si="115"/>
        <v>photobooks</v>
      </c>
      <c r="S1214" s="8">
        <f t="shared" si="113"/>
        <v>42318.950173611112</v>
      </c>
      <c r="T1214" s="8">
        <f t="shared" si="110"/>
        <v>42335.041666666672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11"/>
        <v>1.0223076923076924</v>
      </c>
      <c r="P1215" s="6">
        <f t="shared" si="112"/>
        <v>61.527777777777779</v>
      </c>
      <c r="Q1215" s="7" t="str">
        <f t="shared" si="114"/>
        <v>photography</v>
      </c>
      <c r="R1215" s="7" t="str">
        <f t="shared" si="115"/>
        <v>photobooks</v>
      </c>
      <c r="S1215" s="8">
        <f t="shared" si="113"/>
        <v>42731.755787037036</v>
      </c>
      <c r="T1215" s="8">
        <f t="shared" si="110"/>
        <v>42766.755787037036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11"/>
        <v>1.3180000000000001</v>
      </c>
      <c r="P1216" s="6">
        <f t="shared" si="112"/>
        <v>105.44</v>
      </c>
      <c r="Q1216" s="7" t="str">
        <f t="shared" si="114"/>
        <v>photography</v>
      </c>
      <c r="R1216" s="7" t="str">
        <f t="shared" si="115"/>
        <v>photobooks</v>
      </c>
      <c r="S1216" s="8">
        <f t="shared" si="113"/>
        <v>42104.840335648143</v>
      </c>
      <c r="T1216" s="8">
        <f t="shared" si="110"/>
        <v>42164.840335648143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11"/>
        <v>7.8608020000000005</v>
      </c>
      <c r="P1217" s="6">
        <f t="shared" si="112"/>
        <v>71.592003642987251</v>
      </c>
      <c r="Q1217" s="7" t="str">
        <f t="shared" si="114"/>
        <v>photography</v>
      </c>
      <c r="R1217" s="7" t="str">
        <f t="shared" si="115"/>
        <v>photobooks</v>
      </c>
      <c r="S1217" s="8">
        <f t="shared" si="113"/>
        <v>41759.923101851848</v>
      </c>
      <c r="T1217" s="8">
        <f t="shared" si="110"/>
        <v>41789.923101851848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11"/>
        <v>1.4570000000000001</v>
      </c>
      <c r="P1218" s="6">
        <f t="shared" si="112"/>
        <v>91.882882882882882</v>
      </c>
      <c r="Q1218" s="7" t="str">
        <f t="shared" si="114"/>
        <v>photography</v>
      </c>
      <c r="R1218" s="7" t="str">
        <f t="shared" si="115"/>
        <v>photobooks</v>
      </c>
      <c r="S1218" s="8">
        <f t="shared" si="113"/>
        <v>42247.616400462968</v>
      </c>
      <c r="T1218" s="8">
        <f t="shared" ref="T1218:T1281" si="116">(((I1218/60)/60)/24)+DATE(1970,1,1)</f>
        <v>42279.960416666669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17">E1219/D1219</f>
        <v>1.026</v>
      </c>
      <c r="P1219" s="6">
        <f t="shared" ref="P1219:P1282" si="118">IF(L1219=0,0,E1219/L1219)</f>
        <v>148.57377049180329</v>
      </c>
      <c r="Q1219" s="7" t="str">
        <f t="shared" si="114"/>
        <v>photography</v>
      </c>
      <c r="R1219" s="7" t="str">
        <f t="shared" si="115"/>
        <v>photobooks</v>
      </c>
      <c r="S1219" s="8">
        <f t="shared" ref="S1219:S1282" si="119">(((J1219/60)/60)/24)+DATE(1970,1,1)</f>
        <v>42535.809490740736</v>
      </c>
      <c r="T1219" s="8">
        <f t="shared" si="116"/>
        <v>42565.809490740736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17"/>
        <v>1.7227777777777777</v>
      </c>
      <c r="P1220" s="6">
        <f t="shared" si="118"/>
        <v>174.2134831460674</v>
      </c>
      <c r="Q1220" s="7" t="str">
        <f t="shared" si="114"/>
        <v>photography</v>
      </c>
      <c r="R1220" s="7" t="str">
        <f t="shared" si="115"/>
        <v>photobooks</v>
      </c>
      <c r="S1220" s="8">
        <f t="shared" si="119"/>
        <v>42278.662037037036</v>
      </c>
      <c r="T1220" s="8">
        <f t="shared" si="116"/>
        <v>42309.125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17"/>
        <v>1.5916819571865444</v>
      </c>
      <c r="P1221" s="6">
        <f t="shared" si="118"/>
        <v>102.86166007905139</v>
      </c>
      <c r="Q1221" s="7" t="str">
        <f t="shared" si="114"/>
        <v>photography</v>
      </c>
      <c r="R1221" s="7" t="str">
        <f t="shared" si="115"/>
        <v>photobooks</v>
      </c>
      <c r="S1221" s="8">
        <f t="shared" si="119"/>
        <v>42633.461956018517</v>
      </c>
      <c r="T1221" s="8">
        <f t="shared" si="116"/>
        <v>42663.461956018517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17"/>
        <v>1.0376666666666667</v>
      </c>
      <c r="P1222" s="6">
        <f t="shared" si="118"/>
        <v>111.17857142857143</v>
      </c>
      <c r="Q1222" s="7" t="str">
        <f t="shared" si="114"/>
        <v>photography</v>
      </c>
      <c r="R1222" s="7" t="str">
        <f t="shared" si="115"/>
        <v>photobooks</v>
      </c>
      <c r="S1222" s="8">
        <f t="shared" si="119"/>
        <v>42211.628611111111</v>
      </c>
      <c r="T1222" s="8">
        <f t="shared" si="116"/>
        <v>42241.628611111111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17"/>
        <v>1.1140954545454547</v>
      </c>
      <c r="P1223" s="6">
        <f t="shared" si="118"/>
        <v>23.796213592233013</v>
      </c>
      <c r="Q1223" s="7" t="str">
        <f t="shared" si="114"/>
        <v>photography</v>
      </c>
      <c r="R1223" s="7" t="str">
        <f t="shared" si="115"/>
        <v>photobooks</v>
      </c>
      <c r="S1223" s="8">
        <f t="shared" si="119"/>
        <v>42680.47555555556</v>
      </c>
      <c r="T1223" s="8">
        <f t="shared" si="116"/>
        <v>42708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17"/>
        <v>2.80375</v>
      </c>
      <c r="P1224" s="6">
        <f t="shared" si="118"/>
        <v>81.268115942028984</v>
      </c>
      <c r="Q1224" s="7" t="str">
        <f t="shared" si="114"/>
        <v>photography</v>
      </c>
      <c r="R1224" s="7" t="str">
        <f t="shared" si="115"/>
        <v>photobooks</v>
      </c>
      <c r="S1224" s="8">
        <f t="shared" si="119"/>
        <v>42430.720451388886</v>
      </c>
      <c r="T1224" s="8">
        <f t="shared" si="116"/>
        <v>42461.166666666672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17"/>
        <v>1.1210606060606061</v>
      </c>
      <c r="P1225" s="6">
        <f t="shared" si="118"/>
        <v>116.21465968586388</v>
      </c>
      <c r="Q1225" s="7" t="str">
        <f t="shared" si="114"/>
        <v>photography</v>
      </c>
      <c r="R1225" s="7" t="str">
        <f t="shared" si="115"/>
        <v>photobooks</v>
      </c>
      <c r="S1225" s="8">
        <f t="shared" si="119"/>
        <v>42654.177187499998</v>
      </c>
      <c r="T1225" s="8">
        <f t="shared" si="116"/>
        <v>42684.218854166669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17"/>
        <v>7.0666666666666669E-2</v>
      </c>
      <c r="P1226" s="6">
        <f t="shared" si="118"/>
        <v>58.888888888888886</v>
      </c>
      <c r="Q1226" s="7" t="str">
        <f t="shared" si="114"/>
        <v>music</v>
      </c>
      <c r="R1226" s="7" t="str">
        <f t="shared" si="115"/>
        <v>world music</v>
      </c>
      <c r="S1226" s="8">
        <f t="shared" si="119"/>
        <v>41736.549791666665</v>
      </c>
      <c r="T1226" s="8">
        <f t="shared" si="116"/>
        <v>41796.549791666665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17"/>
        <v>4.3999999999999997E-2</v>
      </c>
      <c r="P1227" s="6">
        <f t="shared" si="118"/>
        <v>44</v>
      </c>
      <c r="Q1227" s="7" t="str">
        <f t="shared" si="114"/>
        <v>music</v>
      </c>
      <c r="R1227" s="7" t="str">
        <f t="shared" si="115"/>
        <v>world music</v>
      </c>
      <c r="S1227" s="8">
        <f t="shared" si="119"/>
        <v>41509.905995370369</v>
      </c>
      <c r="T1227" s="8">
        <f t="shared" si="116"/>
        <v>41569.905995370369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17"/>
        <v>3.8739999999999997E-2</v>
      </c>
      <c r="P1228" s="6">
        <f t="shared" si="118"/>
        <v>48.424999999999997</v>
      </c>
      <c r="Q1228" s="7" t="str">
        <f t="shared" si="114"/>
        <v>music</v>
      </c>
      <c r="R1228" s="7" t="str">
        <f t="shared" si="115"/>
        <v>world music</v>
      </c>
      <c r="S1228" s="8">
        <f t="shared" si="119"/>
        <v>41715.874780092592</v>
      </c>
      <c r="T1228" s="8">
        <f t="shared" si="116"/>
        <v>41750.041666666664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17"/>
        <v>0</v>
      </c>
      <c r="P1229" s="6">
        <f t="shared" si="118"/>
        <v>0</v>
      </c>
      <c r="Q1229" s="7" t="str">
        <f t="shared" si="114"/>
        <v>music</v>
      </c>
      <c r="R1229" s="7" t="str">
        <f t="shared" si="115"/>
        <v>world music</v>
      </c>
      <c r="S1229" s="8">
        <f t="shared" si="119"/>
        <v>41827.919166666667</v>
      </c>
      <c r="T1229" s="8">
        <f t="shared" si="116"/>
        <v>41858.291666666664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17"/>
        <v>0.29299999999999998</v>
      </c>
      <c r="P1230" s="6">
        <f t="shared" si="118"/>
        <v>61.041666666666664</v>
      </c>
      <c r="Q1230" s="7" t="str">
        <f t="shared" si="114"/>
        <v>music</v>
      </c>
      <c r="R1230" s="7" t="str">
        <f t="shared" si="115"/>
        <v>world music</v>
      </c>
      <c r="S1230" s="8">
        <f t="shared" si="119"/>
        <v>40754.729259259257</v>
      </c>
      <c r="T1230" s="8">
        <f t="shared" si="116"/>
        <v>40814.729259259257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17"/>
        <v>9.0909090909090905E-3</v>
      </c>
      <c r="P1231" s="6">
        <f t="shared" si="118"/>
        <v>25</v>
      </c>
      <c r="Q1231" s="7" t="str">
        <f t="shared" si="114"/>
        <v>music</v>
      </c>
      <c r="R1231" s="7" t="str">
        <f t="shared" si="115"/>
        <v>world music</v>
      </c>
      <c r="S1231" s="8">
        <f t="shared" si="119"/>
        <v>40985.459803240738</v>
      </c>
      <c r="T1231" s="8">
        <f t="shared" si="116"/>
        <v>41015.666666666664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17"/>
        <v>0</v>
      </c>
      <c r="P1232" s="6">
        <f t="shared" si="118"/>
        <v>0</v>
      </c>
      <c r="Q1232" s="7" t="str">
        <f t="shared" si="114"/>
        <v>music</v>
      </c>
      <c r="R1232" s="7" t="str">
        <f t="shared" si="115"/>
        <v>world music</v>
      </c>
      <c r="S1232" s="8">
        <f t="shared" si="119"/>
        <v>40568.972569444442</v>
      </c>
      <c r="T1232" s="8">
        <f t="shared" si="116"/>
        <v>40598.972569444442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17"/>
        <v>0</v>
      </c>
      <c r="P1233" s="6">
        <f t="shared" si="118"/>
        <v>0</v>
      </c>
      <c r="Q1233" s="7" t="str">
        <f t="shared" si="114"/>
        <v>music</v>
      </c>
      <c r="R1233" s="7" t="str">
        <f t="shared" si="115"/>
        <v>world music</v>
      </c>
      <c r="S1233" s="8">
        <f t="shared" si="119"/>
        <v>42193.941759259258</v>
      </c>
      <c r="T1233" s="8">
        <f t="shared" si="116"/>
        <v>42244.041666666672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17"/>
        <v>8.0000000000000002E-3</v>
      </c>
      <c r="P1234" s="6">
        <f t="shared" si="118"/>
        <v>40</v>
      </c>
      <c r="Q1234" s="7" t="str">
        <f t="shared" si="114"/>
        <v>music</v>
      </c>
      <c r="R1234" s="7" t="str">
        <f t="shared" si="115"/>
        <v>world music</v>
      </c>
      <c r="S1234" s="8">
        <f t="shared" si="119"/>
        <v>41506.848032407412</v>
      </c>
      <c r="T1234" s="8">
        <f t="shared" si="116"/>
        <v>41553.848032407412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17"/>
        <v>0.11600000000000001</v>
      </c>
      <c r="P1235" s="6">
        <f t="shared" si="118"/>
        <v>19.333333333333332</v>
      </c>
      <c r="Q1235" s="7" t="str">
        <f t="shared" si="114"/>
        <v>music</v>
      </c>
      <c r="R1235" s="7" t="str">
        <f t="shared" si="115"/>
        <v>world music</v>
      </c>
      <c r="S1235" s="8">
        <f t="shared" si="119"/>
        <v>40939.948773148149</v>
      </c>
      <c r="T1235" s="8">
        <f t="shared" si="116"/>
        <v>40960.948773148149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17"/>
        <v>0</v>
      </c>
      <c r="P1236" s="6">
        <f t="shared" si="118"/>
        <v>0</v>
      </c>
      <c r="Q1236" s="7" t="str">
        <f t="shared" si="114"/>
        <v>music</v>
      </c>
      <c r="R1236" s="7" t="str">
        <f t="shared" si="115"/>
        <v>world music</v>
      </c>
      <c r="S1236" s="8">
        <f t="shared" si="119"/>
        <v>42007.788680555561</v>
      </c>
      <c r="T1236" s="8">
        <f t="shared" si="116"/>
        <v>42037.788680555561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17"/>
        <v>2.787363950092912E-2</v>
      </c>
      <c r="P1237" s="6">
        <f t="shared" si="118"/>
        <v>35</v>
      </c>
      <c r="Q1237" s="7" t="str">
        <f t="shared" si="114"/>
        <v>music</v>
      </c>
      <c r="R1237" s="7" t="str">
        <f t="shared" si="115"/>
        <v>world music</v>
      </c>
      <c r="S1237" s="8">
        <f t="shared" si="119"/>
        <v>41583.135405092595</v>
      </c>
      <c r="T1237" s="8">
        <f t="shared" si="116"/>
        <v>41623.135405092595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17"/>
        <v>0</v>
      </c>
      <c r="P1238" s="6">
        <f t="shared" si="118"/>
        <v>0</v>
      </c>
      <c r="Q1238" s="7" t="str">
        <f t="shared" si="114"/>
        <v>music</v>
      </c>
      <c r="R1238" s="7" t="str">
        <f t="shared" si="115"/>
        <v>world music</v>
      </c>
      <c r="S1238" s="8">
        <f t="shared" si="119"/>
        <v>41110.680138888885</v>
      </c>
      <c r="T1238" s="8">
        <f t="shared" si="116"/>
        <v>41118.666666666664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17"/>
        <v>0</v>
      </c>
      <c r="P1239" s="6">
        <f t="shared" si="118"/>
        <v>0</v>
      </c>
      <c r="Q1239" s="7" t="str">
        <f t="shared" si="114"/>
        <v>music</v>
      </c>
      <c r="R1239" s="7" t="str">
        <f t="shared" si="115"/>
        <v>world music</v>
      </c>
      <c r="S1239" s="8">
        <f t="shared" si="119"/>
        <v>41125.283159722225</v>
      </c>
      <c r="T1239" s="8">
        <f t="shared" si="116"/>
        <v>41145.283159722225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17"/>
        <v>0.17799999999999999</v>
      </c>
      <c r="P1240" s="6">
        <f t="shared" si="118"/>
        <v>59.333333333333336</v>
      </c>
      <c r="Q1240" s="7" t="str">
        <f t="shared" si="114"/>
        <v>music</v>
      </c>
      <c r="R1240" s="7" t="str">
        <f t="shared" si="115"/>
        <v>world music</v>
      </c>
      <c r="S1240" s="8">
        <f t="shared" si="119"/>
        <v>40731.61037037037</v>
      </c>
      <c r="T1240" s="8">
        <f t="shared" si="116"/>
        <v>40761.61037037037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17"/>
        <v>0</v>
      </c>
      <c r="P1241" s="6">
        <f t="shared" si="118"/>
        <v>0</v>
      </c>
      <c r="Q1241" s="7" t="str">
        <f t="shared" si="114"/>
        <v>music</v>
      </c>
      <c r="R1241" s="7" t="str">
        <f t="shared" si="115"/>
        <v>world music</v>
      </c>
      <c r="S1241" s="8">
        <f t="shared" si="119"/>
        <v>40883.962581018517</v>
      </c>
      <c r="T1241" s="8">
        <f t="shared" si="116"/>
        <v>40913.962581018517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17"/>
        <v>3.0124999999999999E-2</v>
      </c>
      <c r="P1242" s="6">
        <f t="shared" si="118"/>
        <v>30.125</v>
      </c>
      <c r="Q1242" s="7" t="str">
        <f t="shared" si="114"/>
        <v>music</v>
      </c>
      <c r="R1242" s="7" t="str">
        <f t="shared" si="115"/>
        <v>world music</v>
      </c>
      <c r="S1242" s="8">
        <f t="shared" si="119"/>
        <v>41409.040011574078</v>
      </c>
      <c r="T1242" s="8">
        <f t="shared" si="116"/>
        <v>41467.910416666666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17"/>
        <v>0.50739999999999996</v>
      </c>
      <c r="P1243" s="6">
        <f t="shared" si="118"/>
        <v>74.617647058823536</v>
      </c>
      <c r="Q1243" s="7" t="str">
        <f t="shared" si="114"/>
        <v>music</v>
      </c>
      <c r="R1243" s="7" t="str">
        <f t="shared" si="115"/>
        <v>world music</v>
      </c>
      <c r="S1243" s="8">
        <f t="shared" si="119"/>
        <v>41923.837731481479</v>
      </c>
      <c r="T1243" s="8">
        <f t="shared" si="116"/>
        <v>41946.249305555553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17"/>
        <v>5.4884742041712408E-3</v>
      </c>
      <c r="P1244" s="6">
        <f t="shared" si="118"/>
        <v>5</v>
      </c>
      <c r="Q1244" s="7" t="str">
        <f t="shared" si="114"/>
        <v>music</v>
      </c>
      <c r="R1244" s="7" t="str">
        <f t="shared" si="115"/>
        <v>world music</v>
      </c>
      <c r="S1244" s="8">
        <f t="shared" si="119"/>
        <v>40782.165532407409</v>
      </c>
      <c r="T1244" s="8">
        <f t="shared" si="116"/>
        <v>40797.554166666669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17"/>
        <v>0.14091666666666666</v>
      </c>
      <c r="P1245" s="6">
        <f t="shared" si="118"/>
        <v>44.5</v>
      </c>
      <c r="Q1245" s="7" t="str">
        <f t="shared" si="114"/>
        <v>music</v>
      </c>
      <c r="R1245" s="7" t="str">
        <f t="shared" si="115"/>
        <v>world music</v>
      </c>
      <c r="S1245" s="8">
        <f t="shared" si="119"/>
        <v>40671.879293981481</v>
      </c>
      <c r="T1245" s="8">
        <f t="shared" si="116"/>
        <v>40732.875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17"/>
        <v>1.038</v>
      </c>
      <c r="P1246" s="6">
        <f t="shared" si="118"/>
        <v>46.133333333333333</v>
      </c>
      <c r="Q1246" s="7" t="str">
        <f t="shared" si="114"/>
        <v>music</v>
      </c>
      <c r="R1246" s="7" t="str">
        <f t="shared" si="115"/>
        <v>rock</v>
      </c>
      <c r="S1246" s="8">
        <f t="shared" si="119"/>
        <v>41355.825497685182</v>
      </c>
      <c r="T1246" s="8">
        <f t="shared" si="116"/>
        <v>41386.875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17"/>
        <v>1.2024999999999999</v>
      </c>
      <c r="P1247" s="6">
        <f t="shared" si="118"/>
        <v>141.47058823529412</v>
      </c>
      <c r="Q1247" s="7" t="str">
        <f t="shared" si="114"/>
        <v>music</v>
      </c>
      <c r="R1247" s="7" t="str">
        <f t="shared" si="115"/>
        <v>rock</v>
      </c>
      <c r="S1247" s="8">
        <f t="shared" si="119"/>
        <v>41774.599930555552</v>
      </c>
      <c r="T1247" s="8">
        <f t="shared" si="116"/>
        <v>41804.599930555552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17"/>
        <v>1.17</v>
      </c>
      <c r="P1248" s="6">
        <f t="shared" si="118"/>
        <v>75.483870967741936</v>
      </c>
      <c r="Q1248" s="7" t="str">
        <f t="shared" si="114"/>
        <v>music</v>
      </c>
      <c r="R1248" s="7" t="str">
        <f t="shared" si="115"/>
        <v>rock</v>
      </c>
      <c r="S1248" s="8">
        <f t="shared" si="119"/>
        <v>40838.043391203704</v>
      </c>
      <c r="T1248" s="8">
        <f t="shared" si="116"/>
        <v>40883.085057870368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17"/>
        <v>1.2214285714285715</v>
      </c>
      <c r="P1249" s="6">
        <f t="shared" si="118"/>
        <v>85.5</v>
      </c>
      <c r="Q1249" s="7" t="str">
        <f t="shared" si="114"/>
        <v>music</v>
      </c>
      <c r="R1249" s="7" t="str">
        <f t="shared" si="115"/>
        <v>rock</v>
      </c>
      <c r="S1249" s="8">
        <f t="shared" si="119"/>
        <v>41370.292303240742</v>
      </c>
      <c r="T1249" s="8">
        <f t="shared" si="116"/>
        <v>41400.292303240742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17"/>
        <v>1.5164</v>
      </c>
      <c r="P1250" s="6">
        <f t="shared" si="118"/>
        <v>64.254237288135599</v>
      </c>
      <c r="Q1250" s="7" t="str">
        <f t="shared" si="114"/>
        <v>music</v>
      </c>
      <c r="R1250" s="7" t="str">
        <f t="shared" si="115"/>
        <v>rock</v>
      </c>
      <c r="S1250" s="8">
        <f t="shared" si="119"/>
        <v>41767.656863425924</v>
      </c>
      <c r="T1250" s="8">
        <f t="shared" si="116"/>
        <v>41803.290972222225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17"/>
        <v>1.0444</v>
      </c>
      <c r="P1251" s="6">
        <f t="shared" si="118"/>
        <v>64.46913580246914</v>
      </c>
      <c r="Q1251" s="7" t="str">
        <f t="shared" si="114"/>
        <v>music</v>
      </c>
      <c r="R1251" s="7" t="str">
        <f t="shared" si="115"/>
        <v>rock</v>
      </c>
      <c r="S1251" s="8">
        <f t="shared" si="119"/>
        <v>41067.74086805556</v>
      </c>
      <c r="T1251" s="8">
        <f t="shared" si="116"/>
        <v>41097.74086805556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17"/>
        <v>2.0015333333333332</v>
      </c>
      <c r="P1252" s="6">
        <f t="shared" si="118"/>
        <v>118.2007874015748</v>
      </c>
      <c r="Q1252" s="7" t="str">
        <f t="shared" si="114"/>
        <v>music</v>
      </c>
      <c r="R1252" s="7" t="str">
        <f t="shared" si="115"/>
        <v>rock</v>
      </c>
      <c r="S1252" s="8">
        <f t="shared" si="119"/>
        <v>41843.64271990741</v>
      </c>
      <c r="T1252" s="8">
        <f t="shared" si="116"/>
        <v>41888.64271990741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17"/>
        <v>1.018</v>
      </c>
      <c r="P1253" s="6">
        <f t="shared" si="118"/>
        <v>82.540540540540547</v>
      </c>
      <c r="Q1253" s="7" t="str">
        <f t="shared" si="114"/>
        <v>music</v>
      </c>
      <c r="R1253" s="7" t="str">
        <f t="shared" si="115"/>
        <v>rock</v>
      </c>
      <c r="S1253" s="8">
        <f t="shared" si="119"/>
        <v>40751.814432870371</v>
      </c>
      <c r="T1253" s="8">
        <f t="shared" si="116"/>
        <v>40811.814432870371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17"/>
        <v>1.3765714285714286</v>
      </c>
      <c r="P1254" s="6">
        <f t="shared" si="118"/>
        <v>34.170212765957444</v>
      </c>
      <c r="Q1254" s="7" t="str">
        <f t="shared" si="114"/>
        <v>music</v>
      </c>
      <c r="R1254" s="7" t="str">
        <f t="shared" si="115"/>
        <v>rock</v>
      </c>
      <c r="S1254" s="8">
        <f t="shared" si="119"/>
        <v>41543.988067129627</v>
      </c>
      <c r="T1254" s="8">
        <f t="shared" si="116"/>
        <v>41571.988067129627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17"/>
        <v>3038.3319999999999</v>
      </c>
      <c r="P1255" s="6">
        <f t="shared" si="118"/>
        <v>42.73322081575246</v>
      </c>
      <c r="Q1255" s="7" t="str">
        <f t="shared" si="114"/>
        <v>music</v>
      </c>
      <c r="R1255" s="7" t="str">
        <f t="shared" si="115"/>
        <v>rock</v>
      </c>
      <c r="S1255" s="8">
        <f t="shared" si="119"/>
        <v>41855.783645833333</v>
      </c>
      <c r="T1255" s="8">
        <f t="shared" si="116"/>
        <v>41885.783645833333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17"/>
        <v>1.9885074626865671</v>
      </c>
      <c r="P1256" s="6">
        <f t="shared" si="118"/>
        <v>94.489361702127653</v>
      </c>
      <c r="Q1256" s="7" t="str">
        <f t="shared" si="114"/>
        <v>music</v>
      </c>
      <c r="R1256" s="7" t="str">
        <f t="shared" si="115"/>
        <v>rock</v>
      </c>
      <c r="S1256" s="8">
        <f t="shared" si="119"/>
        <v>40487.621365740742</v>
      </c>
      <c r="T1256" s="8">
        <f t="shared" si="116"/>
        <v>40544.207638888889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17"/>
        <v>2.0236666666666667</v>
      </c>
      <c r="P1257" s="6">
        <f t="shared" si="118"/>
        <v>55.697247706422019</v>
      </c>
      <c r="Q1257" s="7" t="str">
        <f t="shared" si="114"/>
        <v>music</v>
      </c>
      <c r="R1257" s="7" t="str">
        <f t="shared" si="115"/>
        <v>rock</v>
      </c>
      <c r="S1257" s="8">
        <f t="shared" si="119"/>
        <v>41579.845509259263</v>
      </c>
      <c r="T1257" s="8">
        <f t="shared" si="116"/>
        <v>41609.887175925927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17"/>
        <v>1.1796376666666666</v>
      </c>
      <c r="P1258" s="6">
        <f t="shared" si="118"/>
        <v>98.030831024930734</v>
      </c>
      <c r="Q1258" s="7" t="str">
        <f t="shared" ref="Q1258:Q1321" si="120">LEFT(N1258,SEARCH("/",N1258)-1)</f>
        <v>music</v>
      </c>
      <c r="R1258" s="7" t="str">
        <f t="shared" ref="R1258:R1321" si="121">RIGHT(N1258,LEN(N1258)-SEARCH("/",N1258))</f>
        <v>rock</v>
      </c>
      <c r="S1258" s="8">
        <f t="shared" si="119"/>
        <v>40921.919340277782</v>
      </c>
      <c r="T1258" s="8">
        <f t="shared" si="116"/>
        <v>40951.919340277782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17"/>
        <v>2.9472727272727273</v>
      </c>
      <c r="P1259" s="6">
        <f t="shared" si="118"/>
        <v>92.102272727272734</v>
      </c>
      <c r="Q1259" s="7" t="str">
        <f t="shared" si="120"/>
        <v>music</v>
      </c>
      <c r="R1259" s="7" t="str">
        <f t="shared" si="121"/>
        <v>rock</v>
      </c>
      <c r="S1259" s="8">
        <f t="shared" si="119"/>
        <v>40587.085532407407</v>
      </c>
      <c r="T1259" s="8">
        <f t="shared" si="116"/>
        <v>40636.043865740743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17"/>
        <v>2.1314633333333335</v>
      </c>
      <c r="P1260" s="6">
        <f t="shared" si="118"/>
        <v>38.175462686567165</v>
      </c>
      <c r="Q1260" s="7" t="str">
        <f t="shared" si="120"/>
        <v>music</v>
      </c>
      <c r="R1260" s="7" t="str">
        <f t="shared" si="121"/>
        <v>rock</v>
      </c>
      <c r="S1260" s="8">
        <f t="shared" si="119"/>
        <v>41487.611250000002</v>
      </c>
      <c r="T1260" s="8">
        <f t="shared" si="116"/>
        <v>41517.611250000002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17"/>
        <v>1.0424</v>
      </c>
      <c r="P1261" s="6">
        <f t="shared" si="118"/>
        <v>27.145833333333332</v>
      </c>
      <c r="Q1261" s="7" t="str">
        <f t="shared" si="120"/>
        <v>music</v>
      </c>
      <c r="R1261" s="7" t="str">
        <f t="shared" si="121"/>
        <v>rock</v>
      </c>
      <c r="S1261" s="8">
        <f t="shared" si="119"/>
        <v>41766.970648148148</v>
      </c>
      <c r="T1261" s="8">
        <f t="shared" si="116"/>
        <v>41799.165972222225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17"/>
        <v>1.1366666666666667</v>
      </c>
      <c r="P1262" s="6">
        <f t="shared" si="118"/>
        <v>50.689189189189186</v>
      </c>
      <c r="Q1262" s="7" t="str">
        <f t="shared" si="120"/>
        <v>music</v>
      </c>
      <c r="R1262" s="7" t="str">
        <f t="shared" si="121"/>
        <v>rock</v>
      </c>
      <c r="S1262" s="8">
        <f t="shared" si="119"/>
        <v>41666.842824074076</v>
      </c>
      <c r="T1262" s="8">
        <f t="shared" si="116"/>
        <v>41696.842824074076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17"/>
        <v>1.0125</v>
      </c>
      <c r="P1263" s="6">
        <f t="shared" si="118"/>
        <v>38.942307692307693</v>
      </c>
      <c r="Q1263" s="7" t="str">
        <f t="shared" si="120"/>
        <v>music</v>
      </c>
      <c r="R1263" s="7" t="str">
        <f t="shared" si="121"/>
        <v>rock</v>
      </c>
      <c r="S1263" s="8">
        <f t="shared" si="119"/>
        <v>41638.342905092592</v>
      </c>
      <c r="T1263" s="8">
        <f t="shared" si="116"/>
        <v>41668.342905092592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17"/>
        <v>1.2541538461538462</v>
      </c>
      <c r="P1264" s="6">
        <f t="shared" si="118"/>
        <v>77.638095238095232</v>
      </c>
      <c r="Q1264" s="7" t="str">
        <f t="shared" si="120"/>
        <v>music</v>
      </c>
      <c r="R1264" s="7" t="str">
        <f t="shared" si="121"/>
        <v>rock</v>
      </c>
      <c r="S1264" s="8">
        <f t="shared" si="119"/>
        <v>41656.762638888889</v>
      </c>
      <c r="T1264" s="8">
        <f t="shared" si="116"/>
        <v>41686.762638888889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17"/>
        <v>1.19</v>
      </c>
      <c r="P1265" s="6">
        <f t="shared" si="118"/>
        <v>43.536585365853661</v>
      </c>
      <c r="Q1265" s="7" t="str">
        <f t="shared" si="120"/>
        <v>music</v>
      </c>
      <c r="R1265" s="7" t="str">
        <f t="shared" si="121"/>
        <v>rock</v>
      </c>
      <c r="S1265" s="8">
        <f t="shared" si="119"/>
        <v>41692.084143518521</v>
      </c>
      <c r="T1265" s="8">
        <f t="shared" si="116"/>
        <v>41727.041666666664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17"/>
        <v>1.6646153846153846</v>
      </c>
      <c r="P1266" s="6">
        <f t="shared" si="118"/>
        <v>31.823529411764707</v>
      </c>
      <c r="Q1266" s="7" t="str">
        <f t="shared" si="120"/>
        <v>music</v>
      </c>
      <c r="R1266" s="7" t="str">
        <f t="shared" si="121"/>
        <v>rock</v>
      </c>
      <c r="S1266" s="8">
        <f t="shared" si="119"/>
        <v>41547.662997685184</v>
      </c>
      <c r="T1266" s="8">
        <f t="shared" si="116"/>
        <v>41576.662997685184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17"/>
        <v>1.1914771428571429</v>
      </c>
      <c r="P1267" s="6">
        <f t="shared" si="118"/>
        <v>63.184393939393942</v>
      </c>
      <c r="Q1267" s="7" t="str">
        <f t="shared" si="120"/>
        <v>music</v>
      </c>
      <c r="R1267" s="7" t="str">
        <f t="shared" si="121"/>
        <v>rock</v>
      </c>
      <c r="S1267" s="8">
        <f t="shared" si="119"/>
        <v>40465.655266203699</v>
      </c>
      <c r="T1267" s="8">
        <f t="shared" si="116"/>
        <v>40512.655266203699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17"/>
        <v>1.0047368421052632</v>
      </c>
      <c r="P1268" s="6">
        <f t="shared" si="118"/>
        <v>190.9</v>
      </c>
      <c r="Q1268" s="7" t="str">
        <f t="shared" si="120"/>
        <v>music</v>
      </c>
      <c r="R1268" s="7" t="str">
        <f t="shared" si="121"/>
        <v>rock</v>
      </c>
      <c r="S1268" s="8">
        <f t="shared" si="119"/>
        <v>41620.87667824074</v>
      </c>
      <c r="T1268" s="8">
        <f t="shared" si="116"/>
        <v>41650.87667824074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17"/>
        <v>1.018</v>
      </c>
      <c r="P1269" s="6">
        <f t="shared" si="118"/>
        <v>140.85534591194968</v>
      </c>
      <c r="Q1269" s="7" t="str">
        <f t="shared" si="120"/>
        <v>music</v>
      </c>
      <c r="R1269" s="7" t="str">
        <f t="shared" si="121"/>
        <v>rock</v>
      </c>
      <c r="S1269" s="8">
        <f t="shared" si="119"/>
        <v>41449.585162037038</v>
      </c>
      <c r="T1269" s="8">
        <f t="shared" si="116"/>
        <v>41479.585162037038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17"/>
        <v>1.1666666666666667</v>
      </c>
      <c r="P1270" s="6">
        <f t="shared" si="118"/>
        <v>76.92307692307692</v>
      </c>
      <c r="Q1270" s="7" t="str">
        <f t="shared" si="120"/>
        <v>music</v>
      </c>
      <c r="R1270" s="7" t="str">
        <f t="shared" si="121"/>
        <v>rock</v>
      </c>
      <c r="S1270" s="8">
        <f t="shared" si="119"/>
        <v>41507.845451388886</v>
      </c>
      <c r="T1270" s="8">
        <f t="shared" si="116"/>
        <v>41537.845451388886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17"/>
        <v>1.0864893617021276</v>
      </c>
      <c r="P1271" s="6">
        <f t="shared" si="118"/>
        <v>99.15533980582525</v>
      </c>
      <c r="Q1271" s="7" t="str">
        <f t="shared" si="120"/>
        <v>music</v>
      </c>
      <c r="R1271" s="7" t="str">
        <f t="shared" si="121"/>
        <v>rock</v>
      </c>
      <c r="S1271" s="8">
        <f t="shared" si="119"/>
        <v>42445.823055555549</v>
      </c>
      <c r="T1271" s="8">
        <f t="shared" si="116"/>
        <v>42476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17"/>
        <v>1.1472</v>
      </c>
      <c r="P1272" s="6">
        <f t="shared" si="118"/>
        <v>67.881656804733723</v>
      </c>
      <c r="Q1272" s="7" t="str">
        <f t="shared" si="120"/>
        <v>music</v>
      </c>
      <c r="R1272" s="7" t="str">
        <f t="shared" si="121"/>
        <v>rock</v>
      </c>
      <c r="S1272" s="8">
        <f t="shared" si="119"/>
        <v>40933.856967592597</v>
      </c>
      <c r="T1272" s="8">
        <f t="shared" si="116"/>
        <v>40993.815300925926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17"/>
        <v>1.018</v>
      </c>
      <c r="P1273" s="6">
        <f t="shared" si="118"/>
        <v>246.29032258064515</v>
      </c>
      <c r="Q1273" s="7" t="str">
        <f t="shared" si="120"/>
        <v>music</v>
      </c>
      <c r="R1273" s="7" t="str">
        <f t="shared" si="121"/>
        <v>rock</v>
      </c>
      <c r="S1273" s="8">
        <f t="shared" si="119"/>
        <v>41561.683553240742</v>
      </c>
      <c r="T1273" s="8">
        <f t="shared" si="116"/>
        <v>41591.725219907406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17"/>
        <v>1.06</v>
      </c>
      <c r="P1274" s="6">
        <f t="shared" si="118"/>
        <v>189.28571428571428</v>
      </c>
      <c r="Q1274" s="7" t="str">
        <f t="shared" si="120"/>
        <v>music</v>
      </c>
      <c r="R1274" s="7" t="str">
        <f t="shared" si="121"/>
        <v>rock</v>
      </c>
      <c r="S1274" s="8">
        <f t="shared" si="119"/>
        <v>40274.745127314818</v>
      </c>
      <c r="T1274" s="8">
        <f t="shared" si="116"/>
        <v>40344.166666666664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17"/>
        <v>1.0349999999999999</v>
      </c>
      <c r="P1275" s="6">
        <f t="shared" si="118"/>
        <v>76.666666666666671</v>
      </c>
      <c r="Q1275" s="7" t="str">
        <f t="shared" si="120"/>
        <v>music</v>
      </c>
      <c r="R1275" s="7" t="str">
        <f t="shared" si="121"/>
        <v>rock</v>
      </c>
      <c r="S1275" s="8">
        <f t="shared" si="119"/>
        <v>41852.730219907404</v>
      </c>
      <c r="T1275" s="8">
        <f t="shared" si="116"/>
        <v>41882.730219907404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17"/>
        <v>1.5497535999999998</v>
      </c>
      <c r="P1276" s="6">
        <f t="shared" si="118"/>
        <v>82.963254817987149</v>
      </c>
      <c r="Q1276" s="7" t="str">
        <f t="shared" si="120"/>
        <v>music</v>
      </c>
      <c r="R1276" s="7" t="str">
        <f t="shared" si="121"/>
        <v>rock</v>
      </c>
      <c r="S1276" s="8">
        <f t="shared" si="119"/>
        <v>41116.690104166664</v>
      </c>
      <c r="T1276" s="8">
        <f t="shared" si="116"/>
        <v>41151.690104166664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17"/>
        <v>1.6214066666666667</v>
      </c>
      <c r="P1277" s="6">
        <f t="shared" si="118"/>
        <v>62.522107969151669</v>
      </c>
      <c r="Q1277" s="7" t="str">
        <f t="shared" si="120"/>
        <v>music</v>
      </c>
      <c r="R1277" s="7" t="str">
        <f t="shared" si="121"/>
        <v>rock</v>
      </c>
      <c r="S1277" s="8">
        <f t="shared" si="119"/>
        <v>41458.867905092593</v>
      </c>
      <c r="T1277" s="8">
        <f t="shared" si="116"/>
        <v>41493.867905092593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17"/>
        <v>1.0442100000000001</v>
      </c>
      <c r="P1278" s="6">
        <f t="shared" si="118"/>
        <v>46.06808823529412</v>
      </c>
      <c r="Q1278" s="7" t="str">
        <f t="shared" si="120"/>
        <v>music</v>
      </c>
      <c r="R1278" s="7" t="str">
        <f t="shared" si="121"/>
        <v>rock</v>
      </c>
      <c r="S1278" s="8">
        <f t="shared" si="119"/>
        <v>40007.704247685186</v>
      </c>
      <c r="T1278" s="8">
        <f t="shared" si="116"/>
        <v>40057.166666666664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17"/>
        <v>1.0612433333333333</v>
      </c>
      <c r="P1279" s="6">
        <f t="shared" si="118"/>
        <v>38.543946731234868</v>
      </c>
      <c r="Q1279" s="7" t="str">
        <f t="shared" si="120"/>
        <v>music</v>
      </c>
      <c r="R1279" s="7" t="str">
        <f t="shared" si="121"/>
        <v>rock</v>
      </c>
      <c r="S1279" s="8">
        <f t="shared" si="119"/>
        <v>41121.561886574076</v>
      </c>
      <c r="T1279" s="8">
        <f t="shared" si="116"/>
        <v>41156.561886574076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17"/>
        <v>1.5493846153846154</v>
      </c>
      <c r="P1280" s="6">
        <f t="shared" si="118"/>
        <v>53.005263157894738</v>
      </c>
      <c r="Q1280" s="7" t="str">
        <f t="shared" si="120"/>
        <v>music</v>
      </c>
      <c r="R1280" s="7" t="str">
        <f t="shared" si="121"/>
        <v>rock</v>
      </c>
      <c r="S1280" s="8">
        <f t="shared" si="119"/>
        <v>41786.555162037039</v>
      </c>
      <c r="T1280" s="8">
        <f t="shared" si="116"/>
        <v>41815.083333333336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17"/>
        <v>1.1077157238734421</v>
      </c>
      <c r="P1281" s="6">
        <f t="shared" si="118"/>
        <v>73.355396825396824</v>
      </c>
      <c r="Q1281" s="7" t="str">
        <f t="shared" si="120"/>
        <v>music</v>
      </c>
      <c r="R1281" s="7" t="str">
        <f t="shared" si="121"/>
        <v>rock</v>
      </c>
      <c r="S1281" s="8">
        <f t="shared" si="119"/>
        <v>41682.099189814813</v>
      </c>
      <c r="T1281" s="8">
        <f t="shared" si="116"/>
        <v>41722.057523148149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17"/>
        <v>1.1091186666666666</v>
      </c>
      <c r="P1282" s="6">
        <f t="shared" si="118"/>
        <v>127.97523076923076</v>
      </c>
      <c r="Q1282" s="7" t="str">
        <f t="shared" si="120"/>
        <v>music</v>
      </c>
      <c r="R1282" s="7" t="str">
        <f t="shared" si="121"/>
        <v>rock</v>
      </c>
      <c r="S1282" s="8">
        <f t="shared" si="119"/>
        <v>40513.757569444446</v>
      </c>
      <c r="T1282" s="8">
        <f t="shared" ref="T1282:T1345" si="122">(((I1282/60)/60)/24)+DATE(1970,1,1)</f>
        <v>40603.757569444446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123">E1283/D1283</f>
        <v>1.1071428571428572</v>
      </c>
      <c r="P1283" s="6">
        <f t="shared" ref="P1283:P1346" si="124">IF(L1283=0,0,E1283/L1283)</f>
        <v>104.72972972972973</v>
      </c>
      <c r="Q1283" s="7" t="str">
        <f t="shared" si="120"/>
        <v>music</v>
      </c>
      <c r="R1283" s="7" t="str">
        <f t="shared" si="121"/>
        <v>rock</v>
      </c>
      <c r="S1283" s="8">
        <f t="shared" ref="S1283:S1346" si="125">(((J1283/60)/60)/24)+DATE(1970,1,1)</f>
        <v>41463.743472222224</v>
      </c>
      <c r="T1283" s="8">
        <f t="shared" si="122"/>
        <v>41483.743472222224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123"/>
        <v>1.2361333333333333</v>
      </c>
      <c r="P1284" s="6">
        <f t="shared" si="124"/>
        <v>67.671532846715323</v>
      </c>
      <c r="Q1284" s="7" t="str">
        <f t="shared" si="120"/>
        <v>music</v>
      </c>
      <c r="R1284" s="7" t="str">
        <f t="shared" si="121"/>
        <v>rock</v>
      </c>
      <c r="S1284" s="8">
        <f t="shared" si="125"/>
        <v>41586.475173611114</v>
      </c>
      <c r="T1284" s="8">
        <f t="shared" si="122"/>
        <v>41617.207638888889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123"/>
        <v>2.1105</v>
      </c>
      <c r="P1285" s="6">
        <f t="shared" si="124"/>
        <v>95.931818181818187</v>
      </c>
      <c r="Q1285" s="7" t="str">
        <f t="shared" si="120"/>
        <v>music</v>
      </c>
      <c r="R1285" s="7" t="str">
        <f t="shared" si="121"/>
        <v>rock</v>
      </c>
      <c r="S1285" s="8">
        <f t="shared" si="125"/>
        <v>41320.717465277776</v>
      </c>
      <c r="T1285" s="8">
        <f t="shared" si="122"/>
        <v>41344.166666666664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123"/>
        <v>1.01</v>
      </c>
      <c r="P1286" s="6">
        <f t="shared" si="124"/>
        <v>65.161290322580641</v>
      </c>
      <c r="Q1286" s="7" t="str">
        <f t="shared" si="120"/>
        <v>theater</v>
      </c>
      <c r="R1286" s="7" t="str">
        <f t="shared" si="121"/>
        <v>plays</v>
      </c>
      <c r="S1286" s="8">
        <f t="shared" si="125"/>
        <v>42712.23474537037</v>
      </c>
      <c r="T1286" s="8">
        <f t="shared" si="122"/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123"/>
        <v>1.0165</v>
      </c>
      <c r="P1287" s="6">
        <f t="shared" si="124"/>
        <v>32.269841269841272</v>
      </c>
      <c r="Q1287" s="7" t="str">
        <f t="shared" si="120"/>
        <v>theater</v>
      </c>
      <c r="R1287" s="7" t="str">
        <f t="shared" si="121"/>
        <v>plays</v>
      </c>
      <c r="S1287" s="8">
        <f t="shared" si="125"/>
        <v>42160.583043981482</v>
      </c>
      <c r="T1287" s="8">
        <f t="shared" si="122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123"/>
        <v>1.0833333333333333</v>
      </c>
      <c r="P1288" s="6">
        <f t="shared" si="124"/>
        <v>81.25</v>
      </c>
      <c r="Q1288" s="7" t="str">
        <f t="shared" si="120"/>
        <v>theater</v>
      </c>
      <c r="R1288" s="7" t="str">
        <f t="shared" si="121"/>
        <v>plays</v>
      </c>
      <c r="S1288" s="8">
        <f t="shared" si="125"/>
        <v>42039.384571759263</v>
      </c>
      <c r="T1288" s="8">
        <f t="shared" si="122"/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123"/>
        <v>2.42</v>
      </c>
      <c r="P1289" s="6">
        <f t="shared" si="124"/>
        <v>24.2</v>
      </c>
      <c r="Q1289" s="7" t="str">
        <f t="shared" si="120"/>
        <v>theater</v>
      </c>
      <c r="R1289" s="7" t="str">
        <f t="shared" si="121"/>
        <v>plays</v>
      </c>
      <c r="S1289" s="8">
        <f t="shared" si="125"/>
        <v>42107.621018518519</v>
      </c>
      <c r="T1289" s="8">
        <f t="shared" si="122"/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123"/>
        <v>1.0044999999999999</v>
      </c>
      <c r="P1290" s="6">
        <f t="shared" si="124"/>
        <v>65.868852459016395</v>
      </c>
      <c r="Q1290" s="7" t="str">
        <f t="shared" si="120"/>
        <v>theater</v>
      </c>
      <c r="R1290" s="7" t="str">
        <f t="shared" si="121"/>
        <v>plays</v>
      </c>
      <c r="S1290" s="8">
        <f t="shared" si="125"/>
        <v>42561.154664351852</v>
      </c>
      <c r="T1290" s="8">
        <f t="shared" si="122"/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123"/>
        <v>1.2506666666666666</v>
      </c>
      <c r="P1291" s="6">
        <f t="shared" si="124"/>
        <v>36.07692307692308</v>
      </c>
      <c r="Q1291" s="7" t="str">
        <f t="shared" si="120"/>
        <v>theater</v>
      </c>
      <c r="R1291" s="7" t="str">
        <f t="shared" si="121"/>
        <v>plays</v>
      </c>
      <c r="S1291" s="8">
        <f t="shared" si="125"/>
        <v>42709.134780092587</v>
      </c>
      <c r="T1291" s="8">
        <f t="shared" si="122"/>
        <v>42739.134780092587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123"/>
        <v>1.0857142857142856</v>
      </c>
      <c r="P1292" s="6">
        <f t="shared" si="124"/>
        <v>44.186046511627907</v>
      </c>
      <c r="Q1292" s="7" t="str">
        <f t="shared" si="120"/>
        <v>theater</v>
      </c>
      <c r="R1292" s="7" t="str">
        <f t="shared" si="121"/>
        <v>plays</v>
      </c>
      <c r="S1292" s="8">
        <f t="shared" si="125"/>
        <v>42086.614942129629</v>
      </c>
      <c r="T1292" s="8">
        <f t="shared" si="122"/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123"/>
        <v>1.4570000000000001</v>
      </c>
      <c r="P1293" s="6">
        <f t="shared" si="124"/>
        <v>104.07142857142857</v>
      </c>
      <c r="Q1293" s="7" t="str">
        <f t="shared" si="120"/>
        <v>theater</v>
      </c>
      <c r="R1293" s="7" t="str">
        <f t="shared" si="121"/>
        <v>plays</v>
      </c>
      <c r="S1293" s="8">
        <f t="shared" si="125"/>
        <v>42064.652673611112</v>
      </c>
      <c r="T1293" s="8">
        <f t="shared" si="122"/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123"/>
        <v>1.1000000000000001</v>
      </c>
      <c r="P1294" s="6">
        <f t="shared" si="124"/>
        <v>35.96153846153846</v>
      </c>
      <c r="Q1294" s="7" t="str">
        <f t="shared" si="120"/>
        <v>theater</v>
      </c>
      <c r="R1294" s="7" t="str">
        <f t="shared" si="121"/>
        <v>plays</v>
      </c>
      <c r="S1294" s="8">
        <f t="shared" si="125"/>
        <v>42256.764212962968</v>
      </c>
      <c r="T1294" s="8">
        <f t="shared" si="122"/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123"/>
        <v>1.0223333333333333</v>
      </c>
      <c r="P1295" s="6">
        <f t="shared" si="124"/>
        <v>127.79166666666667</v>
      </c>
      <c r="Q1295" s="7" t="str">
        <f t="shared" si="120"/>
        <v>theater</v>
      </c>
      <c r="R1295" s="7" t="str">
        <f t="shared" si="121"/>
        <v>plays</v>
      </c>
      <c r="S1295" s="8">
        <f t="shared" si="125"/>
        <v>42292.701053240744</v>
      </c>
      <c r="T1295" s="8">
        <f t="shared" si="122"/>
        <v>42322.742719907401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123"/>
        <v>1.22</v>
      </c>
      <c r="P1296" s="6">
        <f t="shared" si="124"/>
        <v>27.727272727272727</v>
      </c>
      <c r="Q1296" s="7" t="str">
        <f t="shared" si="120"/>
        <v>theater</v>
      </c>
      <c r="R1296" s="7" t="str">
        <f t="shared" si="121"/>
        <v>plays</v>
      </c>
      <c r="S1296" s="8">
        <f t="shared" si="125"/>
        <v>42278.453668981485</v>
      </c>
      <c r="T1296" s="8">
        <f t="shared" si="122"/>
        <v>42296.458333333328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123"/>
        <v>1.0196000000000001</v>
      </c>
      <c r="P1297" s="6">
        <f t="shared" si="124"/>
        <v>39.828125</v>
      </c>
      <c r="Q1297" s="7" t="str">
        <f t="shared" si="120"/>
        <v>theater</v>
      </c>
      <c r="R1297" s="7" t="str">
        <f t="shared" si="121"/>
        <v>plays</v>
      </c>
      <c r="S1297" s="8">
        <f t="shared" si="125"/>
        <v>42184.572881944448</v>
      </c>
      <c r="T1297" s="8">
        <f t="shared" si="122"/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123"/>
        <v>1.411764705882353</v>
      </c>
      <c r="P1298" s="6">
        <f t="shared" si="124"/>
        <v>52.173913043478258</v>
      </c>
      <c r="Q1298" s="7" t="str">
        <f t="shared" si="120"/>
        <v>theater</v>
      </c>
      <c r="R1298" s="7" t="str">
        <f t="shared" si="121"/>
        <v>plays</v>
      </c>
      <c r="S1298" s="8">
        <f t="shared" si="125"/>
        <v>42423.050613425927</v>
      </c>
      <c r="T1298" s="8">
        <f t="shared" si="122"/>
        <v>42443.008946759262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123"/>
        <v>1.0952500000000001</v>
      </c>
      <c r="P1299" s="6">
        <f t="shared" si="124"/>
        <v>92.037815126050418</v>
      </c>
      <c r="Q1299" s="7" t="str">
        <f t="shared" si="120"/>
        <v>theater</v>
      </c>
      <c r="R1299" s="7" t="str">
        <f t="shared" si="121"/>
        <v>plays</v>
      </c>
      <c r="S1299" s="8">
        <f t="shared" si="125"/>
        <v>42461.747199074074</v>
      </c>
      <c r="T1299" s="8">
        <f t="shared" si="122"/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123"/>
        <v>1.0465</v>
      </c>
      <c r="P1300" s="6">
        <f t="shared" si="124"/>
        <v>63.424242424242422</v>
      </c>
      <c r="Q1300" s="7" t="str">
        <f t="shared" si="120"/>
        <v>theater</v>
      </c>
      <c r="R1300" s="7" t="str">
        <f t="shared" si="121"/>
        <v>plays</v>
      </c>
      <c r="S1300" s="8">
        <f t="shared" si="125"/>
        <v>42458.680925925932</v>
      </c>
      <c r="T1300" s="8">
        <f t="shared" si="122"/>
        <v>42488.680925925932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123"/>
        <v>1.24</v>
      </c>
      <c r="P1301" s="6">
        <f t="shared" si="124"/>
        <v>135.625</v>
      </c>
      <c r="Q1301" s="7" t="str">
        <f t="shared" si="120"/>
        <v>theater</v>
      </c>
      <c r="R1301" s="7" t="str">
        <f t="shared" si="121"/>
        <v>plays</v>
      </c>
      <c r="S1301" s="8">
        <f t="shared" si="125"/>
        <v>42169.814340277779</v>
      </c>
      <c r="T1301" s="8">
        <f t="shared" si="122"/>
        <v>42199.814340277779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123"/>
        <v>1.35</v>
      </c>
      <c r="P1302" s="6">
        <f t="shared" si="124"/>
        <v>168.75</v>
      </c>
      <c r="Q1302" s="7" t="str">
        <f t="shared" si="120"/>
        <v>theater</v>
      </c>
      <c r="R1302" s="7" t="str">
        <f t="shared" si="121"/>
        <v>plays</v>
      </c>
      <c r="S1302" s="8">
        <f t="shared" si="125"/>
        <v>42483.675208333334</v>
      </c>
      <c r="T1302" s="8">
        <f t="shared" si="122"/>
        <v>42522.789583333331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123"/>
        <v>1.0275000000000001</v>
      </c>
      <c r="P1303" s="6">
        <f t="shared" si="124"/>
        <v>70.862068965517238</v>
      </c>
      <c r="Q1303" s="7" t="str">
        <f t="shared" si="120"/>
        <v>theater</v>
      </c>
      <c r="R1303" s="7" t="str">
        <f t="shared" si="121"/>
        <v>plays</v>
      </c>
      <c r="S1303" s="8">
        <f t="shared" si="125"/>
        <v>42195.749745370369</v>
      </c>
      <c r="T1303" s="8">
        <f t="shared" si="122"/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123"/>
        <v>1</v>
      </c>
      <c r="P1304" s="6">
        <f t="shared" si="124"/>
        <v>50</v>
      </c>
      <c r="Q1304" s="7" t="str">
        <f t="shared" si="120"/>
        <v>theater</v>
      </c>
      <c r="R1304" s="7" t="str">
        <f t="shared" si="121"/>
        <v>plays</v>
      </c>
      <c r="S1304" s="8">
        <f t="shared" si="125"/>
        <v>42675.057997685188</v>
      </c>
      <c r="T1304" s="8">
        <f t="shared" si="122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123"/>
        <v>1.3026085714285716</v>
      </c>
      <c r="P1305" s="6">
        <f t="shared" si="124"/>
        <v>42.214166666666671</v>
      </c>
      <c r="Q1305" s="7" t="str">
        <f t="shared" si="120"/>
        <v>theater</v>
      </c>
      <c r="R1305" s="7" t="str">
        <f t="shared" si="121"/>
        <v>plays</v>
      </c>
      <c r="S1305" s="8">
        <f t="shared" si="125"/>
        <v>42566.441203703704</v>
      </c>
      <c r="T1305" s="8">
        <f t="shared" si="122"/>
        <v>42582.458333333328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123"/>
        <v>0.39627499999999999</v>
      </c>
      <c r="P1306" s="6">
        <f t="shared" si="124"/>
        <v>152.41346153846155</v>
      </c>
      <c r="Q1306" s="7" t="str">
        <f t="shared" si="120"/>
        <v>technology</v>
      </c>
      <c r="R1306" s="7" t="str">
        <f t="shared" si="121"/>
        <v>wearables</v>
      </c>
      <c r="S1306" s="8">
        <f t="shared" si="125"/>
        <v>42747.194502314815</v>
      </c>
      <c r="T1306" s="8">
        <f t="shared" si="122"/>
        <v>42807.152835648143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123"/>
        <v>0.25976666666666665</v>
      </c>
      <c r="P1307" s="6">
        <f t="shared" si="124"/>
        <v>90.616279069767444</v>
      </c>
      <c r="Q1307" s="7" t="str">
        <f t="shared" si="120"/>
        <v>technology</v>
      </c>
      <c r="R1307" s="7" t="str">
        <f t="shared" si="121"/>
        <v>wearables</v>
      </c>
      <c r="S1307" s="8">
        <f t="shared" si="125"/>
        <v>42543.665601851855</v>
      </c>
      <c r="T1307" s="8">
        <f t="shared" si="122"/>
        <v>42572.729166666672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123"/>
        <v>0.65246363636363636</v>
      </c>
      <c r="P1308" s="6">
        <f t="shared" si="124"/>
        <v>201.60393258426967</v>
      </c>
      <c r="Q1308" s="7" t="str">
        <f t="shared" si="120"/>
        <v>technology</v>
      </c>
      <c r="R1308" s="7" t="str">
        <f t="shared" si="121"/>
        <v>wearables</v>
      </c>
      <c r="S1308" s="8">
        <f t="shared" si="125"/>
        <v>41947.457569444443</v>
      </c>
      <c r="T1308" s="8">
        <f t="shared" si="122"/>
        <v>41977.457569444443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123"/>
        <v>0.11514000000000001</v>
      </c>
      <c r="P1309" s="6">
        <f t="shared" si="124"/>
        <v>127.93333333333334</v>
      </c>
      <c r="Q1309" s="7" t="str">
        <f t="shared" si="120"/>
        <v>technology</v>
      </c>
      <c r="R1309" s="7" t="str">
        <f t="shared" si="121"/>
        <v>wearables</v>
      </c>
      <c r="S1309" s="8">
        <f t="shared" si="125"/>
        <v>42387.503229166665</v>
      </c>
      <c r="T1309" s="8">
        <f t="shared" si="122"/>
        <v>42417.503229166665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123"/>
        <v>0.11360000000000001</v>
      </c>
      <c r="P1310" s="6">
        <f t="shared" si="124"/>
        <v>29.894736842105264</v>
      </c>
      <c r="Q1310" s="7" t="str">
        <f t="shared" si="120"/>
        <v>technology</v>
      </c>
      <c r="R1310" s="7" t="str">
        <f t="shared" si="121"/>
        <v>wearables</v>
      </c>
      <c r="S1310" s="8">
        <f t="shared" si="125"/>
        <v>42611.613564814819</v>
      </c>
      <c r="T1310" s="8">
        <f t="shared" si="122"/>
        <v>42651.613564814819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123"/>
        <v>1.1199130434782609</v>
      </c>
      <c r="P1311" s="6">
        <f t="shared" si="124"/>
        <v>367.97142857142859</v>
      </c>
      <c r="Q1311" s="7" t="str">
        <f t="shared" si="120"/>
        <v>technology</v>
      </c>
      <c r="R1311" s="7" t="str">
        <f t="shared" si="121"/>
        <v>wearables</v>
      </c>
      <c r="S1311" s="8">
        <f t="shared" si="125"/>
        <v>42257.882731481484</v>
      </c>
      <c r="T1311" s="8">
        <f t="shared" si="122"/>
        <v>42292.882731481484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123"/>
        <v>0.155</v>
      </c>
      <c r="P1312" s="6">
        <f t="shared" si="124"/>
        <v>129.16666666666666</v>
      </c>
      <c r="Q1312" s="7" t="str">
        <f t="shared" si="120"/>
        <v>technology</v>
      </c>
      <c r="R1312" s="7" t="str">
        <f t="shared" si="121"/>
        <v>wearables</v>
      </c>
      <c r="S1312" s="8">
        <f t="shared" si="125"/>
        <v>42556.667245370365</v>
      </c>
      <c r="T1312" s="8">
        <f t="shared" si="122"/>
        <v>42601.667245370365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123"/>
        <v>0.32028000000000001</v>
      </c>
      <c r="P1313" s="6">
        <f t="shared" si="124"/>
        <v>800.7</v>
      </c>
      <c r="Q1313" s="7" t="str">
        <f t="shared" si="120"/>
        <v>technology</v>
      </c>
      <c r="R1313" s="7" t="str">
        <f t="shared" si="121"/>
        <v>wearables</v>
      </c>
      <c r="S1313" s="8">
        <f t="shared" si="125"/>
        <v>42669.802303240736</v>
      </c>
      <c r="T1313" s="8">
        <f t="shared" si="122"/>
        <v>42704.843969907408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123"/>
        <v>6.0869565217391303E-3</v>
      </c>
      <c r="P1314" s="6">
        <f t="shared" si="124"/>
        <v>28</v>
      </c>
      <c r="Q1314" s="7" t="str">
        <f t="shared" si="120"/>
        <v>technology</v>
      </c>
      <c r="R1314" s="7" t="str">
        <f t="shared" si="121"/>
        <v>wearables</v>
      </c>
      <c r="S1314" s="8">
        <f t="shared" si="125"/>
        <v>42082.702800925923</v>
      </c>
      <c r="T1314" s="8">
        <f t="shared" si="122"/>
        <v>42112.702800925923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123"/>
        <v>0.31114999999999998</v>
      </c>
      <c r="P1315" s="6">
        <f t="shared" si="124"/>
        <v>102.01639344262296</v>
      </c>
      <c r="Q1315" s="7" t="str">
        <f t="shared" si="120"/>
        <v>technology</v>
      </c>
      <c r="R1315" s="7" t="str">
        <f t="shared" si="121"/>
        <v>wearables</v>
      </c>
      <c r="S1315" s="8">
        <f t="shared" si="125"/>
        <v>42402.709652777776</v>
      </c>
      <c r="T1315" s="8">
        <f t="shared" si="122"/>
        <v>42432.709652777776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123"/>
        <v>1.1266666666666666E-2</v>
      </c>
      <c r="P1316" s="6">
        <f t="shared" si="124"/>
        <v>184.36363636363637</v>
      </c>
      <c r="Q1316" s="7" t="str">
        <f t="shared" si="120"/>
        <v>technology</v>
      </c>
      <c r="R1316" s="7" t="str">
        <f t="shared" si="121"/>
        <v>wearables</v>
      </c>
      <c r="S1316" s="8">
        <f t="shared" si="125"/>
        <v>42604.669675925921</v>
      </c>
      <c r="T1316" s="8">
        <f t="shared" si="122"/>
        <v>42664.669675925921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123"/>
        <v>0.40404000000000001</v>
      </c>
      <c r="P1317" s="6">
        <f t="shared" si="124"/>
        <v>162.91935483870967</v>
      </c>
      <c r="Q1317" s="7" t="str">
        <f t="shared" si="120"/>
        <v>technology</v>
      </c>
      <c r="R1317" s="7" t="str">
        <f t="shared" si="121"/>
        <v>wearables</v>
      </c>
      <c r="S1317" s="8">
        <f t="shared" si="125"/>
        <v>42278.498240740737</v>
      </c>
      <c r="T1317" s="8">
        <f t="shared" si="122"/>
        <v>42314.041666666672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123"/>
        <v>1.3333333333333333E-5</v>
      </c>
      <c r="P1318" s="6">
        <f t="shared" si="124"/>
        <v>1</v>
      </c>
      <c r="Q1318" s="7" t="str">
        <f t="shared" si="120"/>
        <v>technology</v>
      </c>
      <c r="R1318" s="7" t="str">
        <f t="shared" si="121"/>
        <v>wearables</v>
      </c>
      <c r="S1318" s="8">
        <f t="shared" si="125"/>
        <v>42393.961909722217</v>
      </c>
      <c r="T1318" s="8">
        <f t="shared" si="122"/>
        <v>42428.961909722217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123"/>
        <v>5.7334999999999997E-2</v>
      </c>
      <c r="P1319" s="6">
        <f t="shared" si="124"/>
        <v>603.52631578947364</v>
      </c>
      <c r="Q1319" s="7" t="str">
        <f t="shared" si="120"/>
        <v>technology</v>
      </c>
      <c r="R1319" s="7" t="str">
        <f t="shared" si="121"/>
        <v>wearables</v>
      </c>
      <c r="S1319" s="8">
        <f t="shared" si="125"/>
        <v>42520.235486111109</v>
      </c>
      <c r="T1319" s="8">
        <f t="shared" si="122"/>
        <v>42572.583333333328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123"/>
        <v>0.15325</v>
      </c>
      <c r="P1320" s="6">
        <f t="shared" si="124"/>
        <v>45.407407407407405</v>
      </c>
      <c r="Q1320" s="7" t="str">
        <f t="shared" si="120"/>
        <v>technology</v>
      </c>
      <c r="R1320" s="7" t="str">
        <f t="shared" si="121"/>
        <v>wearables</v>
      </c>
      <c r="S1320" s="8">
        <f t="shared" si="125"/>
        <v>41985.043657407412</v>
      </c>
      <c r="T1320" s="8">
        <f t="shared" si="122"/>
        <v>42015.043657407412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123"/>
        <v>0.15103448275862069</v>
      </c>
      <c r="P1321" s="6">
        <f t="shared" si="124"/>
        <v>97.333333333333329</v>
      </c>
      <c r="Q1321" s="7" t="str">
        <f t="shared" si="120"/>
        <v>technology</v>
      </c>
      <c r="R1321" s="7" t="str">
        <f t="shared" si="121"/>
        <v>wearables</v>
      </c>
      <c r="S1321" s="8">
        <f t="shared" si="125"/>
        <v>41816.812094907407</v>
      </c>
      <c r="T1321" s="8">
        <f t="shared" si="122"/>
        <v>41831.666666666664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123"/>
        <v>5.0299999999999997E-3</v>
      </c>
      <c r="P1322" s="6">
        <f t="shared" si="124"/>
        <v>167.66666666666666</v>
      </c>
      <c r="Q1322" s="7" t="str">
        <f t="shared" ref="Q1322:Q1385" si="126">LEFT(N1322,SEARCH("/",N1322)-1)</f>
        <v>technology</v>
      </c>
      <c r="R1322" s="7" t="str">
        <f t="shared" ref="R1322:R1385" si="127">RIGHT(N1322,LEN(N1322)-SEARCH("/",N1322))</f>
        <v>wearables</v>
      </c>
      <c r="S1322" s="8">
        <f t="shared" si="125"/>
        <v>42705.690347222218</v>
      </c>
      <c r="T1322" s="8">
        <f t="shared" si="122"/>
        <v>42734.958333333328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123"/>
        <v>1.3028138528138528E-2</v>
      </c>
      <c r="P1323" s="6">
        <f t="shared" si="124"/>
        <v>859.85714285714289</v>
      </c>
      <c r="Q1323" s="7" t="str">
        <f t="shared" si="126"/>
        <v>technology</v>
      </c>
      <c r="R1323" s="7" t="str">
        <f t="shared" si="127"/>
        <v>wearables</v>
      </c>
      <c r="S1323" s="8">
        <f t="shared" si="125"/>
        <v>42697.74927083333</v>
      </c>
      <c r="T1323" s="8">
        <f t="shared" si="122"/>
        <v>42727.74927083333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123"/>
        <v>3.0285714285714286E-3</v>
      </c>
      <c r="P1324" s="6">
        <f t="shared" si="124"/>
        <v>26.5</v>
      </c>
      <c r="Q1324" s="7" t="str">
        <f t="shared" si="126"/>
        <v>technology</v>
      </c>
      <c r="R1324" s="7" t="str">
        <f t="shared" si="127"/>
        <v>wearables</v>
      </c>
      <c r="S1324" s="8">
        <f t="shared" si="125"/>
        <v>42115.656539351854</v>
      </c>
      <c r="T1324" s="8">
        <f t="shared" si="122"/>
        <v>42145.656539351854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123"/>
        <v>8.8800000000000004E-2</v>
      </c>
      <c r="P1325" s="6">
        <f t="shared" si="124"/>
        <v>30.272727272727273</v>
      </c>
      <c r="Q1325" s="7" t="str">
        <f t="shared" si="126"/>
        <v>technology</v>
      </c>
      <c r="R1325" s="7" t="str">
        <f t="shared" si="127"/>
        <v>wearables</v>
      </c>
      <c r="S1325" s="8">
        <f t="shared" si="125"/>
        <v>42451.698449074072</v>
      </c>
      <c r="T1325" s="8">
        <f t="shared" si="122"/>
        <v>42486.288194444445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123"/>
        <v>9.8400000000000001E-2</v>
      </c>
      <c r="P1326" s="6">
        <f t="shared" si="124"/>
        <v>54.666666666666664</v>
      </c>
      <c r="Q1326" s="7" t="str">
        <f t="shared" si="126"/>
        <v>technology</v>
      </c>
      <c r="R1326" s="7" t="str">
        <f t="shared" si="127"/>
        <v>wearables</v>
      </c>
      <c r="S1326" s="8">
        <f t="shared" si="125"/>
        <v>42626.633703703701</v>
      </c>
      <c r="T1326" s="8">
        <f t="shared" si="122"/>
        <v>42656.633703703701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123"/>
        <v>2.4299999999999999E-2</v>
      </c>
      <c r="P1327" s="6">
        <f t="shared" si="124"/>
        <v>60.75</v>
      </c>
      <c r="Q1327" s="7" t="str">
        <f t="shared" si="126"/>
        <v>technology</v>
      </c>
      <c r="R1327" s="7" t="str">
        <f t="shared" si="127"/>
        <v>wearables</v>
      </c>
      <c r="S1327" s="8">
        <f t="shared" si="125"/>
        <v>42704.086053240739</v>
      </c>
      <c r="T1327" s="8">
        <f t="shared" si="122"/>
        <v>42734.086053240739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123"/>
        <v>1.1299999999999999E-2</v>
      </c>
      <c r="P1328" s="6">
        <f t="shared" si="124"/>
        <v>102.72727272727273</v>
      </c>
      <c r="Q1328" s="7" t="str">
        <f t="shared" si="126"/>
        <v>technology</v>
      </c>
      <c r="R1328" s="7" t="str">
        <f t="shared" si="127"/>
        <v>wearables</v>
      </c>
      <c r="S1328" s="8">
        <f t="shared" si="125"/>
        <v>41974.791990740734</v>
      </c>
      <c r="T1328" s="8">
        <f t="shared" si="122"/>
        <v>42019.791990740734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123"/>
        <v>3.5520833333333335E-2</v>
      </c>
      <c r="P1329" s="6">
        <f t="shared" si="124"/>
        <v>41.585365853658537</v>
      </c>
      <c r="Q1329" s="7" t="str">
        <f t="shared" si="126"/>
        <v>technology</v>
      </c>
      <c r="R1329" s="7" t="str">
        <f t="shared" si="127"/>
        <v>wearables</v>
      </c>
      <c r="S1329" s="8">
        <f t="shared" si="125"/>
        <v>42123.678645833337</v>
      </c>
      <c r="T1329" s="8">
        <f t="shared" si="122"/>
        <v>42153.678645833337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123"/>
        <v>2.3306666666666667E-2</v>
      </c>
      <c r="P1330" s="6">
        <f t="shared" si="124"/>
        <v>116.53333333333333</v>
      </c>
      <c r="Q1330" s="7" t="str">
        <f t="shared" si="126"/>
        <v>technology</v>
      </c>
      <c r="R1330" s="7" t="str">
        <f t="shared" si="127"/>
        <v>wearables</v>
      </c>
      <c r="S1330" s="8">
        <f t="shared" si="125"/>
        <v>42612.642754629633</v>
      </c>
      <c r="T1330" s="8">
        <f t="shared" si="122"/>
        <v>42657.642754629633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123"/>
        <v>8.1600000000000006E-3</v>
      </c>
      <c r="P1331" s="6">
        <f t="shared" si="124"/>
        <v>45.333333333333336</v>
      </c>
      <c r="Q1331" s="7" t="str">
        <f t="shared" si="126"/>
        <v>technology</v>
      </c>
      <c r="R1331" s="7" t="str">
        <f t="shared" si="127"/>
        <v>wearables</v>
      </c>
      <c r="S1331" s="8">
        <f t="shared" si="125"/>
        <v>41935.221585648149</v>
      </c>
      <c r="T1331" s="8">
        <f t="shared" si="122"/>
        <v>41975.263252314813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123"/>
        <v>0.22494285714285714</v>
      </c>
      <c r="P1332" s="6">
        <f t="shared" si="124"/>
        <v>157.46</v>
      </c>
      <c r="Q1332" s="7" t="str">
        <f t="shared" si="126"/>
        <v>technology</v>
      </c>
      <c r="R1332" s="7" t="str">
        <f t="shared" si="127"/>
        <v>wearables</v>
      </c>
      <c r="S1332" s="8">
        <f t="shared" si="125"/>
        <v>42522.276724537034</v>
      </c>
      <c r="T1332" s="8">
        <f t="shared" si="122"/>
        <v>42553.166666666672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123"/>
        <v>1.3668E-2</v>
      </c>
      <c r="P1333" s="6">
        <f t="shared" si="124"/>
        <v>100.5</v>
      </c>
      <c r="Q1333" s="7" t="str">
        <f t="shared" si="126"/>
        <v>technology</v>
      </c>
      <c r="R1333" s="7" t="str">
        <f t="shared" si="127"/>
        <v>wearables</v>
      </c>
      <c r="S1333" s="8">
        <f t="shared" si="125"/>
        <v>42569.50409722222</v>
      </c>
      <c r="T1333" s="8">
        <f t="shared" si="122"/>
        <v>42599.50409722222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123"/>
        <v>0</v>
      </c>
      <c r="P1334" s="6">
        <f t="shared" si="124"/>
        <v>0</v>
      </c>
      <c r="Q1334" s="7" t="str">
        <f t="shared" si="126"/>
        <v>technology</v>
      </c>
      <c r="R1334" s="7" t="str">
        <f t="shared" si="127"/>
        <v>wearables</v>
      </c>
      <c r="S1334" s="8">
        <f t="shared" si="125"/>
        <v>42732.060277777782</v>
      </c>
      <c r="T1334" s="8">
        <f t="shared" si="122"/>
        <v>42762.060277777782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123"/>
        <v>0</v>
      </c>
      <c r="P1335" s="6">
        <f t="shared" si="124"/>
        <v>0</v>
      </c>
      <c r="Q1335" s="7" t="str">
        <f t="shared" si="126"/>
        <v>technology</v>
      </c>
      <c r="R1335" s="7" t="str">
        <f t="shared" si="127"/>
        <v>wearables</v>
      </c>
      <c r="S1335" s="8">
        <f t="shared" si="125"/>
        <v>41806.106770833336</v>
      </c>
      <c r="T1335" s="8">
        <f t="shared" si="122"/>
        <v>41836.106770833336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123"/>
        <v>0.10754135338345865</v>
      </c>
      <c r="P1336" s="6">
        <f t="shared" si="124"/>
        <v>51.822463768115945</v>
      </c>
      <c r="Q1336" s="7" t="str">
        <f t="shared" si="126"/>
        <v>technology</v>
      </c>
      <c r="R1336" s="7" t="str">
        <f t="shared" si="127"/>
        <v>wearables</v>
      </c>
      <c r="S1336" s="8">
        <f t="shared" si="125"/>
        <v>42410.774155092593</v>
      </c>
      <c r="T1336" s="8">
        <f t="shared" si="122"/>
        <v>42440.774155092593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123"/>
        <v>0.1976</v>
      </c>
      <c r="P1337" s="6">
        <f t="shared" si="124"/>
        <v>308.75</v>
      </c>
      <c r="Q1337" s="7" t="str">
        <f t="shared" si="126"/>
        <v>technology</v>
      </c>
      <c r="R1337" s="7" t="str">
        <f t="shared" si="127"/>
        <v>wearables</v>
      </c>
      <c r="S1337" s="8">
        <f t="shared" si="125"/>
        <v>42313.936365740738</v>
      </c>
      <c r="T1337" s="8">
        <f t="shared" si="122"/>
        <v>42343.936365740738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123"/>
        <v>0.84946999999999995</v>
      </c>
      <c r="P1338" s="6">
        <f t="shared" si="124"/>
        <v>379.22767857142856</v>
      </c>
      <c r="Q1338" s="7" t="str">
        <f t="shared" si="126"/>
        <v>technology</v>
      </c>
      <c r="R1338" s="7" t="str">
        <f t="shared" si="127"/>
        <v>wearables</v>
      </c>
      <c r="S1338" s="8">
        <f t="shared" si="125"/>
        <v>41955.863750000004</v>
      </c>
      <c r="T1338" s="8">
        <f t="shared" si="122"/>
        <v>41990.863750000004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123"/>
        <v>0.49381999999999998</v>
      </c>
      <c r="P1339" s="6">
        <f t="shared" si="124"/>
        <v>176.36428571428573</v>
      </c>
      <c r="Q1339" s="7" t="str">
        <f t="shared" si="126"/>
        <v>technology</v>
      </c>
      <c r="R1339" s="7" t="str">
        <f t="shared" si="127"/>
        <v>wearables</v>
      </c>
      <c r="S1339" s="8">
        <f t="shared" si="125"/>
        <v>42767.577303240745</v>
      </c>
      <c r="T1339" s="8">
        <f t="shared" si="122"/>
        <v>42797.577303240745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123"/>
        <v>3.3033333333333331E-2</v>
      </c>
      <c r="P1340" s="6">
        <f t="shared" si="124"/>
        <v>66.066666666666663</v>
      </c>
      <c r="Q1340" s="7" t="str">
        <f t="shared" si="126"/>
        <v>technology</v>
      </c>
      <c r="R1340" s="7" t="str">
        <f t="shared" si="127"/>
        <v>wearables</v>
      </c>
      <c r="S1340" s="8">
        <f t="shared" si="125"/>
        <v>42188.803622685184</v>
      </c>
      <c r="T1340" s="8">
        <f t="shared" si="122"/>
        <v>42218.803622685184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123"/>
        <v>6.6339999999999996E-2</v>
      </c>
      <c r="P1341" s="6">
        <f t="shared" si="124"/>
        <v>89.648648648648646</v>
      </c>
      <c r="Q1341" s="7" t="str">
        <f t="shared" si="126"/>
        <v>technology</v>
      </c>
      <c r="R1341" s="7" t="str">
        <f t="shared" si="127"/>
        <v>wearables</v>
      </c>
      <c r="S1341" s="8">
        <f t="shared" si="125"/>
        <v>41936.647164351853</v>
      </c>
      <c r="T1341" s="8">
        <f t="shared" si="122"/>
        <v>41981.688831018517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123"/>
        <v>0</v>
      </c>
      <c r="P1342" s="6">
        <f t="shared" si="124"/>
        <v>0</v>
      </c>
      <c r="Q1342" s="7" t="str">
        <f t="shared" si="126"/>
        <v>technology</v>
      </c>
      <c r="R1342" s="7" t="str">
        <f t="shared" si="127"/>
        <v>wearables</v>
      </c>
      <c r="S1342" s="8">
        <f t="shared" si="125"/>
        <v>41836.595520833333</v>
      </c>
      <c r="T1342" s="8">
        <f t="shared" si="122"/>
        <v>41866.595520833333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123"/>
        <v>0.7036</v>
      </c>
      <c r="P1343" s="6">
        <f t="shared" si="124"/>
        <v>382.39130434782606</v>
      </c>
      <c r="Q1343" s="7" t="str">
        <f t="shared" si="126"/>
        <v>technology</v>
      </c>
      <c r="R1343" s="7" t="str">
        <f t="shared" si="127"/>
        <v>wearables</v>
      </c>
      <c r="S1343" s="8">
        <f t="shared" si="125"/>
        <v>42612.624039351853</v>
      </c>
      <c r="T1343" s="8">
        <f t="shared" si="122"/>
        <v>42644.624039351853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123"/>
        <v>2E-3</v>
      </c>
      <c r="P1344" s="6">
        <f t="shared" si="124"/>
        <v>100</v>
      </c>
      <c r="Q1344" s="7" t="str">
        <f t="shared" si="126"/>
        <v>technology</v>
      </c>
      <c r="R1344" s="7" t="str">
        <f t="shared" si="127"/>
        <v>wearables</v>
      </c>
      <c r="S1344" s="8">
        <f t="shared" si="125"/>
        <v>42172.816423611104</v>
      </c>
      <c r="T1344" s="8">
        <f t="shared" si="122"/>
        <v>42202.816423611104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123"/>
        <v>1.02298</v>
      </c>
      <c r="P1345" s="6">
        <f t="shared" si="124"/>
        <v>158.35603715170279</v>
      </c>
      <c r="Q1345" s="7" t="str">
        <f t="shared" si="126"/>
        <v>technology</v>
      </c>
      <c r="R1345" s="7" t="str">
        <f t="shared" si="127"/>
        <v>wearables</v>
      </c>
      <c r="S1345" s="8">
        <f t="shared" si="125"/>
        <v>42542.526423611111</v>
      </c>
      <c r="T1345" s="8">
        <f t="shared" si="122"/>
        <v>42601.165972222225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123"/>
        <v>3.7773333333333334</v>
      </c>
      <c r="P1346" s="6">
        <f t="shared" si="124"/>
        <v>40.762589928057551</v>
      </c>
      <c r="Q1346" s="7" t="str">
        <f t="shared" si="126"/>
        <v>publishing</v>
      </c>
      <c r="R1346" s="7" t="str">
        <f t="shared" si="127"/>
        <v>nonfiction</v>
      </c>
      <c r="S1346" s="8">
        <f t="shared" si="125"/>
        <v>42522.789803240739</v>
      </c>
      <c r="T1346" s="8">
        <f t="shared" ref="T1346:T1409" si="128">(((I1346/60)/60)/24)+DATE(1970,1,1)</f>
        <v>42551.789803240739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129">E1347/D1347</f>
        <v>1.25</v>
      </c>
      <c r="P1347" s="6">
        <f t="shared" ref="P1347:P1410" si="130">IF(L1347=0,0,E1347/L1347)</f>
        <v>53.571428571428569</v>
      </c>
      <c r="Q1347" s="7" t="str">
        <f t="shared" si="126"/>
        <v>publishing</v>
      </c>
      <c r="R1347" s="7" t="str">
        <f t="shared" si="127"/>
        <v>nonfiction</v>
      </c>
      <c r="S1347" s="8">
        <f t="shared" ref="S1347:S1410" si="131">(((J1347/60)/60)/24)+DATE(1970,1,1)</f>
        <v>41799.814340277779</v>
      </c>
      <c r="T1347" s="8">
        <f t="shared" si="128"/>
        <v>41834.814340277779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129"/>
        <v>1.473265306122449</v>
      </c>
      <c r="P1348" s="6">
        <f t="shared" si="130"/>
        <v>48.449664429530202</v>
      </c>
      <c r="Q1348" s="7" t="str">
        <f t="shared" si="126"/>
        <v>publishing</v>
      </c>
      <c r="R1348" s="7" t="str">
        <f t="shared" si="127"/>
        <v>nonfiction</v>
      </c>
      <c r="S1348" s="8">
        <f t="shared" si="131"/>
        <v>41422.075821759259</v>
      </c>
      <c r="T1348" s="8">
        <f t="shared" si="128"/>
        <v>41452.075821759259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129"/>
        <v>1.022</v>
      </c>
      <c r="P1349" s="6">
        <f t="shared" si="130"/>
        <v>82.41935483870968</v>
      </c>
      <c r="Q1349" s="7" t="str">
        <f t="shared" si="126"/>
        <v>publishing</v>
      </c>
      <c r="R1349" s="7" t="str">
        <f t="shared" si="127"/>
        <v>nonfiction</v>
      </c>
      <c r="S1349" s="8">
        <f t="shared" si="131"/>
        <v>42040.638020833328</v>
      </c>
      <c r="T1349" s="8">
        <f t="shared" si="128"/>
        <v>42070.638020833328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129"/>
        <v>1.018723404255319</v>
      </c>
      <c r="P1350" s="6">
        <f t="shared" si="130"/>
        <v>230.19230769230768</v>
      </c>
      <c r="Q1350" s="7" t="str">
        <f t="shared" si="126"/>
        <v>publishing</v>
      </c>
      <c r="R1350" s="7" t="str">
        <f t="shared" si="127"/>
        <v>nonfiction</v>
      </c>
      <c r="S1350" s="8">
        <f t="shared" si="131"/>
        <v>41963.506168981476</v>
      </c>
      <c r="T1350" s="8">
        <f t="shared" si="128"/>
        <v>41991.506168981476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129"/>
        <v>2.0419999999999998</v>
      </c>
      <c r="P1351" s="6">
        <f t="shared" si="130"/>
        <v>59.360465116279073</v>
      </c>
      <c r="Q1351" s="7" t="str">
        <f t="shared" si="126"/>
        <v>publishing</v>
      </c>
      <c r="R1351" s="7" t="str">
        <f t="shared" si="127"/>
        <v>nonfiction</v>
      </c>
      <c r="S1351" s="8">
        <f t="shared" si="131"/>
        <v>42317.33258101852</v>
      </c>
      <c r="T1351" s="8">
        <f t="shared" si="128"/>
        <v>42354.290972222225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129"/>
        <v>1.0405</v>
      </c>
      <c r="P1352" s="6">
        <f t="shared" si="130"/>
        <v>66.698717948717942</v>
      </c>
      <c r="Q1352" s="7" t="str">
        <f t="shared" si="126"/>
        <v>publishing</v>
      </c>
      <c r="R1352" s="7" t="str">
        <f t="shared" si="127"/>
        <v>nonfiction</v>
      </c>
      <c r="S1352" s="8">
        <f t="shared" si="131"/>
        <v>42334.013124999998</v>
      </c>
      <c r="T1352" s="8">
        <f t="shared" si="128"/>
        <v>42364.013124999998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129"/>
        <v>1.0126500000000001</v>
      </c>
      <c r="P1353" s="6">
        <f t="shared" si="130"/>
        <v>168.77500000000001</v>
      </c>
      <c r="Q1353" s="7" t="str">
        <f t="shared" si="126"/>
        <v>publishing</v>
      </c>
      <c r="R1353" s="7" t="str">
        <f t="shared" si="127"/>
        <v>nonfiction</v>
      </c>
      <c r="S1353" s="8">
        <f t="shared" si="131"/>
        <v>42382.74009259259</v>
      </c>
      <c r="T1353" s="8">
        <f t="shared" si="128"/>
        <v>42412.74009259259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129"/>
        <v>1.3613999999999999</v>
      </c>
      <c r="P1354" s="6">
        <f t="shared" si="130"/>
        <v>59.973568281938327</v>
      </c>
      <c r="Q1354" s="7" t="str">
        <f t="shared" si="126"/>
        <v>publishing</v>
      </c>
      <c r="R1354" s="7" t="str">
        <f t="shared" si="127"/>
        <v>nonfiction</v>
      </c>
      <c r="S1354" s="8">
        <f t="shared" si="131"/>
        <v>42200.578310185185</v>
      </c>
      <c r="T1354" s="8">
        <f t="shared" si="128"/>
        <v>42252.165972222225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129"/>
        <v>1.3360000000000001</v>
      </c>
      <c r="P1355" s="6">
        <f t="shared" si="130"/>
        <v>31.80952380952381</v>
      </c>
      <c r="Q1355" s="7" t="str">
        <f t="shared" si="126"/>
        <v>publishing</v>
      </c>
      <c r="R1355" s="7" t="str">
        <f t="shared" si="127"/>
        <v>nonfiction</v>
      </c>
      <c r="S1355" s="8">
        <f t="shared" si="131"/>
        <v>41309.11791666667</v>
      </c>
      <c r="T1355" s="8">
        <f t="shared" si="128"/>
        <v>41344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129"/>
        <v>1.3025</v>
      </c>
      <c r="P1356" s="6">
        <f t="shared" si="130"/>
        <v>24.421875</v>
      </c>
      <c r="Q1356" s="7" t="str">
        <f t="shared" si="126"/>
        <v>publishing</v>
      </c>
      <c r="R1356" s="7" t="str">
        <f t="shared" si="127"/>
        <v>nonfiction</v>
      </c>
      <c r="S1356" s="8">
        <f t="shared" si="131"/>
        <v>42502.807627314818</v>
      </c>
      <c r="T1356" s="8">
        <f t="shared" si="128"/>
        <v>42532.807627314818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129"/>
        <v>1.2267999999999999</v>
      </c>
      <c r="P1357" s="6">
        <f t="shared" si="130"/>
        <v>25.347107438016529</v>
      </c>
      <c r="Q1357" s="7" t="str">
        <f t="shared" si="126"/>
        <v>publishing</v>
      </c>
      <c r="R1357" s="7" t="str">
        <f t="shared" si="127"/>
        <v>nonfiction</v>
      </c>
      <c r="S1357" s="8">
        <f t="shared" si="131"/>
        <v>41213.254687499997</v>
      </c>
      <c r="T1357" s="8">
        <f t="shared" si="128"/>
        <v>41243.416666666664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129"/>
        <v>1.8281058823529412</v>
      </c>
      <c r="P1358" s="6">
        <f t="shared" si="130"/>
        <v>71.443218390804603</v>
      </c>
      <c r="Q1358" s="7" t="str">
        <f t="shared" si="126"/>
        <v>publishing</v>
      </c>
      <c r="R1358" s="7" t="str">
        <f t="shared" si="127"/>
        <v>nonfiction</v>
      </c>
      <c r="S1358" s="8">
        <f t="shared" si="131"/>
        <v>41430.038888888892</v>
      </c>
      <c r="T1358" s="8">
        <f t="shared" si="128"/>
        <v>41460.038888888892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129"/>
        <v>1.2529999999999999</v>
      </c>
      <c r="P1359" s="6">
        <f t="shared" si="130"/>
        <v>38.553846153846152</v>
      </c>
      <c r="Q1359" s="7" t="str">
        <f t="shared" si="126"/>
        <v>publishing</v>
      </c>
      <c r="R1359" s="7" t="str">
        <f t="shared" si="127"/>
        <v>nonfiction</v>
      </c>
      <c r="S1359" s="8">
        <f t="shared" si="131"/>
        <v>41304.962233796294</v>
      </c>
      <c r="T1359" s="8">
        <f t="shared" si="128"/>
        <v>41334.249305555553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129"/>
        <v>1.1166666666666667</v>
      </c>
      <c r="P1360" s="6">
        <f t="shared" si="130"/>
        <v>68.367346938775512</v>
      </c>
      <c r="Q1360" s="7" t="str">
        <f t="shared" si="126"/>
        <v>publishing</v>
      </c>
      <c r="R1360" s="7" t="str">
        <f t="shared" si="127"/>
        <v>nonfiction</v>
      </c>
      <c r="S1360" s="8">
        <f t="shared" si="131"/>
        <v>40689.570868055554</v>
      </c>
      <c r="T1360" s="8">
        <f t="shared" si="128"/>
        <v>40719.570868055554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129"/>
        <v>1.1575757575757575</v>
      </c>
      <c r="P1361" s="6">
        <f t="shared" si="130"/>
        <v>40.210526315789473</v>
      </c>
      <c r="Q1361" s="7" t="str">
        <f t="shared" si="126"/>
        <v>publishing</v>
      </c>
      <c r="R1361" s="7" t="str">
        <f t="shared" si="127"/>
        <v>nonfiction</v>
      </c>
      <c r="S1361" s="8">
        <f t="shared" si="131"/>
        <v>40668.814699074072</v>
      </c>
      <c r="T1361" s="8">
        <f t="shared" si="128"/>
        <v>40730.814699074072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129"/>
        <v>1.732</v>
      </c>
      <c r="P1362" s="6">
        <f t="shared" si="130"/>
        <v>32.074074074074076</v>
      </c>
      <c r="Q1362" s="7" t="str">
        <f t="shared" si="126"/>
        <v>publishing</v>
      </c>
      <c r="R1362" s="7" t="str">
        <f t="shared" si="127"/>
        <v>nonfiction</v>
      </c>
      <c r="S1362" s="8">
        <f t="shared" si="131"/>
        <v>41095.900694444441</v>
      </c>
      <c r="T1362" s="8">
        <f t="shared" si="128"/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129"/>
        <v>1.2598333333333334</v>
      </c>
      <c r="P1363" s="6">
        <f t="shared" si="130"/>
        <v>28.632575757575758</v>
      </c>
      <c r="Q1363" s="7" t="str">
        <f t="shared" si="126"/>
        <v>publishing</v>
      </c>
      <c r="R1363" s="7" t="str">
        <f t="shared" si="127"/>
        <v>nonfiction</v>
      </c>
      <c r="S1363" s="8">
        <f t="shared" si="131"/>
        <v>41781.717268518521</v>
      </c>
      <c r="T1363" s="8">
        <f t="shared" si="128"/>
        <v>41811.717268518521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129"/>
        <v>1.091</v>
      </c>
      <c r="P1364" s="6">
        <f t="shared" si="130"/>
        <v>43.64</v>
      </c>
      <c r="Q1364" s="7" t="str">
        <f t="shared" si="126"/>
        <v>publishing</v>
      </c>
      <c r="R1364" s="7" t="str">
        <f t="shared" si="127"/>
        <v>nonfiction</v>
      </c>
      <c r="S1364" s="8">
        <f t="shared" si="131"/>
        <v>41464.934386574074</v>
      </c>
      <c r="T1364" s="8">
        <f t="shared" si="128"/>
        <v>41524.934386574074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129"/>
        <v>1</v>
      </c>
      <c r="P1365" s="6">
        <f t="shared" si="130"/>
        <v>40</v>
      </c>
      <c r="Q1365" s="7" t="str">
        <f t="shared" si="126"/>
        <v>publishing</v>
      </c>
      <c r="R1365" s="7" t="str">
        <f t="shared" si="127"/>
        <v>nonfiction</v>
      </c>
      <c r="S1365" s="8">
        <f t="shared" si="131"/>
        <v>42396.8440625</v>
      </c>
      <c r="T1365" s="8">
        <f t="shared" si="128"/>
        <v>42415.332638888889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129"/>
        <v>1.1864285714285714</v>
      </c>
      <c r="P1366" s="6">
        <f t="shared" si="130"/>
        <v>346.04166666666669</v>
      </c>
      <c r="Q1366" s="7" t="str">
        <f t="shared" si="126"/>
        <v>music</v>
      </c>
      <c r="R1366" s="7" t="str">
        <f t="shared" si="127"/>
        <v>rock</v>
      </c>
      <c r="S1366" s="8">
        <f t="shared" si="131"/>
        <v>41951.695671296293</v>
      </c>
      <c r="T1366" s="8">
        <f t="shared" si="128"/>
        <v>42011.6956712963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129"/>
        <v>1.0026666666666666</v>
      </c>
      <c r="P1367" s="6">
        <f t="shared" si="130"/>
        <v>81.739130434782609</v>
      </c>
      <c r="Q1367" s="7" t="str">
        <f t="shared" si="126"/>
        <v>music</v>
      </c>
      <c r="R1367" s="7" t="str">
        <f t="shared" si="127"/>
        <v>rock</v>
      </c>
      <c r="S1367" s="8">
        <f t="shared" si="131"/>
        <v>42049.733240740738</v>
      </c>
      <c r="T1367" s="8">
        <f t="shared" si="128"/>
        <v>42079.691574074073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129"/>
        <v>1.2648920000000001</v>
      </c>
      <c r="P1368" s="6">
        <f t="shared" si="130"/>
        <v>64.535306122448986</v>
      </c>
      <c r="Q1368" s="7" t="str">
        <f t="shared" si="126"/>
        <v>music</v>
      </c>
      <c r="R1368" s="7" t="str">
        <f t="shared" si="127"/>
        <v>rock</v>
      </c>
      <c r="S1368" s="8">
        <f t="shared" si="131"/>
        <v>41924.996099537035</v>
      </c>
      <c r="T1368" s="8">
        <f t="shared" si="128"/>
        <v>41970.037766203706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129"/>
        <v>1.1426000000000001</v>
      </c>
      <c r="P1369" s="6">
        <f t="shared" si="130"/>
        <v>63.477777777777774</v>
      </c>
      <c r="Q1369" s="7" t="str">
        <f t="shared" si="126"/>
        <v>music</v>
      </c>
      <c r="R1369" s="7" t="str">
        <f t="shared" si="127"/>
        <v>rock</v>
      </c>
      <c r="S1369" s="8">
        <f t="shared" si="131"/>
        <v>42292.002893518518</v>
      </c>
      <c r="T1369" s="8">
        <f t="shared" si="128"/>
        <v>42322.044560185182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129"/>
        <v>1.107</v>
      </c>
      <c r="P1370" s="6">
        <f t="shared" si="130"/>
        <v>63.620689655172413</v>
      </c>
      <c r="Q1370" s="7" t="str">
        <f t="shared" si="126"/>
        <v>music</v>
      </c>
      <c r="R1370" s="7" t="str">
        <f t="shared" si="127"/>
        <v>rock</v>
      </c>
      <c r="S1370" s="8">
        <f t="shared" si="131"/>
        <v>42146.190902777773</v>
      </c>
      <c r="T1370" s="8">
        <f t="shared" si="128"/>
        <v>42170.190902777773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129"/>
        <v>1.0534805315203954</v>
      </c>
      <c r="P1371" s="6">
        <f t="shared" si="130"/>
        <v>83.967068965517228</v>
      </c>
      <c r="Q1371" s="7" t="str">
        <f t="shared" si="126"/>
        <v>music</v>
      </c>
      <c r="R1371" s="7" t="str">
        <f t="shared" si="127"/>
        <v>rock</v>
      </c>
      <c r="S1371" s="8">
        <f t="shared" si="131"/>
        <v>41710.594282407408</v>
      </c>
      <c r="T1371" s="8">
        <f t="shared" si="128"/>
        <v>41740.594282407408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129"/>
        <v>1.0366666666666666</v>
      </c>
      <c r="P1372" s="6">
        <f t="shared" si="130"/>
        <v>77.75</v>
      </c>
      <c r="Q1372" s="7" t="str">
        <f t="shared" si="126"/>
        <v>music</v>
      </c>
      <c r="R1372" s="7" t="str">
        <f t="shared" si="127"/>
        <v>rock</v>
      </c>
      <c r="S1372" s="8">
        <f t="shared" si="131"/>
        <v>41548.00335648148</v>
      </c>
      <c r="T1372" s="8">
        <f t="shared" si="128"/>
        <v>41563.00335648148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129"/>
        <v>1.0708672667523933</v>
      </c>
      <c r="P1373" s="6">
        <f t="shared" si="130"/>
        <v>107.07142857142857</v>
      </c>
      <c r="Q1373" s="7" t="str">
        <f t="shared" si="126"/>
        <v>music</v>
      </c>
      <c r="R1373" s="7" t="str">
        <f t="shared" si="127"/>
        <v>rock</v>
      </c>
      <c r="S1373" s="8">
        <f t="shared" si="131"/>
        <v>42101.758587962962</v>
      </c>
      <c r="T1373" s="8">
        <f t="shared" si="128"/>
        <v>42131.758587962962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129"/>
        <v>1.24</v>
      </c>
      <c r="P1374" s="6">
        <f t="shared" si="130"/>
        <v>38.75</v>
      </c>
      <c r="Q1374" s="7" t="str">
        <f t="shared" si="126"/>
        <v>music</v>
      </c>
      <c r="R1374" s="7" t="str">
        <f t="shared" si="127"/>
        <v>rock</v>
      </c>
      <c r="S1374" s="8">
        <f t="shared" si="131"/>
        <v>41072.739953703705</v>
      </c>
      <c r="T1374" s="8">
        <f t="shared" si="128"/>
        <v>41102.739953703705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129"/>
        <v>1.0501</v>
      </c>
      <c r="P1375" s="6">
        <f t="shared" si="130"/>
        <v>201.94230769230768</v>
      </c>
      <c r="Q1375" s="7" t="str">
        <f t="shared" si="126"/>
        <v>music</v>
      </c>
      <c r="R1375" s="7" t="str">
        <f t="shared" si="127"/>
        <v>rock</v>
      </c>
      <c r="S1375" s="8">
        <f t="shared" si="131"/>
        <v>42704.95177083333</v>
      </c>
      <c r="T1375" s="8">
        <f t="shared" si="128"/>
        <v>42734.95177083333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129"/>
        <v>1.8946666666666667</v>
      </c>
      <c r="P1376" s="6">
        <f t="shared" si="130"/>
        <v>43.060606060606062</v>
      </c>
      <c r="Q1376" s="7" t="str">
        <f t="shared" si="126"/>
        <v>music</v>
      </c>
      <c r="R1376" s="7" t="str">
        <f t="shared" si="127"/>
        <v>rock</v>
      </c>
      <c r="S1376" s="8">
        <f t="shared" si="131"/>
        <v>42424.161898148144</v>
      </c>
      <c r="T1376" s="8">
        <f t="shared" si="128"/>
        <v>42454.12023148148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129"/>
        <v>1.7132499999999999</v>
      </c>
      <c r="P1377" s="6">
        <f t="shared" si="130"/>
        <v>62.871559633027523</v>
      </c>
      <c r="Q1377" s="7" t="str">
        <f t="shared" si="126"/>
        <v>music</v>
      </c>
      <c r="R1377" s="7" t="str">
        <f t="shared" si="127"/>
        <v>rock</v>
      </c>
      <c r="S1377" s="8">
        <f t="shared" si="131"/>
        <v>42720.066192129627</v>
      </c>
      <c r="T1377" s="8">
        <f t="shared" si="128"/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129"/>
        <v>2.5248648648648651</v>
      </c>
      <c r="P1378" s="6">
        <f t="shared" si="130"/>
        <v>55.607142857142854</v>
      </c>
      <c r="Q1378" s="7" t="str">
        <f t="shared" si="126"/>
        <v>music</v>
      </c>
      <c r="R1378" s="7" t="str">
        <f t="shared" si="127"/>
        <v>rock</v>
      </c>
      <c r="S1378" s="8">
        <f t="shared" si="131"/>
        <v>42677.669050925921</v>
      </c>
      <c r="T1378" s="8">
        <f t="shared" si="128"/>
        <v>42707.710717592592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129"/>
        <v>1.1615384615384616</v>
      </c>
      <c r="P1379" s="6">
        <f t="shared" si="130"/>
        <v>48.70967741935484</v>
      </c>
      <c r="Q1379" s="7" t="str">
        <f t="shared" si="126"/>
        <v>music</v>
      </c>
      <c r="R1379" s="7" t="str">
        <f t="shared" si="127"/>
        <v>rock</v>
      </c>
      <c r="S1379" s="8">
        <f t="shared" si="131"/>
        <v>42747.219560185185</v>
      </c>
      <c r="T1379" s="8">
        <f t="shared" si="128"/>
        <v>42769.174305555556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129"/>
        <v>2.0335000000000001</v>
      </c>
      <c r="P1380" s="6">
        <f t="shared" si="130"/>
        <v>30.578947368421051</v>
      </c>
      <c r="Q1380" s="7" t="str">
        <f t="shared" si="126"/>
        <v>music</v>
      </c>
      <c r="R1380" s="7" t="str">
        <f t="shared" si="127"/>
        <v>rock</v>
      </c>
      <c r="S1380" s="8">
        <f t="shared" si="131"/>
        <v>42568.759374999994</v>
      </c>
      <c r="T1380" s="8">
        <f t="shared" si="128"/>
        <v>42583.759374999994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129"/>
        <v>1.1160000000000001</v>
      </c>
      <c r="P1381" s="6">
        <f t="shared" si="130"/>
        <v>73.907284768211923</v>
      </c>
      <c r="Q1381" s="7" t="str">
        <f t="shared" si="126"/>
        <v>music</v>
      </c>
      <c r="R1381" s="7" t="str">
        <f t="shared" si="127"/>
        <v>rock</v>
      </c>
      <c r="S1381" s="8">
        <f t="shared" si="131"/>
        <v>42130.491620370376</v>
      </c>
      <c r="T1381" s="8">
        <f t="shared" si="128"/>
        <v>42160.491620370376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129"/>
        <v>4.24</v>
      </c>
      <c r="P1382" s="6">
        <f t="shared" si="130"/>
        <v>21.2</v>
      </c>
      <c r="Q1382" s="7" t="str">
        <f t="shared" si="126"/>
        <v>music</v>
      </c>
      <c r="R1382" s="7" t="str">
        <f t="shared" si="127"/>
        <v>rock</v>
      </c>
      <c r="S1382" s="8">
        <f t="shared" si="131"/>
        <v>42141.762800925921</v>
      </c>
      <c r="T1382" s="8">
        <f t="shared" si="128"/>
        <v>42164.083333333328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129"/>
        <v>1.071</v>
      </c>
      <c r="P1383" s="6">
        <f t="shared" si="130"/>
        <v>73.356164383561648</v>
      </c>
      <c r="Q1383" s="7" t="str">
        <f t="shared" si="126"/>
        <v>music</v>
      </c>
      <c r="R1383" s="7" t="str">
        <f t="shared" si="127"/>
        <v>rock</v>
      </c>
      <c r="S1383" s="8">
        <f t="shared" si="131"/>
        <v>42703.214409722219</v>
      </c>
      <c r="T1383" s="8">
        <f t="shared" si="128"/>
        <v>42733.214409722219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129"/>
        <v>1.043625</v>
      </c>
      <c r="P1384" s="6">
        <f t="shared" si="130"/>
        <v>56.412162162162161</v>
      </c>
      <c r="Q1384" s="7" t="str">
        <f t="shared" si="126"/>
        <v>music</v>
      </c>
      <c r="R1384" s="7" t="str">
        <f t="shared" si="127"/>
        <v>rock</v>
      </c>
      <c r="S1384" s="8">
        <f t="shared" si="131"/>
        <v>41370.800185185188</v>
      </c>
      <c r="T1384" s="8">
        <f t="shared" si="128"/>
        <v>41400.800185185188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129"/>
        <v>2.124090909090909</v>
      </c>
      <c r="P1385" s="6">
        <f t="shared" si="130"/>
        <v>50.247311827956992</v>
      </c>
      <c r="Q1385" s="7" t="str">
        <f t="shared" si="126"/>
        <v>music</v>
      </c>
      <c r="R1385" s="7" t="str">
        <f t="shared" si="127"/>
        <v>rock</v>
      </c>
      <c r="S1385" s="8">
        <f t="shared" si="131"/>
        <v>42707.074976851851</v>
      </c>
      <c r="T1385" s="8">
        <f t="shared" si="128"/>
        <v>42727.074976851851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129"/>
        <v>1.2408571428571429</v>
      </c>
      <c r="P1386" s="6">
        <f t="shared" si="130"/>
        <v>68.936507936507937</v>
      </c>
      <c r="Q1386" s="7" t="str">
        <f t="shared" ref="Q1386:Q1449" si="132">LEFT(N1386,SEARCH("/",N1386)-1)</f>
        <v>music</v>
      </c>
      <c r="R1386" s="7" t="str">
        <f t="shared" ref="R1386:R1449" si="133">RIGHT(N1386,LEN(N1386)-SEARCH("/",N1386))</f>
        <v>rock</v>
      </c>
      <c r="S1386" s="8">
        <f t="shared" si="131"/>
        <v>42160.735208333332</v>
      </c>
      <c r="T1386" s="8">
        <f t="shared" si="128"/>
        <v>42190.735208333332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129"/>
        <v>1.10406125</v>
      </c>
      <c r="P1387" s="6">
        <f t="shared" si="130"/>
        <v>65.914104477611943</v>
      </c>
      <c r="Q1387" s="7" t="str">
        <f t="shared" si="132"/>
        <v>music</v>
      </c>
      <c r="R1387" s="7" t="str">
        <f t="shared" si="133"/>
        <v>rock</v>
      </c>
      <c r="S1387" s="8">
        <f t="shared" si="131"/>
        <v>42433.688900462963</v>
      </c>
      <c r="T1387" s="8">
        <f t="shared" si="128"/>
        <v>42489.507638888885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129"/>
        <v>2.1875</v>
      </c>
      <c r="P1388" s="6">
        <f t="shared" si="130"/>
        <v>62.5</v>
      </c>
      <c r="Q1388" s="7" t="str">
        <f t="shared" si="132"/>
        <v>music</v>
      </c>
      <c r="R1388" s="7" t="str">
        <f t="shared" si="133"/>
        <v>rock</v>
      </c>
      <c r="S1388" s="8">
        <f t="shared" si="131"/>
        <v>42184.646863425922</v>
      </c>
      <c r="T1388" s="8">
        <f t="shared" si="128"/>
        <v>42214.646863425922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129"/>
        <v>1.36625</v>
      </c>
      <c r="P1389" s="6">
        <f t="shared" si="130"/>
        <v>70.064102564102569</v>
      </c>
      <c r="Q1389" s="7" t="str">
        <f t="shared" si="132"/>
        <v>music</v>
      </c>
      <c r="R1389" s="7" t="str">
        <f t="shared" si="133"/>
        <v>rock</v>
      </c>
      <c r="S1389" s="8">
        <f t="shared" si="131"/>
        <v>42126.92123842593</v>
      </c>
      <c r="T1389" s="8">
        <f t="shared" si="128"/>
        <v>42158.1875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129"/>
        <v>1.348074</v>
      </c>
      <c r="P1390" s="6">
        <f t="shared" si="130"/>
        <v>60.181874999999998</v>
      </c>
      <c r="Q1390" s="7" t="str">
        <f t="shared" si="132"/>
        <v>music</v>
      </c>
      <c r="R1390" s="7" t="str">
        <f t="shared" si="133"/>
        <v>rock</v>
      </c>
      <c r="S1390" s="8">
        <f t="shared" si="131"/>
        <v>42634.614780092597</v>
      </c>
      <c r="T1390" s="8">
        <f t="shared" si="128"/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129"/>
        <v>1.454</v>
      </c>
      <c r="P1391" s="6">
        <f t="shared" si="130"/>
        <v>21.382352941176471</v>
      </c>
      <c r="Q1391" s="7" t="str">
        <f t="shared" si="132"/>
        <v>music</v>
      </c>
      <c r="R1391" s="7" t="str">
        <f t="shared" si="133"/>
        <v>rock</v>
      </c>
      <c r="S1391" s="8">
        <f t="shared" si="131"/>
        <v>42565.480983796297</v>
      </c>
      <c r="T1391" s="8">
        <f t="shared" si="128"/>
        <v>42595.480983796297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129"/>
        <v>1.0910714285714285</v>
      </c>
      <c r="P1392" s="6">
        <f t="shared" si="130"/>
        <v>160.78947368421052</v>
      </c>
      <c r="Q1392" s="7" t="str">
        <f t="shared" si="132"/>
        <v>music</v>
      </c>
      <c r="R1392" s="7" t="str">
        <f t="shared" si="133"/>
        <v>rock</v>
      </c>
      <c r="S1392" s="8">
        <f t="shared" si="131"/>
        <v>42087.803310185183</v>
      </c>
      <c r="T1392" s="8">
        <f t="shared" si="128"/>
        <v>42121.716666666667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129"/>
        <v>1.1020000000000001</v>
      </c>
      <c r="P1393" s="6">
        <f t="shared" si="130"/>
        <v>42.384615384615387</v>
      </c>
      <c r="Q1393" s="7" t="str">
        <f t="shared" si="132"/>
        <v>music</v>
      </c>
      <c r="R1393" s="7" t="str">
        <f t="shared" si="133"/>
        <v>rock</v>
      </c>
      <c r="S1393" s="8">
        <f t="shared" si="131"/>
        <v>42193.650671296295</v>
      </c>
      <c r="T1393" s="8">
        <f t="shared" si="128"/>
        <v>42238.207638888889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129"/>
        <v>1.1364000000000001</v>
      </c>
      <c r="P1394" s="6">
        <f t="shared" si="130"/>
        <v>27.317307692307693</v>
      </c>
      <c r="Q1394" s="7" t="str">
        <f t="shared" si="132"/>
        <v>music</v>
      </c>
      <c r="R1394" s="7" t="str">
        <f t="shared" si="133"/>
        <v>rock</v>
      </c>
      <c r="S1394" s="8">
        <f t="shared" si="131"/>
        <v>42401.154930555553</v>
      </c>
      <c r="T1394" s="8">
        <f t="shared" si="128"/>
        <v>42432.154930555553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129"/>
        <v>1.0235000000000001</v>
      </c>
      <c r="P1395" s="6">
        <f t="shared" si="130"/>
        <v>196.82692307692307</v>
      </c>
      <c r="Q1395" s="7" t="str">
        <f t="shared" si="132"/>
        <v>music</v>
      </c>
      <c r="R1395" s="7" t="str">
        <f t="shared" si="133"/>
        <v>rock</v>
      </c>
      <c r="S1395" s="8">
        <f t="shared" si="131"/>
        <v>42553.681979166664</v>
      </c>
      <c r="T1395" s="8">
        <f t="shared" si="128"/>
        <v>42583.681979166664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129"/>
        <v>1.2213333333333334</v>
      </c>
      <c r="P1396" s="6">
        <f t="shared" si="130"/>
        <v>53.882352941176471</v>
      </c>
      <c r="Q1396" s="7" t="str">
        <f t="shared" si="132"/>
        <v>music</v>
      </c>
      <c r="R1396" s="7" t="str">
        <f t="shared" si="133"/>
        <v>rock</v>
      </c>
      <c r="S1396" s="8">
        <f t="shared" si="131"/>
        <v>42752.144976851851</v>
      </c>
      <c r="T1396" s="8">
        <f t="shared" si="128"/>
        <v>42795.125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129"/>
        <v>1.1188571428571428</v>
      </c>
      <c r="P1397" s="6">
        <f t="shared" si="130"/>
        <v>47.756097560975611</v>
      </c>
      <c r="Q1397" s="7" t="str">
        <f t="shared" si="132"/>
        <v>music</v>
      </c>
      <c r="R1397" s="7" t="str">
        <f t="shared" si="133"/>
        <v>rock</v>
      </c>
      <c r="S1397" s="8">
        <f t="shared" si="131"/>
        <v>42719.90834490741</v>
      </c>
      <c r="T1397" s="8">
        <f t="shared" si="128"/>
        <v>42749.90834490741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129"/>
        <v>1.073</v>
      </c>
      <c r="P1398" s="6">
        <f t="shared" si="130"/>
        <v>88.191780821917803</v>
      </c>
      <c r="Q1398" s="7" t="str">
        <f t="shared" si="132"/>
        <v>music</v>
      </c>
      <c r="R1398" s="7" t="str">
        <f t="shared" si="133"/>
        <v>rock</v>
      </c>
      <c r="S1398" s="8">
        <f t="shared" si="131"/>
        <v>42018.99863425926</v>
      </c>
      <c r="T1398" s="8">
        <f t="shared" si="128"/>
        <v>42048.99863425926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129"/>
        <v>1.1385000000000001</v>
      </c>
      <c r="P1399" s="6">
        <f t="shared" si="130"/>
        <v>72.056962025316452</v>
      </c>
      <c r="Q1399" s="7" t="str">
        <f t="shared" si="132"/>
        <v>music</v>
      </c>
      <c r="R1399" s="7" t="str">
        <f t="shared" si="133"/>
        <v>rock</v>
      </c>
      <c r="S1399" s="8">
        <f t="shared" si="131"/>
        <v>42640.917939814812</v>
      </c>
      <c r="T1399" s="8">
        <f t="shared" si="128"/>
        <v>42670.888194444444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129"/>
        <v>1.0968181818181819</v>
      </c>
      <c r="P1400" s="6">
        <f t="shared" si="130"/>
        <v>74.246153846153845</v>
      </c>
      <c r="Q1400" s="7" t="str">
        <f t="shared" si="132"/>
        <v>music</v>
      </c>
      <c r="R1400" s="7" t="str">
        <f t="shared" si="133"/>
        <v>rock</v>
      </c>
      <c r="S1400" s="8">
        <f t="shared" si="131"/>
        <v>42526.874236111107</v>
      </c>
      <c r="T1400" s="8">
        <f t="shared" si="128"/>
        <v>42556.874236111107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129"/>
        <v>1.2614444444444444</v>
      </c>
      <c r="P1401" s="6">
        <f t="shared" si="130"/>
        <v>61.701086956521742</v>
      </c>
      <c r="Q1401" s="7" t="str">
        <f t="shared" si="132"/>
        <v>music</v>
      </c>
      <c r="R1401" s="7" t="str">
        <f t="shared" si="133"/>
        <v>rock</v>
      </c>
      <c r="S1401" s="8">
        <f t="shared" si="131"/>
        <v>41889.004317129627</v>
      </c>
      <c r="T1401" s="8">
        <f t="shared" si="128"/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129"/>
        <v>1.6742857142857144</v>
      </c>
      <c r="P1402" s="6">
        <f t="shared" si="130"/>
        <v>17.235294117647058</v>
      </c>
      <c r="Q1402" s="7" t="str">
        <f t="shared" si="132"/>
        <v>music</v>
      </c>
      <c r="R1402" s="7" t="str">
        <f t="shared" si="133"/>
        <v>rock</v>
      </c>
      <c r="S1402" s="8">
        <f t="shared" si="131"/>
        <v>42498.341122685189</v>
      </c>
      <c r="T1402" s="8">
        <f t="shared" si="128"/>
        <v>42533.229166666672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129"/>
        <v>4.9652000000000003</v>
      </c>
      <c r="P1403" s="6">
        <f t="shared" si="130"/>
        <v>51.720833333333331</v>
      </c>
      <c r="Q1403" s="7" t="str">
        <f t="shared" si="132"/>
        <v>music</v>
      </c>
      <c r="R1403" s="7" t="str">
        <f t="shared" si="133"/>
        <v>rock</v>
      </c>
      <c r="S1403" s="8">
        <f t="shared" si="131"/>
        <v>41399.99622685185</v>
      </c>
      <c r="T1403" s="8">
        <f t="shared" si="128"/>
        <v>41420.99622685185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129"/>
        <v>1.0915999999999999</v>
      </c>
      <c r="P1404" s="6">
        <f t="shared" si="130"/>
        <v>24.150442477876105</v>
      </c>
      <c r="Q1404" s="7" t="str">
        <f t="shared" si="132"/>
        <v>music</v>
      </c>
      <c r="R1404" s="7" t="str">
        <f t="shared" si="133"/>
        <v>rock</v>
      </c>
      <c r="S1404" s="8">
        <f t="shared" si="131"/>
        <v>42065.053368055553</v>
      </c>
      <c r="T1404" s="8">
        <f t="shared" si="128"/>
        <v>42125.011701388896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129"/>
        <v>1.0257499999999999</v>
      </c>
      <c r="P1405" s="6">
        <f t="shared" si="130"/>
        <v>62.166666666666664</v>
      </c>
      <c r="Q1405" s="7" t="str">
        <f t="shared" si="132"/>
        <v>music</v>
      </c>
      <c r="R1405" s="7" t="str">
        <f t="shared" si="133"/>
        <v>rock</v>
      </c>
      <c r="S1405" s="8">
        <f t="shared" si="131"/>
        <v>41451.062905092593</v>
      </c>
      <c r="T1405" s="8">
        <f t="shared" si="128"/>
        <v>41481.062905092593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129"/>
        <v>1.6620689655172414E-2</v>
      </c>
      <c r="P1406" s="6">
        <f t="shared" si="130"/>
        <v>48.2</v>
      </c>
      <c r="Q1406" s="7" t="str">
        <f t="shared" si="132"/>
        <v>publishing</v>
      </c>
      <c r="R1406" s="7" t="str">
        <f t="shared" si="133"/>
        <v>translations</v>
      </c>
      <c r="S1406" s="8">
        <f t="shared" si="131"/>
        <v>42032.510243055556</v>
      </c>
      <c r="T1406" s="8">
        <f t="shared" si="128"/>
        <v>42057.510243055556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129"/>
        <v>4.1999999999999997E-3</v>
      </c>
      <c r="P1407" s="6">
        <f t="shared" si="130"/>
        <v>6.1764705882352944</v>
      </c>
      <c r="Q1407" s="7" t="str">
        <f t="shared" si="132"/>
        <v>publishing</v>
      </c>
      <c r="R1407" s="7" t="str">
        <f t="shared" si="133"/>
        <v>translations</v>
      </c>
      <c r="S1407" s="8">
        <f t="shared" si="131"/>
        <v>41941.680567129632</v>
      </c>
      <c r="T1407" s="8">
        <f t="shared" si="128"/>
        <v>41971.722233796296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129"/>
        <v>1.25E-3</v>
      </c>
      <c r="P1408" s="6">
        <f t="shared" si="130"/>
        <v>5</v>
      </c>
      <c r="Q1408" s="7" t="str">
        <f t="shared" si="132"/>
        <v>publishing</v>
      </c>
      <c r="R1408" s="7" t="str">
        <f t="shared" si="133"/>
        <v>translations</v>
      </c>
      <c r="S1408" s="8">
        <f t="shared" si="131"/>
        <v>42297.432951388888</v>
      </c>
      <c r="T1408" s="8">
        <f t="shared" si="128"/>
        <v>42350.416666666672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129"/>
        <v>5.0000000000000001E-3</v>
      </c>
      <c r="P1409" s="6">
        <f t="shared" si="130"/>
        <v>7.5</v>
      </c>
      <c r="Q1409" s="7" t="str">
        <f t="shared" si="132"/>
        <v>publishing</v>
      </c>
      <c r="R1409" s="7" t="str">
        <f t="shared" si="133"/>
        <v>translations</v>
      </c>
      <c r="S1409" s="8">
        <f t="shared" si="131"/>
        <v>41838.536782407406</v>
      </c>
      <c r="T1409" s="8">
        <f t="shared" si="128"/>
        <v>41863.536782407406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129"/>
        <v>7.1999999999999995E-2</v>
      </c>
      <c r="P1410" s="6">
        <f t="shared" si="130"/>
        <v>12</v>
      </c>
      <c r="Q1410" s="7" t="str">
        <f t="shared" si="132"/>
        <v>publishing</v>
      </c>
      <c r="R1410" s="7" t="str">
        <f t="shared" si="133"/>
        <v>translations</v>
      </c>
      <c r="S1410" s="8">
        <f t="shared" si="131"/>
        <v>42291.872175925921</v>
      </c>
      <c r="T1410" s="8">
        <f t="shared" ref="T1410:T1473" si="134">(((I1410/60)/60)/24)+DATE(1970,1,1)</f>
        <v>42321.913842592592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135">E1411/D1411</f>
        <v>0</v>
      </c>
      <c r="P1411" s="6">
        <f t="shared" ref="P1411:P1474" si="136">IF(L1411=0,0,E1411/L1411)</f>
        <v>0</v>
      </c>
      <c r="Q1411" s="7" t="str">
        <f t="shared" si="132"/>
        <v>publishing</v>
      </c>
      <c r="R1411" s="7" t="str">
        <f t="shared" si="133"/>
        <v>translations</v>
      </c>
      <c r="S1411" s="8">
        <f t="shared" ref="S1411:S1474" si="137">(((J1411/60)/60)/24)+DATE(1970,1,1)</f>
        <v>41945.133506944447</v>
      </c>
      <c r="T1411" s="8">
        <f t="shared" si="134"/>
        <v>42005.175173611111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135"/>
        <v>1.6666666666666666E-4</v>
      </c>
      <c r="P1412" s="6">
        <f t="shared" si="136"/>
        <v>1</v>
      </c>
      <c r="Q1412" s="7" t="str">
        <f t="shared" si="132"/>
        <v>publishing</v>
      </c>
      <c r="R1412" s="7" t="str">
        <f t="shared" si="133"/>
        <v>translations</v>
      </c>
      <c r="S1412" s="8">
        <f t="shared" si="137"/>
        <v>42479.318518518514</v>
      </c>
      <c r="T1412" s="8">
        <f t="shared" si="134"/>
        <v>42524.318518518514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135"/>
        <v>2.3333333333333335E-3</v>
      </c>
      <c r="P1413" s="6">
        <f t="shared" si="136"/>
        <v>2.3333333333333335</v>
      </c>
      <c r="Q1413" s="7" t="str">
        <f t="shared" si="132"/>
        <v>publishing</v>
      </c>
      <c r="R1413" s="7" t="str">
        <f t="shared" si="133"/>
        <v>translations</v>
      </c>
      <c r="S1413" s="8">
        <f t="shared" si="137"/>
        <v>42013.059027777781</v>
      </c>
      <c r="T1413" s="8">
        <f t="shared" si="134"/>
        <v>42041.059027777781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135"/>
        <v>4.5714285714285714E-2</v>
      </c>
      <c r="P1414" s="6">
        <f t="shared" si="136"/>
        <v>24.615384615384617</v>
      </c>
      <c r="Q1414" s="7" t="str">
        <f t="shared" si="132"/>
        <v>publishing</v>
      </c>
      <c r="R1414" s="7" t="str">
        <f t="shared" si="133"/>
        <v>translations</v>
      </c>
      <c r="S1414" s="8">
        <f t="shared" si="137"/>
        <v>41947.063645833332</v>
      </c>
      <c r="T1414" s="8">
        <f t="shared" si="134"/>
        <v>41977.063645833332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135"/>
        <v>0.05</v>
      </c>
      <c r="P1415" s="6">
        <f t="shared" si="136"/>
        <v>100</v>
      </c>
      <c r="Q1415" s="7" t="str">
        <f t="shared" si="132"/>
        <v>publishing</v>
      </c>
      <c r="R1415" s="7" t="str">
        <f t="shared" si="133"/>
        <v>translations</v>
      </c>
      <c r="S1415" s="8">
        <f t="shared" si="137"/>
        <v>42360.437152777777</v>
      </c>
      <c r="T1415" s="8">
        <f t="shared" si="134"/>
        <v>42420.437152777777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135"/>
        <v>2E-3</v>
      </c>
      <c r="P1416" s="6">
        <f t="shared" si="136"/>
        <v>1</v>
      </c>
      <c r="Q1416" s="7" t="str">
        <f t="shared" si="132"/>
        <v>publishing</v>
      </c>
      <c r="R1416" s="7" t="str">
        <f t="shared" si="133"/>
        <v>translations</v>
      </c>
      <c r="S1416" s="8">
        <f t="shared" si="137"/>
        <v>42708.25309027778</v>
      </c>
      <c r="T1416" s="8">
        <f t="shared" si="134"/>
        <v>42738.25309027778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135"/>
        <v>0.18181818181818182</v>
      </c>
      <c r="P1417" s="6">
        <f t="shared" si="136"/>
        <v>88.888888888888886</v>
      </c>
      <c r="Q1417" s="7" t="str">
        <f t="shared" si="132"/>
        <v>publishing</v>
      </c>
      <c r="R1417" s="7" t="str">
        <f t="shared" si="133"/>
        <v>translations</v>
      </c>
      <c r="S1417" s="8">
        <f t="shared" si="137"/>
        <v>42192.675821759258</v>
      </c>
      <c r="T1417" s="8">
        <f t="shared" si="134"/>
        <v>42232.675821759258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135"/>
        <v>0</v>
      </c>
      <c r="P1418" s="6">
        <f t="shared" si="136"/>
        <v>0</v>
      </c>
      <c r="Q1418" s="7" t="str">
        <f t="shared" si="132"/>
        <v>publishing</v>
      </c>
      <c r="R1418" s="7" t="str">
        <f t="shared" si="133"/>
        <v>translations</v>
      </c>
      <c r="S1418" s="8">
        <f t="shared" si="137"/>
        <v>42299.926145833335</v>
      </c>
      <c r="T1418" s="8">
        <f t="shared" si="134"/>
        <v>42329.967812499999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135"/>
        <v>1.2222222222222223E-2</v>
      </c>
      <c r="P1419" s="6">
        <f t="shared" si="136"/>
        <v>27.5</v>
      </c>
      <c r="Q1419" s="7" t="str">
        <f t="shared" si="132"/>
        <v>publishing</v>
      </c>
      <c r="R1419" s="7" t="str">
        <f t="shared" si="133"/>
        <v>translations</v>
      </c>
      <c r="S1419" s="8">
        <f t="shared" si="137"/>
        <v>42232.15016203704</v>
      </c>
      <c r="T1419" s="8">
        <f t="shared" si="134"/>
        <v>42262.465972222228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135"/>
        <v>2E-3</v>
      </c>
      <c r="P1420" s="6">
        <f t="shared" si="136"/>
        <v>6</v>
      </c>
      <c r="Q1420" s="7" t="str">
        <f t="shared" si="132"/>
        <v>publishing</v>
      </c>
      <c r="R1420" s="7" t="str">
        <f t="shared" si="133"/>
        <v>translations</v>
      </c>
      <c r="S1420" s="8">
        <f t="shared" si="137"/>
        <v>42395.456412037034</v>
      </c>
      <c r="T1420" s="8">
        <f t="shared" si="134"/>
        <v>42425.456412037034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135"/>
        <v>7.0634920634920634E-2</v>
      </c>
      <c r="P1421" s="6">
        <f t="shared" si="136"/>
        <v>44.5</v>
      </c>
      <c r="Q1421" s="7" t="str">
        <f t="shared" si="132"/>
        <v>publishing</v>
      </c>
      <c r="R1421" s="7" t="str">
        <f t="shared" si="133"/>
        <v>translations</v>
      </c>
      <c r="S1421" s="8">
        <f t="shared" si="137"/>
        <v>42622.456238425926</v>
      </c>
      <c r="T1421" s="8">
        <f t="shared" si="134"/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135"/>
        <v>2.7272727272727271E-2</v>
      </c>
      <c r="P1422" s="6">
        <f t="shared" si="136"/>
        <v>1</v>
      </c>
      <c r="Q1422" s="7" t="str">
        <f t="shared" si="132"/>
        <v>publishing</v>
      </c>
      <c r="R1422" s="7" t="str">
        <f t="shared" si="133"/>
        <v>translations</v>
      </c>
      <c r="S1422" s="8">
        <f t="shared" si="137"/>
        <v>42524.667662037042</v>
      </c>
      <c r="T1422" s="8">
        <f t="shared" si="134"/>
        <v>42549.667662037042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135"/>
        <v>1E-3</v>
      </c>
      <c r="P1423" s="6">
        <f t="shared" si="136"/>
        <v>100</v>
      </c>
      <c r="Q1423" s="7" t="str">
        <f t="shared" si="132"/>
        <v>publishing</v>
      </c>
      <c r="R1423" s="7" t="str">
        <f t="shared" si="133"/>
        <v>translations</v>
      </c>
      <c r="S1423" s="8">
        <f t="shared" si="137"/>
        <v>42013.915613425925</v>
      </c>
      <c r="T1423" s="8">
        <f t="shared" si="134"/>
        <v>42043.915613425925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135"/>
        <v>1.0399999999999999E-3</v>
      </c>
      <c r="P1424" s="6">
        <f t="shared" si="136"/>
        <v>13</v>
      </c>
      <c r="Q1424" s="7" t="str">
        <f t="shared" si="132"/>
        <v>publishing</v>
      </c>
      <c r="R1424" s="7" t="str">
        <f t="shared" si="133"/>
        <v>translations</v>
      </c>
      <c r="S1424" s="8">
        <f t="shared" si="137"/>
        <v>42604.239629629628</v>
      </c>
      <c r="T1424" s="8">
        <f t="shared" si="134"/>
        <v>42634.239629629628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135"/>
        <v>3.3333333333333335E-3</v>
      </c>
      <c r="P1425" s="6">
        <f t="shared" si="136"/>
        <v>100</v>
      </c>
      <c r="Q1425" s="7" t="str">
        <f t="shared" si="132"/>
        <v>publishing</v>
      </c>
      <c r="R1425" s="7" t="str">
        <f t="shared" si="133"/>
        <v>translations</v>
      </c>
      <c r="S1425" s="8">
        <f t="shared" si="137"/>
        <v>42340.360312500001</v>
      </c>
      <c r="T1425" s="8">
        <f t="shared" si="134"/>
        <v>42370.360312500001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135"/>
        <v>0.2036</v>
      </c>
      <c r="P1426" s="6">
        <f t="shared" si="136"/>
        <v>109.07142857142857</v>
      </c>
      <c r="Q1426" s="7" t="str">
        <f t="shared" si="132"/>
        <v>publishing</v>
      </c>
      <c r="R1426" s="7" t="str">
        <f t="shared" si="133"/>
        <v>translations</v>
      </c>
      <c r="S1426" s="8">
        <f t="shared" si="137"/>
        <v>42676.717615740738</v>
      </c>
      <c r="T1426" s="8">
        <f t="shared" si="134"/>
        <v>42689.759282407409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135"/>
        <v>0</v>
      </c>
      <c r="P1427" s="6">
        <f t="shared" si="136"/>
        <v>0</v>
      </c>
      <c r="Q1427" s="7" t="str">
        <f t="shared" si="132"/>
        <v>publishing</v>
      </c>
      <c r="R1427" s="7" t="str">
        <f t="shared" si="133"/>
        <v>translations</v>
      </c>
      <c r="S1427" s="8">
        <f t="shared" si="137"/>
        <v>42093.131469907406</v>
      </c>
      <c r="T1427" s="8">
        <f t="shared" si="134"/>
        <v>42123.131469907406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135"/>
        <v>0</v>
      </c>
      <c r="P1428" s="6">
        <f t="shared" si="136"/>
        <v>0</v>
      </c>
      <c r="Q1428" s="7" t="str">
        <f t="shared" si="132"/>
        <v>publishing</v>
      </c>
      <c r="R1428" s="7" t="str">
        <f t="shared" si="133"/>
        <v>translations</v>
      </c>
      <c r="S1428" s="8">
        <f t="shared" si="137"/>
        <v>42180.390277777777</v>
      </c>
      <c r="T1428" s="8">
        <f t="shared" si="134"/>
        <v>42240.390277777777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135"/>
        <v>8.3799999999999999E-2</v>
      </c>
      <c r="P1429" s="6">
        <f t="shared" si="136"/>
        <v>104.75</v>
      </c>
      <c r="Q1429" s="7" t="str">
        <f t="shared" si="132"/>
        <v>publishing</v>
      </c>
      <c r="R1429" s="7" t="str">
        <f t="shared" si="133"/>
        <v>translations</v>
      </c>
      <c r="S1429" s="8">
        <f t="shared" si="137"/>
        <v>42601.851678240739</v>
      </c>
      <c r="T1429" s="8">
        <f t="shared" si="134"/>
        <v>42631.851678240739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135"/>
        <v>4.4999999999999998E-2</v>
      </c>
      <c r="P1430" s="6">
        <f t="shared" si="136"/>
        <v>15</v>
      </c>
      <c r="Q1430" s="7" t="str">
        <f t="shared" si="132"/>
        <v>publishing</v>
      </c>
      <c r="R1430" s="7" t="str">
        <f t="shared" si="133"/>
        <v>translations</v>
      </c>
      <c r="S1430" s="8">
        <f t="shared" si="137"/>
        <v>42432.379826388889</v>
      </c>
      <c r="T1430" s="8">
        <f t="shared" si="134"/>
        <v>42462.338159722218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135"/>
        <v>0</v>
      </c>
      <c r="P1431" s="6">
        <f t="shared" si="136"/>
        <v>0</v>
      </c>
      <c r="Q1431" s="7" t="str">
        <f t="shared" si="132"/>
        <v>publishing</v>
      </c>
      <c r="R1431" s="7" t="str">
        <f t="shared" si="133"/>
        <v>translations</v>
      </c>
      <c r="S1431" s="8">
        <f t="shared" si="137"/>
        <v>42074.060671296291</v>
      </c>
      <c r="T1431" s="8">
        <f t="shared" si="134"/>
        <v>42104.060671296291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135"/>
        <v>8.0600000000000005E-2</v>
      </c>
      <c r="P1432" s="6">
        <f t="shared" si="136"/>
        <v>80.599999999999994</v>
      </c>
      <c r="Q1432" s="7" t="str">
        <f t="shared" si="132"/>
        <v>publishing</v>
      </c>
      <c r="R1432" s="7" t="str">
        <f t="shared" si="133"/>
        <v>translations</v>
      </c>
      <c r="S1432" s="8">
        <f t="shared" si="137"/>
        <v>41961.813518518517</v>
      </c>
      <c r="T1432" s="8">
        <f t="shared" si="134"/>
        <v>41992.813518518517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135"/>
        <v>0.31947058823529412</v>
      </c>
      <c r="P1433" s="6">
        <f t="shared" si="136"/>
        <v>115.55319148936171</v>
      </c>
      <c r="Q1433" s="7" t="str">
        <f t="shared" si="132"/>
        <v>publishing</v>
      </c>
      <c r="R1433" s="7" t="str">
        <f t="shared" si="133"/>
        <v>translations</v>
      </c>
      <c r="S1433" s="8">
        <f t="shared" si="137"/>
        <v>42304.210833333331</v>
      </c>
      <c r="T1433" s="8">
        <f t="shared" si="134"/>
        <v>42334.252500000002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135"/>
        <v>0</v>
      </c>
      <c r="P1434" s="6">
        <f t="shared" si="136"/>
        <v>0</v>
      </c>
      <c r="Q1434" s="7" t="str">
        <f t="shared" si="132"/>
        <v>publishing</v>
      </c>
      <c r="R1434" s="7" t="str">
        <f t="shared" si="133"/>
        <v>translations</v>
      </c>
      <c r="S1434" s="8">
        <f t="shared" si="137"/>
        <v>42175.780416666668</v>
      </c>
      <c r="T1434" s="8">
        <f t="shared" si="134"/>
        <v>42205.780416666668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135"/>
        <v>6.7083333333333328E-2</v>
      </c>
      <c r="P1435" s="6">
        <f t="shared" si="136"/>
        <v>80.5</v>
      </c>
      <c r="Q1435" s="7" t="str">
        <f t="shared" si="132"/>
        <v>publishing</v>
      </c>
      <c r="R1435" s="7" t="str">
        <f t="shared" si="133"/>
        <v>translations</v>
      </c>
      <c r="S1435" s="8">
        <f t="shared" si="137"/>
        <v>42673.625868055555</v>
      </c>
      <c r="T1435" s="8">
        <f t="shared" si="134"/>
        <v>42714.458333333328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135"/>
        <v>9.987804878048781E-2</v>
      </c>
      <c r="P1436" s="6">
        <f t="shared" si="136"/>
        <v>744.5454545454545</v>
      </c>
      <c r="Q1436" s="7" t="str">
        <f t="shared" si="132"/>
        <v>publishing</v>
      </c>
      <c r="R1436" s="7" t="str">
        <f t="shared" si="133"/>
        <v>translations</v>
      </c>
      <c r="S1436" s="8">
        <f t="shared" si="137"/>
        <v>42142.767106481479</v>
      </c>
      <c r="T1436" s="8">
        <f t="shared" si="134"/>
        <v>42163.625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135"/>
        <v>1E-3</v>
      </c>
      <c r="P1437" s="6">
        <f t="shared" si="136"/>
        <v>7.5</v>
      </c>
      <c r="Q1437" s="7" t="str">
        <f t="shared" si="132"/>
        <v>publishing</v>
      </c>
      <c r="R1437" s="7" t="str">
        <f t="shared" si="133"/>
        <v>translations</v>
      </c>
      <c r="S1437" s="8">
        <f t="shared" si="137"/>
        <v>42258.780324074076</v>
      </c>
      <c r="T1437" s="8">
        <f t="shared" si="134"/>
        <v>42288.780324074076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135"/>
        <v>7.7000000000000002E-3</v>
      </c>
      <c r="P1438" s="6">
        <f t="shared" si="136"/>
        <v>38.5</v>
      </c>
      <c r="Q1438" s="7" t="str">
        <f t="shared" si="132"/>
        <v>publishing</v>
      </c>
      <c r="R1438" s="7" t="str">
        <f t="shared" si="133"/>
        <v>translations</v>
      </c>
      <c r="S1438" s="8">
        <f t="shared" si="137"/>
        <v>42391.35019675926</v>
      </c>
      <c r="T1438" s="8">
        <f t="shared" si="134"/>
        <v>42421.35019675926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135"/>
        <v>0.26900000000000002</v>
      </c>
      <c r="P1439" s="6">
        <f t="shared" si="136"/>
        <v>36.68181818181818</v>
      </c>
      <c r="Q1439" s="7" t="str">
        <f t="shared" si="132"/>
        <v>publishing</v>
      </c>
      <c r="R1439" s="7" t="str">
        <f t="shared" si="133"/>
        <v>translations</v>
      </c>
      <c r="S1439" s="8">
        <f t="shared" si="137"/>
        <v>41796.531701388885</v>
      </c>
      <c r="T1439" s="8">
        <f t="shared" si="134"/>
        <v>41833.207638888889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135"/>
        <v>0.03</v>
      </c>
      <c r="P1440" s="6">
        <f t="shared" si="136"/>
        <v>75</v>
      </c>
      <c r="Q1440" s="7" t="str">
        <f t="shared" si="132"/>
        <v>publishing</v>
      </c>
      <c r="R1440" s="7" t="str">
        <f t="shared" si="133"/>
        <v>translations</v>
      </c>
      <c r="S1440" s="8">
        <f t="shared" si="137"/>
        <v>42457.871516203704</v>
      </c>
      <c r="T1440" s="8">
        <f t="shared" si="134"/>
        <v>42487.579861111109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135"/>
        <v>6.6055045871559637E-2</v>
      </c>
      <c r="P1441" s="6">
        <f t="shared" si="136"/>
        <v>30</v>
      </c>
      <c r="Q1441" s="7" t="str">
        <f t="shared" si="132"/>
        <v>publishing</v>
      </c>
      <c r="R1441" s="7" t="str">
        <f t="shared" si="133"/>
        <v>translations</v>
      </c>
      <c r="S1441" s="8">
        <f t="shared" si="137"/>
        <v>42040.829872685179</v>
      </c>
      <c r="T1441" s="8">
        <f t="shared" si="134"/>
        <v>42070.829872685179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135"/>
        <v>7.6923076923076926E-5</v>
      </c>
      <c r="P1442" s="6">
        <f t="shared" si="136"/>
        <v>1</v>
      </c>
      <c r="Q1442" s="7" t="str">
        <f t="shared" si="132"/>
        <v>publishing</v>
      </c>
      <c r="R1442" s="7" t="str">
        <f t="shared" si="133"/>
        <v>translations</v>
      </c>
      <c r="S1442" s="8">
        <f t="shared" si="137"/>
        <v>42486.748414351852</v>
      </c>
      <c r="T1442" s="8">
        <f t="shared" si="134"/>
        <v>42516.748414351852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135"/>
        <v>1.1222222222222222E-2</v>
      </c>
      <c r="P1443" s="6">
        <f t="shared" si="136"/>
        <v>673.33333333333337</v>
      </c>
      <c r="Q1443" s="7" t="str">
        <f t="shared" si="132"/>
        <v>publishing</v>
      </c>
      <c r="R1443" s="7" t="str">
        <f t="shared" si="133"/>
        <v>translations</v>
      </c>
      <c r="S1443" s="8">
        <f t="shared" si="137"/>
        <v>42198.765844907408</v>
      </c>
      <c r="T1443" s="8">
        <f t="shared" si="134"/>
        <v>42258.765844907408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135"/>
        <v>0</v>
      </c>
      <c r="P1444" s="6">
        <f t="shared" si="136"/>
        <v>0</v>
      </c>
      <c r="Q1444" s="7" t="str">
        <f t="shared" si="132"/>
        <v>publishing</v>
      </c>
      <c r="R1444" s="7" t="str">
        <f t="shared" si="133"/>
        <v>translations</v>
      </c>
      <c r="S1444" s="8">
        <f t="shared" si="137"/>
        <v>42485.64534722222</v>
      </c>
      <c r="T1444" s="8">
        <f t="shared" si="134"/>
        <v>42515.64534722222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135"/>
        <v>0</v>
      </c>
      <c r="P1445" s="6">
        <f t="shared" si="136"/>
        <v>0</v>
      </c>
      <c r="Q1445" s="7" t="str">
        <f t="shared" si="132"/>
        <v>publishing</v>
      </c>
      <c r="R1445" s="7" t="str">
        <f t="shared" si="133"/>
        <v>translations</v>
      </c>
      <c r="S1445" s="8">
        <f t="shared" si="137"/>
        <v>42707.926030092596</v>
      </c>
      <c r="T1445" s="8">
        <f t="shared" si="134"/>
        <v>42737.926030092596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135"/>
        <v>0</v>
      </c>
      <c r="P1446" s="6">
        <f t="shared" si="136"/>
        <v>0</v>
      </c>
      <c r="Q1446" s="7" t="str">
        <f t="shared" si="132"/>
        <v>publishing</v>
      </c>
      <c r="R1446" s="7" t="str">
        <f t="shared" si="133"/>
        <v>translations</v>
      </c>
      <c r="S1446" s="8">
        <f t="shared" si="137"/>
        <v>42199.873402777783</v>
      </c>
      <c r="T1446" s="8">
        <f t="shared" si="134"/>
        <v>42259.873402777783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135"/>
        <v>0</v>
      </c>
      <c r="P1447" s="6">
        <f t="shared" si="136"/>
        <v>0</v>
      </c>
      <c r="Q1447" s="7" t="str">
        <f t="shared" si="132"/>
        <v>publishing</v>
      </c>
      <c r="R1447" s="7" t="str">
        <f t="shared" si="133"/>
        <v>translations</v>
      </c>
      <c r="S1447" s="8">
        <f t="shared" si="137"/>
        <v>42139.542303240742</v>
      </c>
      <c r="T1447" s="8">
        <f t="shared" si="134"/>
        <v>42169.542303240742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135"/>
        <v>0</v>
      </c>
      <c r="P1448" s="6">
        <f t="shared" si="136"/>
        <v>0</v>
      </c>
      <c r="Q1448" s="7" t="str">
        <f t="shared" si="132"/>
        <v>publishing</v>
      </c>
      <c r="R1448" s="7" t="str">
        <f t="shared" si="133"/>
        <v>translations</v>
      </c>
      <c r="S1448" s="8">
        <f t="shared" si="137"/>
        <v>42461.447662037041</v>
      </c>
      <c r="T1448" s="8">
        <f t="shared" si="134"/>
        <v>42481.447662037041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135"/>
        <v>1.4999999999999999E-4</v>
      </c>
      <c r="P1449" s="6">
        <f t="shared" si="136"/>
        <v>25</v>
      </c>
      <c r="Q1449" s="7" t="str">
        <f t="shared" si="132"/>
        <v>publishing</v>
      </c>
      <c r="R1449" s="7" t="str">
        <f t="shared" si="133"/>
        <v>translations</v>
      </c>
      <c r="S1449" s="8">
        <f t="shared" si="137"/>
        <v>42529.730717592596</v>
      </c>
      <c r="T1449" s="8">
        <f t="shared" si="134"/>
        <v>42559.730717592596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135"/>
        <v>0</v>
      </c>
      <c r="P1450" s="6">
        <f t="shared" si="136"/>
        <v>0</v>
      </c>
      <c r="Q1450" s="7" t="str">
        <f t="shared" ref="Q1450:Q1513" si="138">LEFT(N1450,SEARCH("/",N1450)-1)</f>
        <v>publishing</v>
      </c>
      <c r="R1450" s="7" t="str">
        <f t="shared" ref="R1450:R1513" si="139">RIGHT(N1450,LEN(N1450)-SEARCH("/",N1450))</f>
        <v>translations</v>
      </c>
      <c r="S1450" s="8">
        <f t="shared" si="137"/>
        <v>42115.936550925922</v>
      </c>
      <c r="T1450" s="8">
        <f t="shared" si="134"/>
        <v>42146.225694444445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135"/>
        <v>0</v>
      </c>
      <c r="P1451" s="6">
        <f t="shared" si="136"/>
        <v>0</v>
      </c>
      <c r="Q1451" s="7" t="str">
        <f t="shared" si="138"/>
        <v>publishing</v>
      </c>
      <c r="R1451" s="7" t="str">
        <f t="shared" si="139"/>
        <v>translations</v>
      </c>
      <c r="S1451" s="8">
        <f t="shared" si="137"/>
        <v>42086.811400462961</v>
      </c>
      <c r="T1451" s="8">
        <f t="shared" si="134"/>
        <v>42134.811400462961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135"/>
        <v>1.0000000000000001E-5</v>
      </c>
      <c r="P1452" s="6">
        <f t="shared" si="136"/>
        <v>1</v>
      </c>
      <c r="Q1452" s="7" t="str">
        <f t="shared" si="138"/>
        <v>publishing</v>
      </c>
      <c r="R1452" s="7" t="str">
        <f t="shared" si="139"/>
        <v>translations</v>
      </c>
      <c r="S1452" s="8">
        <f t="shared" si="137"/>
        <v>42390.171261574069</v>
      </c>
      <c r="T1452" s="8">
        <f t="shared" si="134"/>
        <v>42420.171261574069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135"/>
        <v>1.0554089709762533E-4</v>
      </c>
      <c r="P1453" s="6">
        <f t="shared" si="136"/>
        <v>1</v>
      </c>
      <c r="Q1453" s="7" t="str">
        <f t="shared" si="138"/>
        <v>publishing</v>
      </c>
      <c r="R1453" s="7" t="str">
        <f t="shared" si="139"/>
        <v>translations</v>
      </c>
      <c r="S1453" s="8">
        <f t="shared" si="137"/>
        <v>41931.959016203706</v>
      </c>
      <c r="T1453" s="8">
        <f t="shared" si="134"/>
        <v>41962.00068287037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135"/>
        <v>0</v>
      </c>
      <c r="P1454" s="6">
        <f t="shared" si="136"/>
        <v>0</v>
      </c>
      <c r="Q1454" s="7" t="str">
        <f t="shared" si="138"/>
        <v>publishing</v>
      </c>
      <c r="R1454" s="7" t="str">
        <f t="shared" si="139"/>
        <v>translations</v>
      </c>
      <c r="S1454" s="8">
        <f t="shared" si="137"/>
        <v>41818.703275462962</v>
      </c>
      <c r="T1454" s="8">
        <f t="shared" si="134"/>
        <v>41848.703275462962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135"/>
        <v>0</v>
      </c>
      <c r="P1455" s="6">
        <f t="shared" si="136"/>
        <v>0</v>
      </c>
      <c r="Q1455" s="7" t="str">
        <f t="shared" si="138"/>
        <v>publishing</v>
      </c>
      <c r="R1455" s="7" t="str">
        <f t="shared" si="139"/>
        <v>translations</v>
      </c>
      <c r="S1455" s="8">
        <f t="shared" si="137"/>
        <v>42795.696145833332</v>
      </c>
      <c r="T1455" s="8">
        <f t="shared" si="134"/>
        <v>42840.654479166667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135"/>
        <v>8.5714285714285719E-3</v>
      </c>
      <c r="P1456" s="6">
        <f t="shared" si="136"/>
        <v>15</v>
      </c>
      <c r="Q1456" s="7" t="str">
        <f t="shared" si="138"/>
        <v>publishing</v>
      </c>
      <c r="R1456" s="7" t="str">
        <f t="shared" si="139"/>
        <v>translations</v>
      </c>
      <c r="S1456" s="8">
        <f t="shared" si="137"/>
        <v>42463.866666666669</v>
      </c>
      <c r="T1456" s="8">
        <f t="shared" si="134"/>
        <v>42484.915972222225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135"/>
        <v>0.105</v>
      </c>
      <c r="P1457" s="6">
        <f t="shared" si="136"/>
        <v>225</v>
      </c>
      <c r="Q1457" s="7" t="str">
        <f t="shared" si="138"/>
        <v>publishing</v>
      </c>
      <c r="R1457" s="7" t="str">
        <f t="shared" si="139"/>
        <v>translations</v>
      </c>
      <c r="S1457" s="8">
        <f t="shared" si="137"/>
        <v>41832.672685185185</v>
      </c>
      <c r="T1457" s="8">
        <f t="shared" si="134"/>
        <v>41887.568749999999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135"/>
        <v>2.9000000000000001E-2</v>
      </c>
      <c r="P1458" s="6">
        <f t="shared" si="136"/>
        <v>48.333333333333336</v>
      </c>
      <c r="Q1458" s="7" t="str">
        <f t="shared" si="138"/>
        <v>publishing</v>
      </c>
      <c r="R1458" s="7" t="str">
        <f t="shared" si="139"/>
        <v>translations</v>
      </c>
      <c r="S1458" s="8">
        <f t="shared" si="137"/>
        <v>42708.668576388889</v>
      </c>
      <c r="T1458" s="8">
        <f t="shared" si="134"/>
        <v>42738.668576388889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135"/>
        <v>0</v>
      </c>
      <c r="P1459" s="6">
        <f t="shared" si="136"/>
        <v>0</v>
      </c>
      <c r="Q1459" s="7" t="str">
        <f t="shared" si="138"/>
        <v>publishing</v>
      </c>
      <c r="R1459" s="7" t="str">
        <f t="shared" si="139"/>
        <v>translations</v>
      </c>
      <c r="S1459" s="8">
        <f t="shared" si="137"/>
        <v>42289.89634259259</v>
      </c>
      <c r="T1459" s="8">
        <f t="shared" si="134"/>
        <v>42319.938009259262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135"/>
        <v>0</v>
      </c>
      <c r="P1460" s="6">
        <f t="shared" si="136"/>
        <v>0</v>
      </c>
      <c r="Q1460" s="7" t="str">
        <f t="shared" si="138"/>
        <v>publishing</v>
      </c>
      <c r="R1460" s="7" t="str">
        <f t="shared" si="139"/>
        <v>translations</v>
      </c>
      <c r="S1460" s="8">
        <f t="shared" si="137"/>
        <v>41831.705555555556</v>
      </c>
      <c r="T1460" s="8">
        <f t="shared" si="134"/>
        <v>41862.166666666664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135"/>
        <v>0</v>
      </c>
      <c r="P1461" s="6">
        <f t="shared" si="136"/>
        <v>0</v>
      </c>
      <c r="Q1461" s="7" t="str">
        <f t="shared" si="138"/>
        <v>publishing</v>
      </c>
      <c r="R1461" s="7" t="str">
        <f t="shared" si="139"/>
        <v>translations</v>
      </c>
      <c r="S1461" s="8">
        <f t="shared" si="137"/>
        <v>42312.204814814817</v>
      </c>
      <c r="T1461" s="8">
        <f t="shared" si="134"/>
        <v>42340.725694444445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135"/>
        <v>0</v>
      </c>
      <c r="P1462" s="6">
        <f t="shared" si="136"/>
        <v>0</v>
      </c>
      <c r="Q1462" s="7" t="str">
        <f t="shared" si="138"/>
        <v>publishing</v>
      </c>
      <c r="R1462" s="7" t="str">
        <f t="shared" si="139"/>
        <v>translations</v>
      </c>
      <c r="S1462" s="8">
        <f t="shared" si="137"/>
        <v>41915.896967592591</v>
      </c>
      <c r="T1462" s="8">
        <f t="shared" si="134"/>
        <v>41973.989583333328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135"/>
        <v>1.012446</v>
      </c>
      <c r="P1463" s="6">
        <f t="shared" si="136"/>
        <v>44.66673529411765</v>
      </c>
      <c r="Q1463" s="7" t="str">
        <f t="shared" si="138"/>
        <v>publishing</v>
      </c>
      <c r="R1463" s="7" t="str">
        <f t="shared" si="139"/>
        <v>radio &amp; podcasts</v>
      </c>
      <c r="S1463" s="8">
        <f t="shared" si="137"/>
        <v>41899.645300925928</v>
      </c>
      <c r="T1463" s="8">
        <f t="shared" si="134"/>
        <v>41933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135"/>
        <v>1.085175</v>
      </c>
      <c r="P1464" s="6">
        <f t="shared" si="136"/>
        <v>28.937999999999999</v>
      </c>
      <c r="Q1464" s="7" t="str">
        <f t="shared" si="138"/>
        <v>publishing</v>
      </c>
      <c r="R1464" s="7" t="str">
        <f t="shared" si="139"/>
        <v>radio &amp; podcasts</v>
      </c>
      <c r="S1464" s="8">
        <f t="shared" si="137"/>
        <v>41344.662858796299</v>
      </c>
      <c r="T1464" s="8">
        <f t="shared" si="134"/>
        <v>41374.662858796299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135"/>
        <v>1.4766666666666666</v>
      </c>
      <c r="P1465" s="6">
        <f t="shared" si="136"/>
        <v>35.44</v>
      </c>
      <c r="Q1465" s="7" t="str">
        <f t="shared" si="138"/>
        <v>publishing</v>
      </c>
      <c r="R1465" s="7" t="str">
        <f t="shared" si="139"/>
        <v>radio &amp; podcasts</v>
      </c>
      <c r="S1465" s="8">
        <f t="shared" si="137"/>
        <v>41326.911319444444</v>
      </c>
      <c r="T1465" s="8">
        <f t="shared" si="134"/>
        <v>41371.869652777779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135"/>
        <v>1.6319999999999999</v>
      </c>
      <c r="P1466" s="6">
        <f t="shared" si="136"/>
        <v>34.871794871794869</v>
      </c>
      <c r="Q1466" s="7" t="str">
        <f t="shared" si="138"/>
        <v>publishing</v>
      </c>
      <c r="R1466" s="7" t="str">
        <f t="shared" si="139"/>
        <v>radio &amp; podcasts</v>
      </c>
      <c r="S1466" s="8">
        <f t="shared" si="137"/>
        <v>41291.661550925928</v>
      </c>
      <c r="T1466" s="8">
        <f t="shared" si="134"/>
        <v>41321.661550925928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135"/>
        <v>4.5641449999999999</v>
      </c>
      <c r="P1467" s="6">
        <f t="shared" si="136"/>
        <v>52.622732513451197</v>
      </c>
      <c r="Q1467" s="7" t="str">
        <f t="shared" si="138"/>
        <v>publishing</v>
      </c>
      <c r="R1467" s="7" t="str">
        <f t="shared" si="139"/>
        <v>radio &amp; podcasts</v>
      </c>
      <c r="S1467" s="8">
        <f t="shared" si="137"/>
        <v>40959.734398148146</v>
      </c>
      <c r="T1467" s="8">
        <f t="shared" si="134"/>
        <v>40990.125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135"/>
        <v>1.0787731249999999</v>
      </c>
      <c r="P1468" s="6">
        <f t="shared" si="136"/>
        <v>69.598266129032254</v>
      </c>
      <c r="Q1468" s="7" t="str">
        <f t="shared" si="138"/>
        <v>publishing</v>
      </c>
      <c r="R1468" s="7" t="str">
        <f t="shared" si="139"/>
        <v>radio &amp; podcasts</v>
      </c>
      <c r="S1468" s="8">
        <f t="shared" si="137"/>
        <v>42340.172060185185</v>
      </c>
      <c r="T1468" s="8">
        <f t="shared" si="134"/>
        <v>42381.208333333328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135"/>
        <v>1.1508</v>
      </c>
      <c r="P1469" s="6">
        <f t="shared" si="136"/>
        <v>76.72</v>
      </c>
      <c r="Q1469" s="7" t="str">
        <f t="shared" si="138"/>
        <v>publishing</v>
      </c>
      <c r="R1469" s="7" t="str">
        <f t="shared" si="139"/>
        <v>radio &amp; podcasts</v>
      </c>
      <c r="S1469" s="8">
        <f t="shared" si="137"/>
        <v>40933.80190972222</v>
      </c>
      <c r="T1469" s="8">
        <f t="shared" si="134"/>
        <v>40993.760243055556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135"/>
        <v>1.0236842105263158</v>
      </c>
      <c r="P1470" s="6">
        <f t="shared" si="136"/>
        <v>33.191126279863482</v>
      </c>
      <c r="Q1470" s="7" t="str">
        <f t="shared" si="138"/>
        <v>publishing</v>
      </c>
      <c r="R1470" s="7" t="str">
        <f t="shared" si="139"/>
        <v>radio &amp; podcasts</v>
      </c>
      <c r="S1470" s="8">
        <f t="shared" si="137"/>
        <v>40646.014456018522</v>
      </c>
      <c r="T1470" s="8">
        <f t="shared" si="134"/>
        <v>40706.014456018522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135"/>
        <v>1.0842485875706214</v>
      </c>
      <c r="P1471" s="6">
        <f t="shared" si="136"/>
        <v>149.46417445482865</v>
      </c>
      <c r="Q1471" s="7" t="str">
        <f t="shared" si="138"/>
        <v>publishing</v>
      </c>
      <c r="R1471" s="7" t="str">
        <f t="shared" si="139"/>
        <v>radio &amp; podcasts</v>
      </c>
      <c r="S1471" s="8">
        <f t="shared" si="137"/>
        <v>41290.598483796297</v>
      </c>
      <c r="T1471" s="8">
        <f t="shared" si="134"/>
        <v>41320.598483796297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135"/>
        <v>1.2513333333333334</v>
      </c>
      <c r="P1472" s="6">
        <f t="shared" si="136"/>
        <v>23.172839506172838</v>
      </c>
      <c r="Q1472" s="7" t="str">
        <f t="shared" si="138"/>
        <v>publishing</v>
      </c>
      <c r="R1472" s="7" t="str">
        <f t="shared" si="139"/>
        <v>radio &amp; podcasts</v>
      </c>
      <c r="S1472" s="8">
        <f t="shared" si="137"/>
        <v>41250.827118055553</v>
      </c>
      <c r="T1472" s="8">
        <f t="shared" si="134"/>
        <v>41271.827118055553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135"/>
        <v>1.03840625</v>
      </c>
      <c r="P1473" s="6">
        <f t="shared" si="136"/>
        <v>96.877551020408163</v>
      </c>
      <c r="Q1473" s="7" t="str">
        <f t="shared" si="138"/>
        <v>publishing</v>
      </c>
      <c r="R1473" s="7" t="str">
        <f t="shared" si="139"/>
        <v>radio &amp; podcasts</v>
      </c>
      <c r="S1473" s="8">
        <f t="shared" si="137"/>
        <v>42073.957569444443</v>
      </c>
      <c r="T1473" s="8">
        <f t="shared" si="134"/>
        <v>42103.957569444443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135"/>
        <v>1.3870400000000001</v>
      </c>
      <c r="P1474" s="6">
        <f t="shared" si="136"/>
        <v>103.20238095238095</v>
      </c>
      <c r="Q1474" s="7" t="str">
        <f t="shared" si="138"/>
        <v>publishing</v>
      </c>
      <c r="R1474" s="7" t="str">
        <f t="shared" si="139"/>
        <v>radio &amp; podcasts</v>
      </c>
      <c r="S1474" s="8">
        <f t="shared" si="137"/>
        <v>41533.542858796296</v>
      </c>
      <c r="T1474" s="8">
        <f t="shared" ref="T1474:T1537" si="140">(((I1474/60)/60)/24)+DATE(1970,1,1)</f>
        <v>41563.542858796296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141">E1475/D1475</f>
        <v>1.20516</v>
      </c>
      <c r="P1475" s="6">
        <f t="shared" ref="P1475:P1538" si="142">IF(L1475=0,0,E1475/L1475)</f>
        <v>38.462553191489363</v>
      </c>
      <c r="Q1475" s="7" t="str">
        <f t="shared" si="138"/>
        <v>publishing</v>
      </c>
      <c r="R1475" s="7" t="str">
        <f t="shared" si="139"/>
        <v>radio &amp; podcasts</v>
      </c>
      <c r="S1475" s="8">
        <f t="shared" ref="S1475:S1538" si="143">(((J1475/60)/60)/24)+DATE(1970,1,1)</f>
        <v>40939.979618055557</v>
      </c>
      <c r="T1475" s="8">
        <f t="shared" si="140"/>
        <v>40969.979618055557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141"/>
        <v>1.1226666666666667</v>
      </c>
      <c r="P1476" s="6">
        <f t="shared" si="142"/>
        <v>44.315789473684212</v>
      </c>
      <c r="Q1476" s="7" t="str">
        <f t="shared" si="138"/>
        <v>publishing</v>
      </c>
      <c r="R1476" s="7" t="str">
        <f t="shared" si="139"/>
        <v>radio &amp; podcasts</v>
      </c>
      <c r="S1476" s="8">
        <f t="shared" si="143"/>
        <v>41500.727916666663</v>
      </c>
      <c r="T1476" s="8">
        <f t="shared" si="140"/>
        <v>41530.727916666663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141"/>
        <v>1.8866966666666667</v>
      </c>
      <c r="P1477" s="6">
        <f t="shared" si="142"/>
        <v>64.173356009070289</v>
      </c>
      <c r="Q1477" s="7" t="str">
        <f t="shared" si="138"/>
        <v>publishing</v>
      </c>
      <c r="R1477" s="7" t="str">
        <f t="shared" si="139"/>
        <v>radio &amp; podcasts</v>
      </c>
      <c r="S1477" s="8">
        <f t="shared" si="143"/>
        <v>41960.722951388889</v>
      </c>
      <c r="T1477" s="8">
        <f t="shared" si="140"/>
        <v>41993.207638888889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141"/>
        <v>6.6155466666666669</v>
      </c>
      <c r="P1478" s="6">
        <f t="shared" si="142"/>
        <v>43.333275109170302</v>
      </c>
      <c r="Q1478" s="7" t="str">
        <f t="shared" si="138"/>
        <v>publishing</v>
      </c>
      <c r="R1478" s="7" t="str">
        <f t="shared" si="139"/>
        <v>radio &amp; podcasts</v>
      </c>
      <c r="S1478" s="8">
        <f t="shared" si="143"/>
        <v>40766.041921296295</v>
      </c>
      <c r="T1478" s="8">
        <f t="shared" si="140"/>
        <v>40796.041921296295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141"/>
        <v>1.1131</v>
      </c>
      <c r="P1479" s="6">
        <f t="shared" si="142"/>
        <v>90.495934959349597</v>
      </c>
      <c r="Q1479" s="7" t="str">
        <f t="shared" si="138"/>
        <v>publishing</v>
      </c>
      <c r="R1479" s="7" t="str">
        <f t="shared" si="139"/>
        <v>radio &amp; podcasts</v>
      </c>
      <c r="S1479" s="8">
        <f t="shared" si="143"/>
        <v>40840.615787037037</v>
      </c>
      <c r="T1479" s="8">
        <f t="shared" si="140"/>
        <v>40900.125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141"/>
        <v>11.8161422</v>
      </c>
      <c r="P1480" s="6">
        <f t="shared" si="142"/>
        <v>29.187190495010373</v>
      </c>
      <c r="Q1480" s="7" t="str">
        <f t="shared" si="138"/>
        <v>publishing</v>
      </c>
      <c r="R1480" s="7" t="str">
        <f t="shared" si="139"/>
        <v>radio &amp; podcasts</v>
      </c>
      <c r="S1480" s="8">
        <f t="shared" si="143"/>
        <v>41394.871678240743</v>
      </c>
      <c r="T1480" s="8">
        <f t="shared" si="140"/>
        <v>41408.871678240743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141"/>
        <v>1.37375</v>
      </c>
      <c r="P1481" s="6">
        <f t="shared" si="142"/>
        <v>30.95774647887324</v>
      </c>
      <c r="Q1481" s="7" t="str">
        <f t="shared" si="138"/>
        <v>publishing</v>
      </c>
      <c r="R1481" s="7" t="str">
        <f t="shared" si="139"/>
        <v>radio &amp; podcasts</v>
      </c>
      <c r="S1481" s="8">
        <f t="shared" si="143"/>
        <v>41754.745243055557</v>
      </c>
      <c r="T1481" s="8">
        <f t="shared" si="140"/>
        <v>41769.165972222225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141"/>
        <v>1.170404</v>
      </c>
      <c r="P1482" s="6">
        <f t="shared" si="142"/>
        <v>92.157795275590544</v>
      </c>
      <c r="Q1482" s="7" t="str">
        <f t="shared" si="138"/>
        <v>publishing</v>
      </c>
      <c r="R1482" s="7" t="str">
        <f t="shared" si="139"/>
        <v>radio &amp; podcasts</v>
      </c>
      <c r="S1482" s="8">
        <f t="shared" si="143"/>
        <v>41464.934016203704</v>
      </c>
      <c r="T1482" s="8">
        <f t="shared" si="140"/>
        <v>41481.708333333336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141"/>
        <v>2.1000000000000001E-2</v>
      </c>
      <c r="P1483" s="6">
        <f t="shared" si="142"/>
        <v>17.5</v>
      </c>
      <c r="Q1483" s="7" t="str">
        <f t="shared" si="138"/>
        <v>publishing</v>
      </c>
      <c r="R1483" s="7" t="str">
        <f t="shared" si="139"/>
        <v>fiction</v>
      </c>
      <c r="S1483" s="8">
        <f t="shared" si="143"/>
        <v>41550.922974537039</v>
      </c>
      <c r="T1483" s="8">
        <f t="shared" si="140"/>
        <v>41580.922974537039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141"/>
        <v>1E-3</v>
      </c>
      <c r="P1484" s="6">
        <f t="shared" si="142"/>
        <v>5</v>
      </c>
      <c r="Q1484" s="7" t="str">
        <f t="shared" si="138"/>
        <v>publishing</v>
      </c>
      <c r="R1484" s="7" t="str">
        <f t="shared" si="139"/>
        <v>fiction</v>
      </c>
      <c r="S1484" s="8">
        <f t="shared" si="143"/>
        <v>41136.85805555556</v>
      </c>
      <c r="T1484" s="8">
        <f t="shared" si="140"/>
        <v>41159.32708333333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141"/>
        <v>7.1428571428571426E-3</v>
      </c>
      <c r="P1485" s="6">
        <f t="shared" si="142"/>
        <v>25</v>
      </c>
      <c r="Q1485" s="7" t="str">
        <f t="shared" si="138"/>
        <v>publishing</v>
      </c>
      <c r="R1485" s="7" t="str">
        <f t="shared" si="139"/>
        <v>fiction</v>
      </c>
      <c r="S1485" s="8">
        <f t="shared" si="143"/>
        <v>42548.192997685182</v>
      </c>
      <c r="T1485" s="8">
        <f t="shared" si="140"/>
        <v>42573.192997685182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141"/>
        <v>0</v>
      </c>
      <c r="P1486" s="6">
        <f t="shared" si="142"/>
        <v>0</v>
      </c>
      <c r="Q1486" s="7" t="str">
        <f t="shared" si="138"/>
        <v>publishing</v>
      </c>
      <c r="R1486" s="7" t="str">
        <f t="shared" si="139"/>
        <v>fiction</v>
      </c>
      <c r="S1486" s="8">
        <f t="shared" si="143"/>
        <v>41053.200960648144</v>
      </c>
      <c r="T1486" s="8">
        <f t="shared" si="140"/>
        <v>41111.618750000001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141"/>
        <v>2.2388059701492536E-2</v>
      </c>
      <c r="P1487" s="6">
        <f t="shared" si="142"/>
        <v>50</v>
      </c>
      <c r="Q1487" s="7" t="str">
        <f t="shared" si="138"/>
        <v>publishing</v>
      </c>
      <c r="R1487" s="7" t="str">
        <f t="shared" si="139"/>
        <v>fiction</v>
      </c>
      <c r="S1487" s="8">
        <f t="shared" si="143"/>
        <v>42130.795983796299</v>
      </c>
      <c r="T1487" s="8">
        <f t="shared" si="140"/>
        <v>42175.795983796299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141"/>
        <v>2.3999999999999998E-3</v>
      </c>
      <c r="P1488" s="6">
        <f t="shared" si="142"/>
        <v>16</v>
      </c>
      <c r="Q1488" s="7" t="str">
        <f t="shared" si="138"/>
        <v>publishing</v>
      </c>
      <c r="R1488" s="7" t="str">
        <f t="shared" si="139"/>
        <v>fiction</v>
      </c>
      <c r="S1488" s="8">
        <f t="shared" si="143"/>
        <v>42032.168530092589</v>
      </c>
      <c r="T1488" s="8">
        <f t="shared" si="140"/>
        <v>42062.168530092589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141"/>
        <v>0</v>
      </c>
      <c r="P1489" s="6">
        <f t="shared" si="142"/>
        <v>0</v>
      </c>
      <c r="Q1489" s="7" t="str">
        <f t="shared" si="138"/>
        <v>publishing</v>
      </c>
      <c r="R1489" s="7" t="str">
        <f t="shared" si="139"/>
        <v>fiction</v>
      </c>
      <c r="S1489" s="8">
        <f t="shared" si="143"/>
        <v>42554.917488425926</v>
      </c>
      <c r="T1489" s="8">
        <f t="shared" si="140"/>
        <v>42584.917488425926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141"/>
        <v>2.4E-2</v>
      </c>
      <c r="P1490" s="6">
        <f t="shared" si="142"/>
        <v>60</v>
      </c>
      <c r="Q1490" s="7" t="str">
        <f t="shared" si="138"/>
        <v>publishing</v>
      </c>
      <c r="R1490" s="7" t="str">
        <f t="shared" si="139"/>
        <v>fiction</v>
      </c>
      <c r="S1490" s="8">
        <f t="shared" si="143"/>
        <v>41614.563194444447</v>
      </c>
      <c r="T1490" s="8">
        <f t="shared" si="140"/>
        <v>41644.563194444447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141"/>
        <v>0</v>
      </c>
      <c r="P1491" s="6">
        <f t="shared" si="142"/>
        <v>0</v>
      </c>
      <c r="Q1491" s="7" t="str">
        <f t="shared" si="138"/>
        <v>publishing</v>
      </c>
      <c r="R1491" s="7" t="str">
        <f t="shared" si="139"/>
        <v>fiction</v>
      </c>
      <c r="S1491" s="8">
        <f t="shared" si="143"/>
        <v>41198.611712962964</v>
      </c>
      <c r="T1491" s="8">
        <f t="shared" si="140"/>
        <v>41228.653379629628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141"/>
        <v>0.30862068965517242</v>
      </c>
      <c r="P1492" s="6">
        <f t="shared" si="142"/>
        <v>47.10526315789474</v>
      </c>
      <c r="Q1492" s="7" t="str">
        <f t="shared" si="138"/>
        <v>publishing</v>
      </c>
      <c r="R1492" s="7" t="str">
        <f t="shared" si="139"/>
        <v>fiction</v>
      </c>
      <c r="S1492" s="8">
        <f t="shared" si="143"/>
        <v>41520.561041666668</v>
      </c>
      <c r="T1492" s="8">
        <f t="shared" si="140"/>
        <v>41549.561041666668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141"/>
        <v>8.3333333333333329E-2</v>
      </c>
      <c r="P1493" s="6">
        <f t="shared" si="142"/>
        <v>100</v>
      </c>
      <c r="Q1493" s="7" t="str">
        <f t="shared" si="138"/>
        <v>publishing</v>
      </c>
      <c r="R1493" s="7" t="str">
        <f t="shared" si="139"/>
        <v>fiction</v>
      </c>
      <c r="S1493" s="8">
        <f t="shared" si="143"/>
        <v>41991.713460648149</v>
      </c>
      <c r="T1493" s="8">
        <f t="shared" si="140"/>
        <v>42050.651388888888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141"/>
        <v>7.4999999999999997E-3</v>
      </c>
      <c r="P1494" s="6">
        <f t="shared" si="142"/>
        <v>15</v>
      </c>
      <c r="Q1494" s="7" t="str">
        <f t="shared" si="138"/>
        <v>publishing</v>
      </c>
      <c r="R1494" s="7" t="str">
        <f t="shared" si="139"/>
        <v>fiction</v>
      </c>
      <c r="S1494" s="8">
        <f t="shared" si="143"/>
        <v>40682.884791666671</v>
      </c>
      <c r="T1494" s="8">
        <f t="shared" si="140"/>
        <v>40712.884791666671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141"/>
        <v>0</v>
      </c>
      <c r="P1495" s="6">
        <f t="shared" si="142"/>
        <v>0</v>
      </c>
      <c r="Q1495" s="7" t="str">
        <f t="shared" si="138"/>
        <v>publishing</v>
      </c>
      <c r="R1495" s="7" t="str">
        <f t="shared" si="139"/>
        <v>fiction</v>
      </c>
      <c r="S1495" s="8">
        <f t="shared" si="143"/>
        <v>41411.866608796299</v>
      </c>
      <c r="T1495" s="8">
        <f t="shared" si="140"/>
        <v>41441.866608796299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141"/>
        <v>8.8999999999999996E-2</v>
      </c>
      <c r="P1496" s="6">
        <f t="shared" si="142"/>
        <v>40.454545454545453</v>
      </c>
      <c r="Q1496" s="7" t="str">
        <f t="shared" si="138"/>
        <v>publishing</v>
      </c>
      <c r="R1496" s="7" t="str">
        <f t="shared" si="139"/>
        <v>fiction</v>
      </c>
      <c r="S1496" s="8">
        <f t="shared" si="143"/>
        <v>42067.722372685181</v>
      </c>
      <c r="T1496" s="8">
        <f t="shared" si="140"/>
        <v>42097.651388888888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141"/>
        <v>0</v>
      </c>
      <c r="P1497" s="6">
        <f t="shared" si="142"/>
        <v>0</v>
      </c>
      <c r="Q1497" s="7" t="str">
        <f t="shared" si="138"/>
        <v>publishing</v>
      </c>
      <c r="R1497" s="7" t="str">
        <f t="shared" si="139"/>
        <v>fiction</v>
      </c>
      <c r="S1497" s="8">
        <f t="shared" si="143"/>
        <v>40752.789710648147</v>
      </c>
      <c r="T1497" s="8">
        <f t="shared" si="140"/>
        <v>40782.789710648147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141"/>
        <v>0</v>
      </c>
      <c r="P1498" s="6">
        <f t="shared" si="142"/>
        <v>0</v>
      </c>
      <c r="Q1498" s="7" t="str">
        <f t="shared" si="138"/>
        <v>publishing</v>
      </c>
      <c r="R1498" s="7" t="str">
        <f t="shared" si="139"/>
        <v>fiction</v>
      </c>
      <c r="S1498" s="8">
        <f t="shared" si="143"/>
        <v>41838.475219907406</v>
      </c>
      <c r="T1498" s="8">
        <f t="shared" si="140"/>
        <v>41898.475219907406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141"/>
        <v>6.666666666666667E-5</v>
      </c>
      <c r="P1499" s="6">
        <f t="shared" si="142"/>
        <v>1</v>
      </c>
      <c r="Q1499" s="7" t="str">
        <f t="shared" si="138"/>
        <v>publishing</v>
      </c>
      <c r="R1499" s="7" t="str">
        <f t="shared" si="139"/>
        <v>fiction</v>
      </c>
      <c r="S1499" s="8">
        <f t="shared" si="143"/>
        <v>41444.64261574074</v>
      </c>
      <c r="T1499" s="8">
        <f t="shared" si="140"/>
        <v>41486.821527777778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141"/>
        <v>1.9E-2</v>
      </c>
      <c r="P1500" s="6">
        <f t="shared" si="142"/>
        <v>19</v>
      </c>
      <c r="Q1500" s="7" t="str">
        <f t="shared" si="138"/>
        <v>publishing</v>
      </c>
      <c r="R1500" s="7" t="str">
        <f t="shared" si="139"/>
        <v>fiction</v>
      </c>
      <c r="S1500" s="8">
        <f t="shared" si="143"/>
        <v>41840.983541666668</v>
      </c>
      <c r="T1500" s="8">
        <f t="shared" si="140"/>
        <v>41885.983541666668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141"/>
        <v>2.5000000000000001E-3</v>
      </c>
      <c r="P1501" s="6">
        <f t="shared" si="142"/>
        <v>5</v>
      </c>
      <c r="Q1501" s="7" t="str">
        <f t="shared" si="138"/>
        <v>publishing</v>
      </c>
      <c r="R1501" s="7" t="str">
        <f t="shared" si="139"/>
        <v>fiction</v>
      </c>
      <c r="S1501" s="8">
        <f t="shared" si="143"/>
        <v>42527.007326388892</v>
      </c>
      <c r="T1501" s="8">
        <f t="shared" si="140"/>
        <v>42587.007326388892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141"/>
        <v>0.25035714285714283</v>
      </c>
      <c r="P1502" s="6">
        <f t="shared" si="142"/>
        <v>46.733333333333334</v>
      </c>
      <c r="Q1502" s="7" t="str">
        <f t="shared" si="138"/>
        <v>publishing</v>
      </c>
      <c r="R1502" s="7" t="str">
        <f t="shared" si="139"/>
        <v>fiction</v>
      </c>
      <c r="S1502" s="8">
        <f t="shared" si="143"/>
        <v>41365.904594907406</v>
      </c>
      <c r="T1502" s="8">
        <f t="shared" si="140"/>
        <v>41395.904594907406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141"/>
        <v>1.6633076923076924</v>
      </c>
      <c r="P1503" s="6">
        <f t="shared" si="142"/>
        <v>97.731073446327684</v>
      </c>
      <c r="Q1503" s="7" t="str">
        <f t="shared" si="138"/>
        <v>photography</v>
      </c>
      <c r="R1503" s="7" t="str">
        <f t="shared" si="139"/>
        <v>photobooks</v>
      </c>
      <c r="S1503" s="8">
        <f t="shared" si="143"/>
        <v>42163.583599537036</v>
      </c>
      <c r="T1503" s="8">
        <f t="shared" si="140"/>
        <v>42193.583599537036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141"/>
        <v>1.0144545454545455</v>
      </c>
      <c r="P1504" s="6">
        <f t="shared" si="142"/>
        <v>67.835866261398181</v>
      </c>
      <c r="Q1504" s="7" t="str">
        <f t="shared" si="138"/>
        <v>photography</v>
      </c>
      <c r="R1504" s="7" t="str">
        <f t="shared" si="139"/>
        <v>photobooks</v>
      </c>
      <c r="S1504" s="8">
        <f t="shared" si="143"/>
        <v>42426.542592592596</v>
      </c>
      <c r="T1504" s="8">
        <f t="shared" si="140"/>
        <v>42454.916666666672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141"/>
        <v>1.0789146666666667</v>
      </c>
      <c r="P1505" s="6">
        <f t="shared" si="142"/>
        <v>56.98492957746479</v>
      </c>
      <c r="Q1505" s="7" t="str">
        <f t="shared" si="138"/>
        <v>photography</v>
      </c>
      <c r="R1505" s="7" t="str">
        <f t="shared" si="139"/>
        <v>photobooks</v>
      </c>
      <c r="S1505" s="8">
        <f t="shared" si="143"/>
        <v>42606.347233796296</v>
      </c>
      <c r="T1505" s="8">
        <f t="shared" si="140"/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141"/>
        <v>2.7793846153846156</v>
      </c>
      <c r="P1506" s="6">
        <f t="shared" si="142"/>
        <v>67.159851301115239</v>
      </c>
      <c r="Q1506" s="7" t="str">
        <f t="shared" si="138"/>
        <v>photography</v>
      </c>
      <c r="R1506" s="7" t="str">
        <f t="shared" si="139"/>
        <v>photobooks</v>
      </c>
      <c r="S1506" s="8">
        <f t="shared" si="143"/>
        <v>41772.657685185186</v>
      </c>
      <c r="T1506" s="8">
        <f t="shared" si="140"/>
        <v>41800.356249999997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141"/>
        <v>1.0358125</v>
      </c>
      <c r="P1507" s="6">
        <f t="shared" si="142"/>
        <v>48.037681159420288</v>
      </c>
      <c r="Q1507" s="7" t="str">
        <f t="shared" si="138"/>
        <v>photography</v>
      </c>
      <c r="R1507" s="7" t="str">
        <f t="shared" si="139"/>
        <v>photobooks</v>
      </c>
      <c r="S1507" s="8">
        <f t="shared" si="143"/>
        <v>42414.44332175926</v>
      </c>
      <c r="T1507" s="8">
        <f t="shared" si="140"/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141"/>
        <v>1.1140000000000001</v>
      </c>
      <c r="P1508" s="6">
        <f t="shared" si="142"/>
        <v>38.860465116279073</v>
      </c>
      <c r="Q1508" s="7" t="str">
        <f t="shared" si="138"/>
        <v>photography</v>
      </c>
      <c r="R1508" s="7" t="str">
        <f t="shared" si="139"/>
        <v>photobooks</v>
      </c>
      <c r="S1508" s="8">
        <f t="shared" si="143"/>
        <v>41814.785925925928</v>
      </c>
      <c r="T1508" s="8">
        <f t="shared" si="140"/>
        <v>41844.785925925928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141"/>
        <v>2.15</v>
      </c>
      <c r="P1509" s="6">
        <f t="shared" si="142"/>
        <v>78.181818181818187</v>
      </c>
      <c r="Q1509" s="7" t="str">
        <f t="shared" si="138"/>
        <v>photography</v>
      </c>
      <c r="R1509" s="7" t="str">
        <f t="shared" si="139"/>
        <v>photobooks</v>
      </c>
      <c r="S1509" s="8">
        <f t="shared" si="143"/>
        <v>40254.450335648151</v>
      </c>
      <c r="T1509" s="8">
        <f t="shared" si="140"/>
        <v>40313.340277777781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141"/>
        <v>1.1076216216216217</v>
      </c>
      <c r="P1510" s="6">
        <f t="shared" si="142"/>
        <v>97.113744075829388</v>
      </c>
      <c r="Q1510" s="7" t="str">
        <f t="shared" si="138"/>
        <v>photography</v>
      </c>
      <c r="R1510" s="7" t="str">
        <f t="shared" si="139"/>
        <v>photobooks</v>
      </c>
      <c r="S1510" s="8">
        <f t="shared" si="143"/>
        <v>41786.614363425928</v>
      </c>
      <c r="T1510" s="8">
        <f t="shared" si="140"/>
        <v>41817.614363425928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141"/>
        <v>1.2364125714285714</v>
      </c>
      <c r="P1511" s="6">
        <f t="shared" si="142"/>
        <v>110.39397959183674</v>
      </c>
      <c r="Q1511" s="7" t="str">
        <f t="shared" si="138"/>
        <v>photography</v>
      </c>
      <c r="R1511" s="7" t="str">
        <f t="shared" si="139"/>
        <v>photobooks</v>
      </c>
      <c r="S1511" s="8">
        <f t="shared" si="143"/>
        <v>42751.533391203702</v>
      </c>
      <c r="T1511" s="8">
        <f t="shared" si="140"/>
        <v>42780.957638888889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141"/>
        <v>1.0103500000000001</v>
      </c>
      <c r="P1512" s="6">
        <f t="shared" si="142"/>
        <v>39.91506172839506</v>
      </c>
      <c r="Q1512" s="7" t="str">
        <f t="shared" si="138"/>
        <v>photography</v>
      </c>
      <c r="R1512" s="7" t="str">
        <f t="shared" si="139"/>
        <v>photobooks</v>
      </c>
      <c r="S1512" s="8">
        <f t="shared" si="143"/>
        <v>41809.385162037033</v>
      </c>
      <c r="T1512" s="8">
        <f t="shared" si="140"/>
        <v>41839.385162037033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141"/>
        <v>1.1179285714285714</v>
      </c>
      <c r="P1513" s="6">
        <f t="shared" si="142"/>
        <v>75.975728155339809</v>
      </c>
      <c r="Q1513" s="7" t="str">
        <f t="shared" si="138"/>
        <v>photography</v>
      </c>
      <c r="R1513" s="7" t="str">
        <f t="shared" si="139"/>
        <v>photobooks</v>
      </c>
      <c r="S1513" s="8">
        <f t="shared" si="143"/>
        <v>42296.583379629628</v>
      </c>
      <c r="T1513" s="8">
        <f t="shared" si="140"/>
        <v>42326.625046296293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141"/>
        <v>5.5877142857142861</v>
      </c>
      <c r="P1514" s="6">
        <f t="shared" si="142"/>
        <v>58.379104477611939</v>
      </c>
      <c r="Q1514" s="7" t="str">
        <f t="shared" ref="Q1514:Q1577" si="144">LEFT(N1514,SEARCH("/",N1514)-1)</f>
        <v>photography</v>
      </c>
      <c r="R1514" s="7" t="str">
        <f t="shared" ref="R1514:R1577" si="145">RIGHT(N1514,LEN(N1514)-SEARCH("/",N1514))</f>
        <v>photobooks</v>
      </c>
      <c r="S1514" s="8">
        <f t="shared" si="143"/>
        <v>42741.684479166666</v>
      </c>
      <c r="T1514" s="8">
        <f t="shared" si="140"/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141"/>
        <v>1.5001875</v>
      </c>
      <c r="P1515" s="6">
        <f t="shared" si="142"/>
        <v>55.82093023255814</v>
      </c>
      <c r="Q1515" s="7" t="str">
        <f t="shared" si="144"/>
        <v>photography</v>
      </c>
      <c r="R1515" s="7" t="str">
        <f t="shared" si="145"/>
        <v>photobooks</v>
      </c>
      <c r="S1515" s="8">
        <f t="shared" si="143"/>
        <v>41806.637337962966</v>
      </c>
      <c r="T1515" s="8">
        <f t="shared" si="140"/>
        <v>41836.637337962966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141"/>
        <v>1.0647599999999999</v>
      </c>
      <c r="P1516" s="6">
        <f t="shared" si="142"/>
        <v>151.24431818181819</v>
      </c>
      <c r="Q1516" s="7" t="str">
        <f t="shared" si="144"/>
        <v>photography</v>
      </c>
      <c r="R1516" s="7" t="str">
        <f t="shared" si="145"/>
        <v>photobooks</v>
      </c>
      <c r="S1516" s="8">
        <f t="shared" si="143"/>
        <v>42234.597685185188</v>
      </c>
      <c r="T1516" s="8">
        <f t="shared" si="140"/>
        <v>42274.597685185188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141"/>
        <v>1.57189</v>
      </c>
      <c r="P1517" s="6">
        <f t="shared" si="142"/>
        <v>849.67027027027029</v>
      </c>
      <c r="Q1517" s="7" t="str">
        <f t="shared" si="144"/>
        <v>photography</v>
      </c>
      <c r="R1517" s="7" t="str">
        <f t="shared" si="145"/>
        <v>photobooks</v>
      </c>
      <c r="S1517" s="8">
        <f t="shared" si="143"/>
        <v>42415.253437499996</v>
      </c>
      <c r="T1517" s="8">
        <f t="shared" si="140"/>
        <v>42445.211770833332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141"/>
        <v>1.0865882352941176</v>
      </c>
      <c r="P1518" s="6">
        <f t="shared" si="142"/>
        <v>159.24137931034483</v>
      </c>
      <c r="Q1518" s="7" t="str">
        <f t="shared" si="144"/>
        <v>photography</v>
      </c>
      <c r="R1518" s="7" t="str">
        <f t="shared" si="145"/>
        <v>photobooks</v>
      </c>
      <c r="S1518" s="8">
        <f t="shared" si="143"/>
        <v>42619.466342592597</v>
      </c>
      <c r="T1518" s="8">
        <f t="shared" si="140"/>
        <v>42649.583333333328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141"/>
        <v>1.6197999999999999</v>
      </c>
      <c r="P1519" s="6">
        <f t="shared" si="142"/>
        <v>39.507317073170732</v>
      </c>
      <c r="Q1519" s="7" t="str">
        <f t="shared" si="144"/>
        <v>photography</v>
      </c>
      <c r="R1519" s="7" t="str">
        <f t="shared" si="145"/>
        <v>photobooks</v>
      </c>
      <c r="S1519" s="8">
        <f t="shared" si="143"/>
        <v>41948.56658564815</v>
      </c>
      <c r="T1519" s="8">
        <f t="shared" si="140"/>
        <v>41979.25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141"/>
        <v>2.0536666666666665</v>
      </c>
      <c r="P1520" s="6">
        <f t="shared" si="142"/>
        <v>130.52966101694915</v>
      </c>
      <c r="Q1520" s="7" t="str">
        <f t="shared" si="144"/>
        <v>photography</v>
      </c>
      <c r="R1520" s="7" t="str">
        <f t="shared" si="145"/>
        <v>photobooks</v>
      </c>
      <c r="S1520" s="8">
        <f t="shared" si="143"/>
        <v>41760.8200462963</v>
      </c>
      <c r="T1520" s="8">
        <f t="shared" si="140"/>
        <v>41790.8200462963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141"/>
        <v>1.033638888888889</v>
      </c>
      <c r="P1521" s="6">
        <f t="shared" si="142"/>
        <v>64.156896551724131</v>
      </c>
      <c r="Q1521" s="7" t="str">
        <f t="shared" si="144"/>
        <v>photography</v>
      </c>
      <c r="R1521" s="7" t="str">
        <f t="shared" si="145"/>
        <v>photobooks</v>
      </c>
      <c r="S1521" s="8">
        <f t="shared" si="143"/>
        <v>41782.741701388892</v>
      </c>
      <c r="T1521" s="8">
        <f t="shared" si="140"/>
        <v>41810.915972222225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141"/>
        <v>1.0347222222222223</v>
      </c>
      <c r="P1522" s="6">
        <f t="shared" si="142"/>
        <v>111.52694610778443</v>
      </c>
      <c r="Q1522" s="7" t="str">
        <f t="shared" si="144"/>
        <v>photography</v>
      </c>
      <c r="R1522" s="7" t="str">
        <f t="shared" si="145"/>
        <v>photobooks</v>
      </c>
      <c r="S1522" s="8">
        <f t="shared" si="143"/>
        <v>41955.857789351852</v>
      </c>
      <c r="T1522" s="8">
        <f t="shared" si="140"/>
        <v>41992.166666666672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141"/>
        <v>1.0681333333333334</v>
      </c>
      <c r="P1523" s="6">
        <f t="shared" si="142"/>
        <v>170.44680851063831</v>
      </c>
      <c r="Q1523" s="7" t="str">
        <f t="shared" si="144"/>
        <v>photography</v>
      </c>
      <c r="R1523" s="7" t="str">
        <f t="shared" si="145"/>
        <v>photobooks</v>
      </c>
      <c r="S1523" s="8">
        <f t="shared" si="143"/>
        <v>42493.167719907404</v>
      </c>
      <c r="T1523" s="8">
        <f t="shared" si="140"/>
        <v>42528.167719907404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141"/>
        <v>1.3896574712643677</v>
      </c>
      <c r="P1524" s="6">
        <f t="shared" si="142"/>
        <v>133.7391592920354</v>
      </c>
      <c r="Q1524" s="7" t="str">
        <f t="shared" si="144"/>
        <v>photography</v>
      </c>
      <c r="R1524" s="7" t="str">
        <f t="shared" si="145"/>
        <v>photobooks</v>
      </c>
      <c r="S1524" s="8">
        <f t="shared" si="143"/>
        <v>41899.830312500002</v>
      </c>
      <c r="T1524" s="8">
        <f t="shared" si="140"/>
        <v>41929.830312500002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141"/>
        <v>1.2484324324324325</v>
      </c>
      <c r="P1525" s="6">
        <f t="shared" si="142"/>
        <v>95.834024896265561</v>
      </c>
      <c r="Q1525" s="7" t="str">
        <f t="shared" si="144"/>
        <v>photography</v>
      </c>
      <c r="R1525" s="7" t="str">
        <f t="shared" si="145"/>
        <v>photobooks</v>
      </c>
      <c r="S1525" s="8">
        <f t="shared" si="143"/>
        <v>41964.751342592594</v>
      </c>
      <c r="T1525" s="8">
        <f t="shared" si="140"/>
        <v>41996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141"/>
        <v>2.0699999999999998</v>
      </c>
      <c r="P1526" s="6">
        <f t="shared" si="142"/>
        <v>221.78571428571428</v>
      </c>
      <c r="Q1526" s="7" t="str">
        <f t="shared" si="144"/>
        <v>photography</v>
      </c>
      <c r="R1526" s="7" t="str">
        <f t="shared" si="145"/>
        <v>photobooks</v>
      </c>
      <c r="S1526" s="8">
        <f t="shared" si="143"/>
        <v>42756.501041666663</v>
      </c>
      <c r="T1526" s="8">
        <f t="shared" si="140"/>
        <v>42786.501041666663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141"/>
        <v>1.7400576923076922</v>
      </c>
      <c r="P1527" s="6">
        <f t="shared" si="142"/>
        <v>32.315357142857138</v>
      </c>
      <c r="Q1527" s="7" t="str">
        <f t="shared" si="144"/>
        <v>photography</v>
      </c>
      <c r="R1527" s="7" t="str">
        <f t="shared" si="145"/>
        <v>photobooks</v>
      </c>
      <c r="S1527" s="8">
        <f t="shared" si="143"/>
        <v>42570.702986111108</v>
      </c>
      <c r="T1527" s="8">
        <f t="shared" si="140"/>
        <v>42600.702986111108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141"/>
        <v>1.2032608695652174</v>
      </c>
      <c r="P1528" s="6">
        <f t="shared" si="142"/>
        <v>98.839285714285708</v>
      </c>
      <c r="Q1528" s="7" t="str">
        <f t="shared" si="144"/>
        <v>photography</v>
      </c>
      <c r="R1528" s="7" t="str">
        <f t="shared" si="145"/>
        <v>photobooks</v>
      </c>
      <c r="S1528" s="8">
        <f t="shared" si="143"/>
        <v>42339.276006944448</v>
      </c>
      <c r="T1528" s="8">
        <f t="shared" si="140"/>
        <v>42388.276006944448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141"/>
        <v>1.1044428571428573</v>
      </c>
      <c r="P1529" s="6">
        <f t="shared" si="142"/>
        <v>55.222142857142863</v>
      </c>
      <c r="Q1529" s="7" t="str">
        <f t="shared" si="144"/>
        <v>photography</v>
      </c>
      <c r="R1529" s="7" t="str">
        <f t="shared" si="145"/>
        <v>photobooks</v>
      </c>
      <c r="S1529" s="8">
        <f t="shared" si="143"/>
        <v>42780.600532407407</v>
      </c>
      <c r="T1529" s="8">
        <f t="shared" si="140"/>
        <v>42808.558865740735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141"/>
        <v>2.8156666666666665</v>
      </c>
      <c r="P1530" s="6">
        <f t="shared" si="142"/>
        <v>52.793750000000003</v>
      </c>
      <c r="Q1530" s="7" t="str">
        <f t="shared" si="144"/>
        <v>photography</v>
      </c>
      <c r="R1530" s="7" t="str">
        <f t="shared" si="145"/>
        <v>photobooks</v>
      </c>
      <c r="S1530" s="8">
        <f t="shared" si="143"/>
        <v>42736.732893518521</v>
      </c>
      <c r="T1530" s="8">
        <f t="shared" si="140"/>
        <v>42767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141"/>
        <v>1.0067894736842105</v>
      </c>
      <c r="P1531" s="6">
        <f t="shared" si="142"/>
        <v>135.66666666666666</v>
      </c>
      <c r="Q1531" s="7" t="str">
        <f t="shared" si="144"/>
        <v>photography</v>
      </c>
      <c r="R1531" s="7" t="str">
        <f t="shared" si="145"/>
        <v>photobooks</v>
      </c>
      <c r="S1531" s="8">
        <f t="shared" si="143"/>
        <v>42052.628703703704</v>
      </c>
      <c r="T1531" s="8">
        <f t="shared" si="140"/>
        <v>42082.587037037039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141"/>
        <v>1.3482571428571428</v>
      </c>
      <c r="P1532" s="6">
        <f t="shared" si="142"/>
        <v>53.991990846681922</v>
      </c>
      <c r="Q1532" s="7" t="str">
        <f t="shared" si="144"/>
        <v>photography</v>
      </c>
      <c r="R1532" s="7" t="str">
        <f t="shared" si="145"/>
        <v>photobooks</v>
      </c>
      <c r="S1532" s="8">
        <f t="shared" si="143"/>
        <v>42275.767303240747</v>
      </c>
      <c r="T1532" s="8">
        <f t="shared" si="140"/>
        <v>42300.767303240747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141"/>
        <v>1.7595744680851064</v>
      </c>
      <c r="P1533" s="6">
        <f t="shared" si="142"/>
        <v>56.643835616438359</v>
      </c>
      <c r="Q1533" s="7" t="str">
        <f t="shared" si="144"/>
        <v>photography</v>
      </c>
      <c r="R1533" s="7" t="str">
        <f t="shared" si="145"/>
        <v>photobooks</v>
      </c>
      <c r="S1533" s="8">
        <f t="shared" si="143"/>
        <v>41941.802384259259</v>
      </c>
      <c r="T1533" s="8">
        <f t="shared" si="140"/>
        <v>41974.125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141"/>
        <v>4.8402000000000003</v>
      </c>
      <c r="P1534" s="6">
        <f t="shared" si="142"/>
        <v>82.316326530612244</v>
      </c>
      <c r="Q1534" s="7" t="str">
        <f t="shared" si="144"/>
        <v>photography</v>
      </c>
      <c r="R1534" s="7" t="str">
        <f t="shared" si="145"/>
        <v>photobooks</v>
      </c>
      <c r="S1534" s="8">
        <f t="shared" si="143"/>
        <v>42391.475289351853</v>
      </c>
      <c r="T1534" s="8">
        <f t="shared" si="140"/>
        <v>42415.625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141"/>
        <v>1.4514</v>
      </c>
      <c r="P1535" s="6">
        <f t="shared" si="142"/>
        <v>88.26081081081081</v>
      </c>
      <c r="Q1535" s="7" t="str">
        <f t="shared" si="144"/>
        <v>photography</v>
      </c>
      <c r="R1535" s="7" t="str">
        <f t="shared" si="145"/>
        <v>photobooks</v>
      </c>
      <c r="S1535" s="8">
        <f t="shared" si="143"/>
        <v>42443.00204861111</v>
      </c>
      <c r="T1535" s="8">
        <f t="shared" si="140"/>
        <v>42492.165972222225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141"/>
        <v>4.1773333333333333</v>
      </c>
      <c r="P1536" s="6">
        <f t="shared" si="142"/>
        <v>84.905149051490511</v>
      </c>
      <c r="Q1536" s="7" t="str">
        <f t="shared" si="144"/>
        <v>photography</v>
      </c>
      <c r="R1536" s="7" t="str">
        <f t="shared" si="145"/>
        <v>photobooks</v>
      </c>
      <c r="S1536" s="8">
        <f t="shared" si="143"/>
        <v>42221.67432870371</v>
      </c>
      <c r="T1536" s="8">
        <f t="shared" si="140"/>
        <v>42251.67432870371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141"/>
        <v>1.3242499999999999</v>
      </c>
      <c r="P1537" s="6">
        <f t="shared" si="142"/>
        <v>48.154545454545456</v>
      </c>
      <c r="Q1537" s="7" t="str">
        <f t="shared" si="144"/>
        <v>photography</v>
      </c>
      <c r="R1537" s="7" t="str">
        <f t="shared" si="145"/>
        <v>photobooks</v>
      </c>
      <c r="S1537" s="8">
        <f t="shared" si="143"/>
        <v>42484.829062500001</v>
      </c>
      <c r="T1537" s="8">
        <f t="shared" si="140"/>
        <v>42513.916666666672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141"/>
        <v>2.5030841666666666</v>
      </c>
      <c r="P1538" s="6">
        <f t="shared" si="142"/>
        <v>66.015406593406595</v>
      </c>
      <c r="Q1538" s="7" t="str">
        <f t="shared" si="144"/>
        <v>photography</v>
      </c>
      <c r="R1538" s="7" t="str">
        <f t="shared" si="145"/>
        <v>photobooks</v>
      </c>
      <c r="S1538" s="8">
        <f t="shared" si="143"/>
        <v>42213.802199074074</v>
      </c>
      <c r="T1538" s="8">
        <f t="shared" ref="T1538:T1601" si="146">(((I1538/60)/60)/24)+DATE(1970,1,1)</f>
        <v>42243.802199074074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147">E1539/D1539</f>
        <v>1.7989999999999999</v>
      </c>
      <c r="P1539" s="6">
        <f t="shared" ref="P1539:P1602" si="148">IF(L1539=0,0,E1539/L1539)</f>
        <v>96.375</v>
      </c>
      <c r="Q1539" s="7" t="str">
        <f t="shared" si="144"/>
        <v>photography</v>
      </c>
      <c r="R1539" s="7" t="str">
        <f t="shared" si="145"/>
        <v>photobooks</v>
      </c>
      <c r="S1539" s="8">
        <f t="shared" ref="S1539:S1602" si="149">(((J1539/60)/60)/24)+DATE(1970,1,1)</f>
        <v>42552.315127314811</v>
      </c>
      <c r="T1539" s="8">
        <f t="shared" si="146"/>
        <v>42588.75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47"/>
        <v>1.0262857142857142</v>
      </c>
      <c r="P1540" s="6">
        <f t="shared" si="148"/>
        <v>156.17391304347825</v>
      </c>
      <c r="Q1540" s="7" t="str">
        <f t="shared" si="144"/>
        <v>photography</v>
      </c>
      <c r="R1540" s="7" t="str">
        <f t="shared" si="145"/>
        <v>photobooks</v>
      </c>
      <c r="S1540" s="8">
        <f t="shared" si="149"/>
        <v>41981.782060185185</v>
      </c>
      <c r="T1540" s="8">
        <f t="shared" si="146"/>
        <v>42026.782060185185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47"/>
        <v>1.359861</v>
      </c>
      <c r="P1541" s="6">
        <f t="shared" si="148"/>
        <v>95.764859154929582</v>
      </c>
      <c r="Q1541" s="7" t="str">
        <f t="shared" si="144"/>
        <v>photography</v>
      </c>
      <c r="R1541" s="7" t="str">
        <f t="shared" si="145"/>
        <v>photobooks</v>
      </c>
      <c r="S1541" s="8">
        <f t="shared" si="149"/>
        <v>42705.919201388882</v>
      </c>
      <c r="T1541" s="8">
        <f t="shared" si="146"/>
        <v>42738.919201388882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47"/>
        <v>1.1786666666666668</v>
      </c>
      <c r="P1542" s="6">
        <f t="shared" si="148"/>
        <v>180.40816326530611</v>
      </c>
      <c r="Q1542" s="7" t="str">
        <f t="shared" si="144"/>
        <v>photography</v>
      </c>
      <c r="R1542" s="7" t="str">
        <f t="shared" si="145"/>
        <v>photobooks</v>
      </c>
      <c r="S1542" s="8">
        <f t="shared" si="149"/>
        <v>41939.00712962963</v>
      </c>
      <c r="T1542" s="8">
        <f t="shared" si="146"/>
        <v>41969.052083333328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47"/>
        <v>3.3333333333333332E-4</v>
      </c>
      <c r="P1543" s="6">
        <f t="shared" si="148"/>
        <v>3</v>
      </c>
      <c r="Q1543" s="7" t="str">
        <f t="shared" si="144"/>
        <v>photography</v>
      </c>
      <c r="R1543" s="7" t="str">
        <f t="shared" si="145"/>
        <v>nature</v>
      </c>
      <c r="S1543" s="8">
        <f t="shared" si="149"/>
        <v>41974.712245370371</v>
      </c>
      <c r="T1543" s="8">
        <f t="shared" si="146"/>
        <v>42004.712245370371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47"/>
        <v>0.04</v>
      </c>
      <c r="P1544" s="6">
        <f t="shared" si="148"/>
        <v>20</v>
      </c>
      <c r="Q1544" s="7" t="str">
        <f t="shared" si="144"/>
        <v>photography</v>
      </c>
      <c r="R1544" s="7" t="str">
        <f t="shared" si="145"/>
        <v>nature</v>
      </c>
      <c r="S1544" s="8">
        <f t="shared" si="149"/>
        <v>42170.996527777781</v>
      </c>
      <c r="T1544" s="8">
        <f t="shared" si="146"/>
        <v>42185.996527777781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47"/>
        <v>4.4444444444444444E-3</v>
      </c>
      <c r="P1545" s="6">
        <f t="shared" si="148"/>
        <v>10</v>
      </c>
      <c r="Q1545" s="7" t="str">
        <f t="shared" si="144"/>
        <v>photography</v>
      </c>
      <c r="R1545" s="7" t="str">
        <f t="shared" si="145"/>
        <v>nature</v>
      </c>
      <c r="S1545" s="8">
        <f t="shared" si="149"/>
        <v>41935.509652777779</v>
      </c>
      <c r="T1545" s="8">
        <f t="shared" si="146"/>
        <v>41965.551319444443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47"/>
        <v>0</v>
      </c>
      <c r="P1546" s="6">
        <f t="shared" si="148"/>
        <v>0</v>
      </c>
      <c r="Q1546" s="7" t="str">
        <f t="shared" si="144"/>
        <v>photography</v>
      </c>
      <c r="R1546" s="7" t="str">
        <f t="shared" si="145"/>
        <v>nature</v>
      </c>
      <c r="S1546" s="8">
        <f t="shared" si="149"/>
        <v>42053.051203703704</v>
      </c>
      <c r="T1546" s="8">
        <f t="shared" si="146"/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47"/>
        <v>3.3333333333333332E-4</v>
      </c>
      <c r="P1547" s="6">
        <f t="shared" si="148"/>
        <v>1</v>
      </c>
      <c r="Q1547" s="7" t="str">
        <f t="shared" si="144"/>
        <v>photography</v>
      </c>
      <c r="R1547" s="7" t="str">
        <f t="shared" si="145"/>
        <v>nature</v>
      </c>
      <c r="S1547" s="8">
        <f t="shared" si="149"/>
        <v>42031.884652777779</v>
      </c>
      <c r="T1547" s="8">
        <f t="shared" si="146"/>
        <v>42065.886111111111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47"/>
        <v>0.28899999999999998</v>
      </c>
      <c r="P1548" s="6">
        <f t="shared" si="148"/>
        <v>26.272727272727273</v>
      </c>
      <c r="Q1548" s="7" t="str">
        <f t="shared" si="144"/>
        <v>photography</v>
      </c>
      <c r="R1548" s="7" t="str">
        <f t="shared" si="145"/>
        <v>nature</v>
      </c>
      <c r="S1548" s="8">
        <f t="shared" si="149"/>
        <v>41839.212951388887</v>
      </c>
      <c r="T1548" s="8">
        <f t="shared" si="146"/>
        <v>41899.212951388887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47"/>
        <v>0</v>
      </c>
      <c r="P1549" s="6">
        <f t="shared" si="148"/>
        <v>0</v>
      </c>
      <c r="Q1549" s="7" t="str">
        <f t="shared" si="144"/>
        <v>photography</v>
      </c>
      <c r="R1549" s="7" t="str">
        <f t="shared" si="145"/>
        <v>nature</v>
      </c>
      <c r="S1549" s="8">
        <f t="shared" si="149"/>
        <v>42782.426875000005</v>
      </c>
      <c r="T1549" s="8">
        <f t="shared" si="146"/>
        <v>42789.426875000005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47"/>
        <v>8.5714285714285715E-2</v>
      </c>
      <c r="P1550" s="6">
        <f t="shared" si="148"/>
        <v>60</v>
      </c>
      <c r="Q1550" s="7" t="str">
        <f t="shared" si="144"/>
        <v>photography</v>
      </c>
      <c r="R1550" s="7" t="str">
        <f t="shared" si="145"/>
        <v>nature</v>
      </c>
      <c r="S1550" s="8">
        <f t="shared" si="149"/>
        <v>42286.88217592593</v>
      </c>
      <c r="T1550" s="8">
        <f t="shared" si="146"/>
        <v>42316.923842592587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47"/>
        <v>0.34</v>
      </c>
      <c r="P1551" s="6">
        <f t="shared" si="148"/>
        <v>28.333333333333332</v>
      </c>
      <c r="Q1551" s="7" t="str">
        <f t="shared" si="144"/>
        <v>photography</v>
      </c>
      <c r="R1551" s="7" t="str">
        <f t="shared" si="145"/>
        <v>nature</v>
      </c>
      <c r="S1551" s="8">
        <f t="shared" si="149"/>
        <v>42281.136099537034</v>
      </c>
      <c r="T1551" s="8">
        <f t="shared" si="146"/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47"/>
        <v>0.13466666666666666</v>
      </c>
      <c r="P1552" s="6">
        <f t="shared" si="148"/>
        <v>14.428571428571429</v>
      </c>
      <c r="Q1552" s="7" t="str">
        <f t="shared" si="144"/>
        <v>photography</v>
      </c>
      <c r="R1552" s="7" t="str">
        <f t="shared" si="145"/>
        <v>nature</v>
      </c>
      <c r="S1552" s="8">
        <f t="shared" si="149"/>
        <v>42472.449467592596</v>
      </c>
      <c r="T1552" s="8">
        <f t="shared" si="146"/>
        <v>42502.449467592596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47"/>
        <v>0</v>
      </c>
      <c r="P1553" s="6">
        <f t="shared" si="148"/>
        <v>0</v>
      </c>
      <c r="Q1553" s="7" t="str">
        <f t="shared" si="144"/>
        <v>photography</v>
      </c>
      <c r="R1553" s="7" t="str">
        <f t="shared" si="145"/>
        <v>nature</v>
      </c>
      <c r="S1553" s="8">
        <f t="shared" si="149"/>
        <v>42121.824525462958</v>
      </c>
      <c r="T1553" s="8">
        <f t="shared" si="146"/>
        <v>42151.824525462958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47"/>
        <v>0.49186046511627907</v>
      </c>
      <c r="P1554" s="6">
        <f t="shared" si="148"/>
        <v>132.1875</v>
      </c>
      <c r="Q1554" s="7" t="str">
        <f t="shared" si="144"/>
        <v>photography</v>
      </c>
      <c r="R1554" s="7" t="str">
        <f t="shared" si="145"/>
        <v>nature</v>
      </c>
      <c r="S1554" s="8">
        <f t="shared" si="149"/>
        <v>41892.688750000001</v>
      </c>
      <c r="T1554" s="8">
        <f t="shared" si="146"/>
        <v>41913.165972222225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47"/>
        <v>0</v>
      </c>
      <c r="P1555" s="6">
        <f t="shared" si="148"/>
        <v>0</v>
      </c>
      <c r="Q1555" s="7" t="str">
        <f t="shared" si="144"/>
        <v>photography</v>
      </c>
      <c r="R1555" s="7" t="str">
        <f t="shared" si="145"/>
        <v>nature</v>
      </c>
      <c r="S1555" s="8">
        <f t="shared" si="149"/>
        <v>42219.282951388886</v>
      </c>
      <c r="T1555" s="8">
        <f t="shared" si="146"/>
        <v>42249.282951388886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47"/>
        <v>0</v>
      </c>
      <c r="P1556" s="6">
        <f t="shared" si="148"/>
        <v>0</v>
      </c>
      <c r="Q1556" s="7" t="str">
        <f t="shared" si="144"/>
        <v>photography</v>
      </c>
      <c r="R1556" s="7" t="str">
        <f t="shared" si="145"/>
        <v>nature</v>
      </c>
      <c r="S1556" s="8">
        <f t="shared" si="149"/>
        <v>42188.252199074079</v>
      </c>
      <c r="T1556" s="8">
        <f t="shared" si="146"/>
        <v>42218.252199074079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47"/>
        <v>0</v>
      </c>
      <c r="P1557" s="6">
        <f t="shared" si="148"/>
        <v>0</v>
      </c>
      <c r="Q1557" s="7" t="str">
        <f t="shared" si="144"/>
        <v>photography</v>
      </c>
      <c r="R1557" s="7" t="str">
        <f t="shared" si="145"/>
        <v>nature</v>
      </c>
      <c r="S1557" s="8">
        <f t="shared" si="149"/>
        <v>42241.613796296297</v>
      </c>
      <c r="T1557" s="8">
        <f t="shared" si="146"/>
        <v>42264.708333333328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47"/>
        <v>0.45133333333333331</v>
      </c>
      <c r="P1558" s="6">
        <f t="shared" si="148"/>
        <v>56.416666666666664</v>
      </c>
      <c r="Q1558" s="7" t="str">
        <f t="shared" si="144"/>
        <v>photography</v>
      </c>
      <c r="R1558" s="7" t="str">
        <f t="shared" si="145"/>
        <v>nature</v>
      </c>
      <c r="S1558" s="8">
        <f t="shared" si="149"/>
        <v>42525.153055555551</v>
      </c>
      <c r="T1558" s="8">
        <f t="shared" si="146"/>
        <v>42555.153055555551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47"/>
        <v>0.04</v>
      </c>
      <c r="P1559" s="6">
        <f t="shared" si="148"/>
        <v>100</v>
      </c>
      <c r="Q1559" s="7" t="str">
        <f t="shared" si="144"/>
        <v>photography</v>
      </c>
      <c r="R1559" s="7" t="str">
        <f t="shared" si="145"/>
        <v>nature</v>
      </c>
      <c r="S1559" s="8">
        <f t="shared" si="149"/>
        <v>41871.65315972222</v>
      </c>
      <c r="T1559" s="8">
        <f t="shared" si="146"/>
        <v>41902.65315972222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47"/>
        <v>4.6666666666666669E-2</v>
      </c>
      <c r="P1560" s="6">
        <f t="shared" si="148"/>
        <v>11.666666666666666</v>
      </c>
      <c r="Q1560" s="7" t="str">
        <f t="shared" si="144"/>
        <v>photography</v>
      </c>
      <c r="R1560" s="7" t="str">
        <f t="shared" si="145"/>
        <v>nature</v>
      </c>
      <c r="S1560" s="8">
        <f t="shared" si="149"/>
        <v>42185.397673611107</v>
      </c>
      <c r="T1560" s="8">
        <f t="shared" si="146"/>
        <v>42244.508333333331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47"/>
        <v>3.3333333333333335E-3</v>
      </c>
      <c r="P1561" s="6">
        <f t="shared" si="148"/>
        <v>50</v>
      </c>
      <c r="Q1561" s="7" t="str">
        <f t="shared" si="144"/>
        <v>photography</v>
      </c>
      <c r="R1561" s="7" t="str">
        <f t="shared" si="145"/>
        <v>nature</v>
      </c>
      <c r="S1561" s="8">
        <f t="shared" si="149"/>
        <v>42108.05322916666</v>
      </c>
      <c r="T1561" s="8">
        <f t="shared" si="146"/>
        <v>42123.05322916666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47"/>
        <v>3.7600000000000001E-2</v>
      </c>
      <c r="P1562" s="6">
        <f t="shared" si="148"/>
        <v>23.5</v>
      </c>
      <c r="Q1562" s="7" t="str">
        <f t="shared" si="144"/>
        <v>photography</v>
      </c>
      <c r="R1562" s="7" t="str">
        <f t="shared" si="145"/>
        <v>nature</v>
      </c>
      <c r="S1562" s="8">
        <f t="shared" si="149"/>
        <v>41936.020752314813</v>
      </c>
      <c r="T1562" s="8">
        <f t="shared" si="146"/>
        <v>41956.062418981484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47"/>
        <v>6.7000000000000002E-3</v>
      </c>
      <c r="P1563" s="6">
        <f t="shared" si="148"/>
        <v>67</v>
      </c>
      <c r="Q1563" s="7" t="str">
        <f t="shared" si="144"/>
        <v>publishing</v>
      </c>
      <c r="R1563" s="7" t="str">
        <f t="shared" si="145"/>
        <v>art books</v>
      </c>
      <c r="S1563" s="8">
        <f t="shared" si="149"/>
        <v>41555.041701388887</v>
      </c>
      <c r="T1563" s="8">
        <f t="shared" si="146"/>
        <v>41585.083368055559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47"/>
        <v>0</v>
      </c>
      <c r="P1564" s="6">
        <f t="shared" si="148"/>
        <v>0</v>
      </c>
      <c r="Q1564" s="7" t="str">
        <f t="shared" si="144"/>
        <v>publishing</v>
      </c>
      <c r="R1564" s="7" t="str">
        <f t="shared" si="145"/>
        <v>art books</v>
      </c>
      <c r="S1564" s="8">
        <f t="shared" si="149"/>
        <v>40079.566157407404</v>
      </c>
      <c r="T1564" s="8">
        <f t="shared" si="146"/>
        <v>40149.034722222219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47"/>
        <v>1.4166666666666666E-2</v>
      </c>
      <c r="P1565" s="6">
        <f t="shared" si="148"/>
        <v>42.5</v>
      </c>
      <c r="Q1565" s="7" t="str">
        <f t="shared" si="144"/>
        <v>publishing</v>
      </c>
      <c r="R1565" s="7" t="str">
        <f t="shared" si="145"/>
        <v>art books</v>
      </c>
      <c r="S1565" s="8">
        <f t="shared" si="149"/>
        <v>41652.742488425924</v>
      </c>
      <c r="T1565" s="8">
        <f t="shared" si="146"/>
        <v>41712.700821759259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47"/>
        <v>1E-3</v>
      </c>
      <c r="P1566" s="6">
        <f t="shared" si="148"/>
        <v>10</v>
      </c>
      <c r="Q1566" s="7" t="str">
        <f t="shared" si="144"/>
        <v>publishing</v>
      </c>
      <c r="R1566" s="7" t="str">
        <f t="shared" si="145"/>
        <v>art books</v>
      </c>
      <c r="S1566" s="8">
        <f t="shared" si="149"/>
        <v>42121.367002314815</v>
      </c>
      <c r="T1566" s="8">
        <f t="shared" si="146"/>
        <v>42152.836805555555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47"/>
        <v>2.5000000000000001E-2</v>
      </c>
      <c r="P1567" s="6">
        <f t="shared" si="148"/>
        <v>100</v>
      </c>
      <c r="Q1567" s="7" t="str">
        <f t="shared" si="144"/>
        <v>publishing</v>
      </c>
      <c r="R1567" s="7" t="str">
        <f t="shared" si="145"/>
        <v>art books</v>
      </c>
      <c r="S1567" s="8">
        <f t="shared" si="149"/>
        <v>40672.729872685188</v>
      </c>
      <c r="T1567" s="8">
        <f t="shared" si="146"/>
        <v>40702.729872685188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47"/>
        <v>0.21249999999999999</v>
      </c>
      <c r="P1568" s="6">
        <f t="shared" si="148"/>
        <v>108.05084745762711</v>
      </c>
      <c r="Q1568" s="7" t="str">
        <f t="shared" si="144"/>
        <v>publishing</v>
      </c>
      <c r="R1568" s="7" t="str">
        <f t="shared" si="145"/>
        <v>art books</v>
      </c>
      <c r="S1568" s="8">
        <f t="shared" si="149"/>
        <v>42549.916712962964</v>
      </c>
      <c r="T1568" s="8">
        <f t="shared" si="146"/>
        <v>42578.916666666672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47"/>
        <v>4.1176470588235294E-2</v>
      </c>
      <c r="P1569" s="6">
        <f t="shared" si="148"/>
        <v>26.923076923076923</v>
      </c>
      <c r="Q1569" s="7" t="str">
        <f t="shared" si="144"/>
        <v>publishing</v>
      </c>
      <c r="R1569" s="7" t="str">
        <f t="shared" si="145"/>
        <v>art books</v>
      </c>
      <c r="S1569" s="8">
        <f t="shared" si="149"/>
        <v>41671.936863425923</v>
      </c>
      <c r="T1569" s="8">
        <f t="shared" si="146"/>
        <v>41687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47"/>
        <v>0.13639999999999999</v>
      </c>
      <c r="P1570" s="6">
        <f t="shared" si="148"/>
        <v>155</v>
      </c>
      <c r="Q1570" s="7" t="str">
        <f t="shared" si="144"/>
        <v>publishing</v>
      </c>
      <c r="R1570" s="7" t="str">
        <f t="shared" si="145"/>
        <v>art books</v>
      </c>
      <c r="S1570" s="8">
        <f t="shared" si="149"/>
        <v>41962.062326388885</v>
      </c>
      <c r="T1570" s="8">
        <f t="shared" si="146"/>
        <v>41997.062326388885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47"/>
        <v>0</v>
      </c>
      <c r="P1571" s="6">
        <f t="shared" si="148"/>
        <v>0</v>
      </c>
      <c r="Q1571" s="7" t="str">
        <f t="shared" si="144"/>
        <v>publishing</v>
      </c>
      <c r="R1571" s="7" t="str">
        <f t="shared" si="145"/>
        <v>art books</v>
      </c>
      <c r="S1571" s="8">
        <f t="shared" si="149"/>
        <v>41389.679560185185</v>
      </c>
      <c r="T1571" s="8">
        <f t="shared" si="146"/>
        <v>41419.679560185185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47"/>
        <v>0.41399999999999998</v>
      </c>
      <c r="P1572" s="6">
        <f t="shared" si="148"/>
        <v>47.769230769230766</v>
      </c>
      <c r="Q1572" s="7" t="str">
        <f t="shared" si="144"/>
        <v>publishing</v>
      </c>
      <c r="R1572" s="7" t="str">
        <f t="shared" si="145"/>
        <v>art books</v>
      </c>
      <c r="S1572" s="8">
        <f t="shared" si="149"/>
        <v>42438.813449074078</v>
      </c>
      <c r="T1572" s="8">
        <f t="shared" si="146"/>
        <v>42468.771782407406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47"/>
        <v>6.6115702479338841E-3</v>
      </c>
      <c r="P1573" s="6">
        <f t="shared" si="148"/>
        <v>20</v>
      </c>
      <c r="Q1573" s="7" t="str">
        <f t="shared" si="144"/>
        <v>publishing</v>
      </c>
      <c r="R1573" s="7" t="str">
        <f t="shared" si="145"/>
        <v>art books</v>
      </c>
      <c r="S1573" s="8">
        <f t="shared" si="149"/>
        <v>42144.769479166673</v>
      </c>
      <c r="T1573" s="8">
        <f t="shared" si="146"/>
        <v>42174.769479166673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47"/>
        <v>0.05</v>
      </c>
      <c r="P1574" s="6">
        <f t="shared" si="148"/>
        <v>41.666666666666664</v>
      </c>
      <c r="Q1574" s="7" t="str">
        <f t="shared" si="144"/>
        <v>publishing</v>
      </c>
      <c r="R1574" s="7" t="str">
        <f t="shared" si="145"/>
        <v>art books</v>
      </c>
      <c r="S1574" s="8">
        <f t="shared" si="149"/>
        <v>42404.033090277779</v>
      </c>
      <c r="T1574" s="8">
        <f t="shared" si="146"/>
        <v>42428.999305555553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47"/>
        <v>2.4777777777777777E-2</v>
      </c>
      <c r="P1575" s="6">
        <f t="shared" si="148"/>
        <v>74.333333333333329</v>
      </c>
      <c r="Q1575" s="7" t="str">
        <f t="shared" si="144"/>
        <v>publishing</v>
      </c>
      <c r="R1575" s="7" t="str">
        <f t="shared" si="145"/>
        <v>art books</v>
      </c>
      <c r="S1575" s="8">
        <f t="shared" si="149"/>
        <v>42786.000023148154</v>
      </c>
      <c r="T1575" s="8">
        <f t="shared" si="146"/>
        <v>42826.165972222225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47"/>
        <v>5.0599999999999999E-2</v>
      </c>
      <c r="P1576" s="6">
        <f t="shared" si="148"/>
        <v>84.333333333333329</v>
      </c>
      <c r="Q1576" s="7" t="str">
        <f t="shared" si="144"/>
        <v>publishing</v>
      </c>
      <c r="R1576" s="7" t="str">
        <f t="shared" si="145"/>
        <v>art books</v>
      </c>
      <c r="S1576" s="8">
        <f t="shared" si="149"/>
        <v>42017.927418981482</v>
      </c>
      <c r="T1576" s="8">
        <f t="shared" si="146"/>
        <v>42052.927418981482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47"/>
        <v>0.2291</v>
      </c>
      <c r="P1577" s="6">
        <f t="shared" si="148"/>
        <v>65.457142857142856</v>
      </c>
      <c r="Q1577" s="7" t="str">
        <f t="shared" si="144"/>
        <v>publishing</v>
      </c>
      <c r="R1577" s="7" t="str">
        <f t="shared" si="145"/>
        <v>art books</v>
      </c>
      <c r="S1577" s="8">
        <f t="shared" si="149"/>
        <v>41799.524259259262</v>
      </c>
      <c r="T1577" s="8">
        <f t="shared" si="146"/>
        <v>41829.524259259262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47"/>
        <v>0.13</v>
      </c>
      <c r="P1578" s="6">
        <f t="shared" si="148"/>
        <v>65</v>
      </c>
      <c r="Q1578" s="7" t="str">
        <f t="shared" ref="Q1578:Q1641" si="150">LEFT(N1578,SEARCH("/",N1578)-1)</f>
        <v>publishing</v>
      </c>
      <c r="R1578" s="7" t="str">
        <f t="shared" ref="R1578:R1641" si="151">RIGHT(N1578,LEN(N1578)-SEARCH("/",N1578))</f>
        <v>art books</v>
      </c>
      <c r="S1578" s="8">
        <f t="shared" si="149"/>
        <v>42140.879259259258</v>
      </c>
      <c r="T1578" s="8">
        <f t="shared" si="146"/>
        <v>42185.879259259258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47"/>
        <v>5.4999999999999997E-3</v>
      </c>
      <c r="P1579" s="6">
        <f t="shared" si="148"/>
        <v>27.5</v>
      </c>
      <c r="Q1579" s="7" t="str">
        <f t="shared" si="150"/>
        <v>publishing</v>
      </c>
      <c r="R1579" s="7" t="str">
        <f t="shared" si="151"/>
        <v>art books</v>
      </c>
      <c r="S1579" s="8">
        <f t="shared" si="149"/>
        <v>41054.847777777781</v>
      </c>
      <c r="T1579" s="8">
        <f t="shared" si="146"/>
        <v>41114.847777777781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47"/>
        <v>0.10806536636794939</v>
      </c>
      <c r="P1580" s="6">
        <f t="shared" si="148"/>
        <v>51.25</v>
      </c>
      <c r="Q1580" s="7" t="str">
        <f t="shared" si="150"/>
        <v>publishing</v>
      </c>
      <c r="R1580" s="7" t="str">
        <f t="shared" si="151"/>
        <v>art books</v>
      </c>
      <c r="S1580" s="8">
        <f t="shared" si="149"/>
        <v>40399.065868055557</v>
      </c>
      <c r="T1580" s="8">
        <f t="shared" si="146"/>
        <v>40423.083333333336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47"/>
        <v>8.4008400840084006E-3</v>
      </c>
      <c r="P1581" s="6">
        <f t="shared" si="148"/>
        <v>14</v>
      </c>
      <c r="Q1581" s="7" t="str">
        <f t="shared" si="150"/>
        <v>publishing</v>
      </c>
      <c r="R1581" s="7" t="str">
        <f t="shared" si="151"/>
        <v>art books</v>
      </c>
      <c r="S1581" s="8">
        <f t="shared" si="149"/>
        <v>41481.996423611112</v>
      </c>
      <c r="T1581" s="8">
        <f t="shared" si="146"/>
        <v>41514.996423611112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47"/>
        <v>0</v>
      </c>
      <c r="P1582" s="6">
        <f t="shared" si="148"/>
        <v>0</v>
      </c>
      <c r="Q1582" s="7" t="str">
        <f t="shared" si="150"/>
        <v>publishing</v>
      </c>
      <c r="R1582" s="7" t="str">
        <f t="shared" si="151"/>
        <v>art books</v>
      </c>
      <c r="S1582" s="8">
        <f t="shared" si="149"/>
        <v>40990.050069444449</v>
      </c>
      <c r="T1582" s="8">
        <f t="shared" si="146"/>
        <v>41050.050069444449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47"/>
        <v>5.0000000000000001E-3</v>
      </c>
      <c r="P1583" s="6">
        <f t="shared" si="148"/>
        <v>5</v>
      </c>
      <c r="Q1583" s="7" t="str">
        <f t="shared" si="150"/>
        <v>photography</v>
      </c>
      <c r="R1583" s="7" t="str">
        <f t="shared" si="151"/>
        <v>places</v>
      </c>
      <c r="S1583" s="8">
        <f t="shared" si="149"/>
        <v>42325.448958333334</v>
      </c>
      <c r="T1583" s="8">
        <f t="shared" si="146"/>
        <v>42357.448958333334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47"/>
        <v>9.2999999999999999E-2</v>
      </c>
      <c r="P1584" s="6">
        <f t="shared" si="148"/>
        <v>31</v>
      </c>
      <c r="Q1584" s="7" t="str">
        <f t="shared" si="150"/>
        <v>photography</v>
      </c>
      <c r="R1584" s="7" t="str">
        <f t="shared" si="151"/>
        <v>places</v>
      </c>
      <c r="S1584" s="8">
        <f t="shared" si="149"/>
        <v>42246.789965277778</v>
      </c>
      <c r="T1584" s="8">
        <f t="shared" si="146"/>
        <v>42303.888888888891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47"/>
        <v>7.5000000000000002E-4</v>
      </c>
      <c r="P1585" s="6">
        <f t="shared" si="148"/>
        <v>15</v>
      </c>
      <c r="Q1585" s="7" t="str">
        <f t="shared" si="150"/>
        <v>photography</v>
      </c>
      <c r="R1585" s="7" t="str">
        <f t="shared" si="151"/>
        <v>places</v>
      </c>
      <c r="S1585" s="8">
        <f t="shared" si="149"/>
        <v>41877.904988425929</v>
      </c>
      <c r="T1585" s="8">
        <f t="shared" si="146"/>
        <v>41907.904988425929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47"/>
        <v>0</v>
      </c>
      <c r="P1586" s="6">
        <f t="shared" si="148"/>
        <v>0</v>
      </c>
      <c r="Q1586" s="7" t="str">
        <f t="shared" si="150"/>
        <v>photography</v>
      </c>
      <c r="R1586" s="7" t="str">
        <f t="shared" si="151"/>
        <v>places</v>
      </c>
      <c r="S1586" s="8">
        <f t="shared" si="149"/>
        <v>41779.649317129632</v>
      </c>
      <c r="T1586" s="8">
        <f t="shared" si="146"/>
        <v>41789.649317129632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47"/>
        <v>0.79</v>
      </c>
      <c r="P1587" s="6">
        <f t="shared" si="148"/>
        <v>131.66666666666666</v>
      </c>
      <c r="Q1587" s="7" t="str">
        <f t="shared" si="150"/>
        <v>photography</v>
      </c>
      <c r="R1587" s="7" t="str">
        <f t="shared" si="151"/>
        <v>places</v>
      </c>
      <c r="S1587" s="8">
        <f t="shared" si="149"/>
        <v>42707.895462962959</v>
      </c>
      <c r="T1587" s="8">
        <f t="shared" si="146"/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47"/>
        <v>0</v>
      </c>
      <c r="P1588" s="6">
        <f t="shared" si="148"/>
        <v>0</v>
      </c>
      <c r="Q1588" s="7" t="str">
        <f t="shared" si="150"/>
        <v>photography</v>
      </c>
      <c r="R1588" s="7" t="str">
        <f t="shared" si="151"/>
        <v>places</v>
      </c>
      <c r="S1588" s="8">
        <f t="shared" si="149"/>
        <v>42069.104421296302</v>
      </c>
      <c r="T1588" s="8">
        <f t="shared" si="146"/>
        <v>42099.062754629631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47"/>
        <v>1.3333333333333334E-4</v>
      </c>
      <c r="P1589" s="6">
        <f t="shared" si="148"/>
        <v>1</v>
      </c>
      <c r="Q1589" s="7" t="str">
        <f t="shared" si="150"/>
        <v>photography</v>
      </c>
      <c r="R1589" s="7" t="str">
        <f t="shared" si="151"/>
        <v>places</v>
      </c>
      <c r="S1589" s="8">
        <f t="shared" si="149"/>
        <v>41956.950983796298</v>
      </c>
      <c r="T1589" s="8">
        <f t="shared" si="146"/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47"/>
        <v>0</v>
      </c>
      <c r="P1590" s="6">
        <f t="shared" si="148"/>
        <v>0</v>
      </c>
      <c r="Q1590" s="7" t="str">
        <f t="shared" si="150"/>
        <v>photography</v>
      </c>
      <c r="R1590" s="7" t="str">
        <f t="shared" si="151"/>
        <v>places</v>
      </c>
      <c r="S1590" s="8">
        <f t="shared" si="149"/>
        <v>42005.24998842593</v>
      </c>
      <c r="T1590" s="8">
        <f t="shared" si="146"/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47"/>
        <v>0</v>
      </c>
      <c r="P1591" s="6">
        <f t="shared" si="148"/>
        <v>0</v>
      </c>
      <c r="Q1591" s="7" t="str">
        <f t="shared" si="150"/>
        <v>photography</v>
      </c>
      <c r="R1591" s="7" t="str">
        <f t="shared" si="151"/>
        <v>places</v>
      </c>
      <c r="S1591" s="8">
        <f t="shared" si="149"/>
        <v>42256.984791666662</v>
      </c>
      <c r="T1591" s="8">
        <f t="shared" si="146"/>
        <v>42286.984791666662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47"/>
        <v>1.7000000000000001E-2</v>
      </c>
      <c r="P1592" s="6">
        <f t="shared" si="148"/>
        <v>510</v>
      </c>
      <c r="Q1592" s="7" t="str">
        <f t="shared" si="150"/>
        <v>photography</v>
      </c>
      <c r="R1592" s="7" t="str">
        <f t="shared" si="151"/>
        <v>places</v>
      </c>
      <c r="S1592" s="8">
        <f t="shared" si="149"/>
        <v>42240.857222222221</v>
      </c>
      <c r="T1592" s="8">
        <f t="shared" si="146"/>
        <v>42270.857222222221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47"/>
        <v>0.29228571428571426</v>
      </c>
      <c r="P1593" s="6">
        <f t="shared" si="148"/>
        <v>44.478260869565219</v>
      </c>
      <c r="Q1593" s="7" t="str">
        <f t="shared" si="150"/>
        <v>photography</v>
      </c>
      <c r="R1593" s="7" t="str">
        <f t="shared" si="151"/>
        <v>places</v>
      </c>
      <c r="S1593" s="8">
        <f t="shared" si="149"/>
        <v>42433.726168981477</v>
      </c>
      <c r="T1593" s="8">
        <f t="shared" si="146"/>
        <v>42463.68450231482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47"/>
        <v>0</v>
      </c>
      <c r="P1594" s="6">
        <f t="shared" si="148"/>
        <v>0</v>
      </c>
      <c r="Q1594" s="7" t="str">
        <f t="shared" si="150"/>
        <v>photography</v>
      </c>
      <c r="R1594" s="7" t="str">
        <f t="shared" si="151"/>
        <v>places</v>
      </c>
      <c r="S1594" s="8">
        <f t="shared" si="149"/>
        <v>42046.072743055556</v>
      </c>
      <c r="T1594" s="8">
        <f t="shared" si="146"/>
        <v>42091.031076388885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47"/>
        <v>1.3636363636363637E-4</v>
      </c>
      <c r="P1595" s="6">
        <f t="shared" si="148"/>
        <v>1</v>
      </c>
      <c r="Q1595" s="7" t="str">
        <f t="shared" si="150"/>
        <v>photography</v>
      </c>
      <c r="R1595" s="7" t="str">
        <f t="shared" si="151"/>
        <v>places</v>
      </c>
      <c r="S1595" s="8">
        <f t="shared" si="149"/>
        <v>42033.845543981486</v>
      </c>
      <c r="T1595" s="8">
        <f t="shared" si="146"/>
        <v>42063.845543981486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47"/>
        <v>0.20499999999999999</v>
      </c>
      <c r="P1596" s="6">
        <f t="shared" si="148"/>
        <v>20.5</v>
      </c>
      <c r="Q1596" s="7" t="str">
        <f t="shared" si="150"/>
        <v>photography</v>
      </c>
      <c r="R1596" s="7" t="str">
        <f t="shared" si="151"/>
        <v>places</v>
      </c>
      <c r="S1596" s="8">
        <f t="shared" si="149"/>
        <v>42445.712754629625</v>
      </c>
      <c r="T1596" s="8">
        <f t="shared" si="146"/>
        <v>42505.681249999994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47"/>
        <v>2.8E-3</v>
      </c>
      <c r="P1597" s="6">
        <f t="shared" si="148"/>
        <v>40</v>
      </c>
      <c r="Q1597" s="7" t="str">
        <f t="shared" si="150"/>
        <v>photography</v>
      </c>
      <c r="R1597" s="7" t="str">
        <f t="shared" si="151"/>
        <v>places</v>
      </c>
      <c r="S1597" s="8">
        <f t="shared" si="149"/>
        <v>41780.050092592595</v>
      </c>
      <c r="T1597" s="8">
        <f t="shared" si="146"/>
        <v>41808.842361111114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47"/>
        <v>2.3076923076923078E-2</v>
      </c>
      <c r="P1598" s="6">
        <f t="shared" si="148"/>
        <v>25</v>
      </c>
      <c r="Q1598" s="7" t="str">
        <f t="shared" si="150"/>
        <v>photography</v>
      </c>
      <c r="R1598" s="7" t="str">
        <f t="shared" si="151"/>
        <v>places</v>
      </c>
      <c r="S1598" s="8">
        <f t="shared" si="149"/>
        <v>41941.430196759262</v>
      </c>
      <c r="T1598" s="8">
        <f t="shared" si="146"/>
        <v>41986.471863425926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47"/>
        <v>0</v>
      </c>
      <c r="P1599" s="6">
        <f t="shared" si="148"/>
        <v>0</v>
      </c>
      <c r="Q1599" s="7" t="str">
        <f t="shared" si="150"/>
        <v>photography</v>
      </c>
      <c r="R1599" s="7" t="str">
        <f t="shared" si="151"/>
        <v>places</v>
      </c>
      <c r="S1599" s="8">
        <f t="shared" si="149"/>
        <v>42603.354131944448</v>
      </c>
      <c r="T1599" s="8">
        <f t="shared" si="146"/>
        <v>42633.354131944448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47"/>
        <v>1.25E-3</v>
      </c>
      <c r="P1600" s="6">
        <f t="shared" si="148"/>
        <v>1</v>
      </c>
      <c r="Q1600" s="7" t="str">
        <f t="shared" si="150"/>
        <v>photography</v>
      </c>
      <c r="R1600" s="7" t="str">
        <f t="shared" si="151"/>
        <v>places</v>
      </c>
      <c r="S1600" s="8">
        <f t="shared" si="149"/>
        <v>42151.667337962965</v>
      </c>
      <c r="T1600" s="8">
        <f t="shared" si="146"/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47"/>
        <v>0</v>
      </c>
      <c r="P1601" s="6">
        <f t="shared" si="148"/>
        <v>0</v>
      </c>
      <c r="Q1601" s="7" t="str">
        <f t="shared" si="150"/>
        <v>photography</v>
      </c>
      <c r="R1601" s="7" t="str">
        <f t="shared" si="151"/>
        <v>places</v>
      </c>
      <c r="S1601" s="8">
        <f t="shared" si="149"/>
        <v>42438.53907407407</v>
      </c>
      <c r="T1601" s="8">
        <f t="shared" si="146"/>
        <v>42468.497407407413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147"/>
        <v>7.3400000000000007E-2</v>
      </c>
      <c r="P1602" s="6">
        <f t="shared" si="148"/>
        <v>40.777777777777779</v>
      </c>
      <c r="Q1602" s="7" t="str">
        <f t="shared" si="150"/>
        <v>photography</v>
      </c>
      <c r="R1602" s="7" t="str">
        <f t="shared" si="151"/>
        <v>places</v>
      </c>
      <c r="S1602" s="8">
        <f t="shared" si="149"/>
        <v>41791.057314814818</v>
      </c>
      <c r="T1602" s="8">
        <f t="shared" ref="T1602:T1665" si="152">(((I1602/60)/60)/24)+DATE(1970,1,1)</f>
        <v>41835.21597222222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53">E1603/D1603</f>
        <v>1.082492</v>
      </c>
      <c r="P1603" s="6">
        <f t="shared" ref="P1603:P1666" si="154">IF(L1603=0,0,E1603/L1603)</f>
        <v>48.325535714285714</v>
      </c>
      <c r="Q1603" s="7" t="str">
        <f t="shared" si="150"/>
        <v>music</v>
      </c>
      <c r="R1603" s="7" t="str">
        <f t="shared" si="151"/>
        <v>rock</v>
      </c>
      <c r="S1603" s="8">
        <f t="shared" ref="S1603:S1666" si="155">(((J1603/60)/60)/24)+DATE(1970,1,1)</f>
        <v>40638.092974537038</v>
      </c>
      <c r="T1603" s="8">
        <f t="shared" si="152"/>
        <v>40668.092974537038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53"/>
        <v>1.0016666666666667</v>
      </c>
      <c r="P1604" s="6">
        <f t="shared" si="154"/>
        <v>46.953125</v>
      </c>
      <c r="Q1604" s="7" t="str">
        <f t="shared" si="150"/>
        <v>music</v>
      </c>
      <c r="R1604" s="7" t="str">
        <f t="shared" si="151"/>
        <v>rock</v>
      </c>
      <c r="S1604" s="8">
        <f t="shared" si="155"/>
        <v>40788.297650462962</v>
      </c>
      <c r="T1604" s="8">
        <f t="shared" si="152"/>
        <v>40830.958333333336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53"/>
        <v>1.0003299999999999</v>
      </c>
      <c r="P1605" s="6">
        <f t="shared" si="154"/>
        <v>66.688666666666663</v>
      </c>
      <c r="Q1605" s="7" t="str">
        <f t="shared" si="150"/>
        <v>music</v>
      </c>
      <c r="R1605" s="7" t="str">
        <f t="shared" si="151"/>
        <v>rock</v>
      </c>
      <c r="S1605" s="8">
        <f t="shared" si="155"/>
        <v>40876.169664351852</v>
      </c>
      <c r="T1605" s="8">
        <f t="shared" si="152"/>
        <v>40936.169664351852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53"/>
        <v>1.2210714285714286</v>
      </c>
      <c r="P1606" s="6">
        <f t="shared" si="154"/>
        <v>48.842857142857142</v>
      </c>
      <c r="Q1606" s="7" t="str">
        <f t="shared" si="150"/>
        <v>music</v>
      </c>
      <c r="R1606" s="7" t="str">
        <f t="shared" si="151"/>
        <v>rock</v>
      </c>
      <c r="S1606" s="8">
        <f t="shared" si="155"/>
        <v>40945.845312500001</v>
      </c>
      <c r="T1606" s="8">
        <f t="shared" si="152"/>
        <v>40985.80364583333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53"/>
        <v>1.0069333333333335</v>
      </c>
      <c r="P1607" s="6">
        <f t="shared" si="154"/>
        <v>137.30909090909091</v>
      </c>
      <c r="Q1607" s="7" t="str">
        <f t="shared" si="150"/>
        <v>music</v>
      </c>
      <c r="R1607" s="7" t="str">
        <f t="shared" si="151"/>
        <v>rock</v>
      </c>
      <c r="S1607" s="8">
        <f t="shared" si="155"/>
        <v>40747.012881944444</v>
      </c>
      <c r="T1607" s="8">
        <f t="shared" si="152"/>
        <v>40756.291666666664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53"/>
        <v>1.01004125</v>
      </c>
      <c r="P1608" s="6">
        <f t="shared" si="154"/>
        <v>87.829673913043479</v>
      </c>
      <c r="Q1608" s="7" t="str">
        <f t="shared" si="150"/>
        <v>music</v>
      </c>
      <c r="R1608" s="7" t="str">
        <f t="shared" si="151"/>
        <v>rock</v>
      </c>
      <c r="S1608" s="8">
        <f t="shared" si="155"/>
        <v>40536.111550925925</v>
      </c>
      <c r="T1608" s="8">
        <f t="shared" si="152"/>
        <v>40626.069884259261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53"/>
        <v>1.4511000000000001</v>
      </c>
      <c r="P1609" s="6">
        <f t="shared" si="154"/>
        <v>70.785365853658533</v>
      </c>
      <c r="Q1609" s="7" t="str">
        <f t="shared" si="150"/>
        <v>music</v>
      </c>
      <c r="R1609" s="7" t="str">
        <f t="shared" si="151"/>
        <v>rock</v>
      </c>
      <c r="S1609" s="8">
        <f t="shared" si="155"/>
        <v>41053.80846064815</v>
      </c>
      <c r="T1609" s="8">
        <f t="shared" si="152"/>
        <v>41074.80846064815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53"/>
        <v>1.0125</v>
      </c>
      <c r="P1610" s="6">
        <f t="shared" si="154"/>
        <v>52.826086956521742</v>
      </c>
      <c r="Q1610" s="7" t="str">
        <f t="shared" si="150"/>
        <v>music</v>
      </c>
      <c r="R1610" s="7" t="str">
        <f t="shared" si="151"/>
        <v>rock</v>
      </c>
      <c r="S1610" s="8">
        <f t="shared" si="155"/>
        <v>41607.83085648148</v>
      </c>
      <c r="T1610" s="8">
        <f t="shared" si="152"/>
        <v>41640.226388888892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53"/>
        <v>1.1833333333333333</v>
      </c>
      <c r="P1611" s="6">
        <f t="shared" si="154"/>
        <v>443.75</v>
      </c>
      <c r="Q1611" s="7" t="str">
        <f t="shared" si="150"/>
        <v>music</v>
      </c>
      <c r="R1611" s="7" t="str">
        <f t="shared" si="151"/>
        <v>rock</v>
      </c>
      <c r="S1611" s="8">
        <f t="shared" si="155"/>
        <v>40796.001261574071</v>
      </c>
      <c r="T1611" s="8">
        <f t="shared" si="152"/>
        <v>40849.333333333336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53"/>
        <v>2.7185000000000001</v>
      </c>
      <c r="P1612" s="6">
        <f t="shared" si="154"/>
        <v>48.544642857142854</v>
      </c>
      <c r="Q1612" s="7" t="str">
        <f t="shared" si="150"/>
        <v>music</v>
      </c>
      <c r="R1612" s="7" t="str">
        <f t="shared" si="151"/>
        <v>rock</v>
      </c>
      <c r="S1612" s="8">
        <f t="shared" si="155"/>
        <v>41228.924884259257</v>
      </c>
      <c r="T1612" s="8">
        <f t="shared" si="152"/>
        <v>41258.924884259257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53"/>
        <v>1.25125</v>
      </c>
      <c r="P1613" s="6">
        <f t="shared" si="154"/>
        <v>37.074074074074076</v>
      </c>
      <c r="Q1613" s="7" t="str">
        <f t="shared" si="150"/>
        <v>music</v>
      </c>
      <c r="R1613" s="7" t="str">
        <f t="shared" si="151"/>
        <v>rock</v>
      </c>
      <c r="S1613" s="8">
        <f t="shared" si="155"/>
        <v>41409.00037037037</v>
      </c>
      <c r="T1613" s="8">
        <f t="shared" si="152"/>
        <v>41430.00037037037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53"/>
        <v>1.1000000000000001</v>
      </c>
      <c r="P1614" s="6">
        <f t="shared" si="154"/>
        <v>50</v>
      </c>
      <c r="Q1614" s="7" t="str">
        <f t="shared" si="150"/>
        <v>music</v>
      </c>
      <c r="R1614" s="7" t="str">
        <f t="shared" si="151"/>
        <v>rock</v>
      </c>
      <c r="S1614" s="8">
        <f t="shared" si="155"/>
        <v>41246.874814814815</v>
      </c>
      <c r="T1614" s="8">
        <f t="shared" si="152"/>
        <v>41276.874814814815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53"/>
        <v>1.0149999999999999</v>
      </c>
      <c r="P1615" s="6">
        <f t="shared" si="154"/>
        <v>39.03846153846154</v>
      </c>
      <c r="Q1615" s="7" t="str">
        <f t="shared" si="150"/>
        <v>music</v>
      </c>
      <c r="R1615" s="7" t="str">
        <f t="shared" si="151"/>
        <v>rock</v>
      </c>
      <c r="S1615" s="8">
        <f t="shared" si="155"/>
        <v>41082.069467592592</v>
      </c>
      <c r="T1615" s="8">
        <f t="shared" si="152"/>
        <v>41112.069467592592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53"/>
        <v>1.0269999999999999</v>
      </c>
      <c r="P1616" s="6">
        <f t="shared" si="154"/>
        <v>66.688311688311686</v>
      </c>
      <c r="Q1616" s="7" t="str">
        <f t="shared" si="150"/>
        <v>music</v>
      </c>
      <c r="R1616" s="7" t="str">
        <f t="shared" si="151"/>
        <v>rock</v>
      </c>
      <c r="S1616" s="8">
        <f t="shared" si="155"/>
        <v>41794.981122685182</v>
      </c>
      <c r="T1616" s="8">
        <f t="shared" si="152"/>
        <v>41854.708333333336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53"/>
        <v>1.1412500000000001</v>
      </c>
      <c r="P1617" s="6">
        <f t="shared" si="154"/>
        <v>67.132352941176464</v>
      </c>
      <c r="Q1617" s="7" t="str">
        <f t="shared" si="150"/>
        <v>music</v>
      </c>
      <c r="R1617" s="7" t="str">
        <f t="shared" si="151"/>
        <v>rock</v>
      </c>
      <c r="S1617" s="8">
        <f t="shared" si="155"/>
        <v>40845.050879629627</v>
      </c>
      <c r="T1617" s="8">
        <f t="shared" si="152"/>
        <v>40890.092546296299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53"/>
        <v>1.042</v>
      </c>
      <c r="P1618" s="6">
        <f t="shared" si="154"/>
        <v>66.369426751592357</v>
      </c>
      <c r="Q1618" s="7" t="str">
        <f t="shared" si="150"/>
        <v>music</v>
      </c>
      <c r="R1618" s="7" t="str">
        <f t="shared" si="151"/>
        <v>rock</v>
      </c>
      <c r="S1618" s="8">
        <f t="shared" si="155"/>
        <v>41194.715520833335</v>
      </c>
      <c r="T1618" s="8">
        <f t="shared" si="152"/>
        <v>41235.916666666664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53"/>
        <v>1.4585714285714286</v>
      </c>
      <c r="P1619" s="6">
        <f t="shared" si="154"/>
        <v>64.620253164556956</v>
      </c>
      <c r="Q1619" s="7" t="str">
        <f t="shared" si="150"/>
        <v>music</v>
      </c>
      <c r="R1619" s="7" t="str">
        <f t="shared" si="151"/>
        <v>rock</v>
      </c>
      <c r="S1619" s="8">
        <f t="shared" si="155"/>
        <v>41546.664212962962</v>
      </c>
      <c r="T1619" s="8">
        <f t="shared" si="152"/>
        <v>41579.791666666664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53"/>
        <v>1.0506666666666666</v>
      </c>
      <c r="P1620" s="6">
        <f t="shared" si="154"/>
        <v>58.370370370370374</v>
      </c>
      <c r="Q1620" s="7" t="str">
        <f t="shared" si="150"/>
        <v>music</v>
      </c>
      <c r="R1620" s="7" t="str">
        <f t="shared" si="151"/>
        <v>rock</v>
      </c>
      <c r="S1620" s="8">
        <f t="shared" si="155"/>
        <v>41301.654340277775</v>
      </c>
      <c r="T1620" s="8">
        <f t="shared" si="152"/>
        <v>41341.654340277775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53"/>
        <v>1.3333333333333333</v>
      </c>
      <c r="P1621" s="6">
        <f t="shared" si="154"/>
        <v>86.956521739130437</v>
      </c>
      <c r="Q1621" s="7" t="str">
        <f t="shared" si="150"/>
        <v>music</v>
      </c>
      <c r="R1621" s="7" t="str">
        <f t="shared" si="151"/>
        <v>rock</v>
      </c>
      <c r="S1621" s="8">
        <f t="shared" si="155"/>
        <v>41876.18618055556</v>
      </c>
      <c r="T1621" s="8">
        <f t="shared" si="152"/>
        <v>41897.18618055556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53"/>
        <v>1.1299999999999999</v>
      </c>
      <c r="P1622" s="6">
        <f t="shared" si="154"/>
        <v>66.470588235294116</v>
      </c>
      <c r="Q1622" s="7" t="str">
        <f t="shared" si="150"/>
        <v>music</v>
      </c>
      <c r="R1622" s="7" t="str">
        <f t="shared" si="151"/>
        <v>rock</v>
      </c>
      <c r="S1622" s="8">
        <f t="shared" si="155"/>
        <v>41321.339583333334</v>
      </c>
      <c r="T1622" s="8">
        <f t="shared" si="152"/>
        <v>41328.339583333334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53"/>
        <v>1.212</v>
      </c>
      <c r="P1623" s="6">
        <f t="shared" si="154"/>
        <v>163.78378378378378</v>
      </c>
      <c r="Q1623" s="7" t="str">
        <f t="shared" si="150"/>
        <v>music</v>
      </c>
      <c r="R1623" s="7" t="str">
        <f t="shared" si="151"/>
        <v>rock</v>
      </c>
      <c r="S1623" s="8">
        <f t="shared" si="155"/>
        <v>41003.60665509259</v>
      </c>
      <c r="T1623" s="8">
        <f t="shared" si="152"/>
        <v>41057.165972222225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53"/>
        <v>1.0172463768115942</v>
      </c>
      <c r="P1624" s="6">
        <f t="shared" si="154"/>
        <v>107.98461538461538</v>
      </c>
      <c r="Q1624" s="7" t="str">
        <f t="shared" si="150"/>
        <v>music</v>
      </c>
      <c r="R1624" s="7" t="str">
        <f t="shared" si="151"/>
        <v>rock</v>
      </c>
      <c r="S1624" s="8">
        <f t="shared" si="155"/>
        <v>41950.29483796296</v>
      </c>
      <c r="T1624" s="8">
        <f t="shared" si="152"/>
        <v>41990.332638888889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53"/>
        <v>1.0106666666666666</v>
      </c>
      <c r="P1625" s="6">
        <f t="shared" si="154"/>
        <v>42.111111111111114</v>
      </c>
      <c r="Q1625" s="7" t="str">
        <f t="shared" si="150"/>
        <v>music</v>
      </c>
      <c r="R1625" s="7" t="str">
        <f t="shared" si="151"/>
        <v>rock</v>
      </c>
      <c r="S1625" s="8">
        <f t="shared" si="155"/>
        <v>41453.688530092593</v>
      </c>
      <c r="T1625" s="8">
        <f t="shared" si="152"/>
        <v>41513.688530092593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53"/>
        <v>1.18</v>
      </c>
      <c r="P1626" s="6">
        <f t="shared" si="154"/>
        <v>47.2</v>
      </c>
      <c r="Q1626" s="7" t="str">
        <f t="shared" si="150"/>
        <v>music</v>
      </c>
      <c r="R1626" s="7" t="str">
        <f t="shared" si="151"/>
        <v>rock</v>
      </c>
      <c r="S1626" s="8">
        <f t="shared" si="155"/>
        <v>41243.367303240739</v>
      </c>
      <c r="T1626" s="8">
        <f t="shared" si="152"/>
        <v>41283.367303240739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53"/>
        <v>1.5533333333333332</v>
      </c>
      <c r="P1627" s="6">
        <f t="shared" si="154"/>
        <v>112.01923076923077</v>
      </c>
      <c r="Q1627" s="7" t="str">
        <f t="shared" si="150"/>
        <v>music</v>
      </c>
      <c r="R1627" s="7" t="str">
        <f t="shared" si="151"/>
        <v>rock</v>
      </c>
      <c r="S1627" s="8">
        <f t="shared" si="155"/>
        <v>41135.699687500004</v>
      </c>
      <c r="T1627" s="8">
        <f t="shared" si="152"/>
        <v>41163.699687500004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53"/>
        <v>1.0118750000000001</v>
      </c>
      <c r="P1628" s="6">
        <f t="shared" si="154"/>
        <v>74.953703703703709</v>
      </c>
      <c r="Q1628" s="7" t="str">
        <f t="shared" si="150"/>
        <v>music</v>
      </c>
      <c r="R1628" s="7" t="str">
        <f t="shared" si="151"/>
        <v>rock</v>
      </c>
      <c r="S1628" s="8">
        <f t="shared" si="155"/>
        <v>41579.847997685189</v>
      </c>
      <c r="T1628" s="8">
        <f t="shared" si="152"/>
        <v>41609.889664351853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53"/>
        <v>1.17</v>
      </c>
      <c r="P1629" s="6">
        <f t="shared" si="154"/>
        <v>61.578947368421055</v>
      </c>
      <c r="Q1629" s="7" t="str">
        <f t="shared" si="150"/>
        <v>music</v>
      </c>
      <c r="R1629" s="7" t="str">
        <f t="shared" si="151"/>
        <v>rock</v>
      </c>
      <c r="S1629" s="8">
        <f t="shared" si="155"/>
        <v>41205.707048611112</v>
      </c>
      <c r="T1629" s="8">
        <f t="shared" si="152"/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53"/>
        <v>1.00925</v>
      </c>
      <c r="P1630" s="6">
        <f t="shared" si="154"/>
        <v>45.875</v>
      </c>
      <c r="Q1630" s="7" t="str">
        <f t="shared" si="150"/>
        <v>music</v>
      </c>
      <c r="R1630" s="7" t="str">
        <f t="shared" si="151"/>
        <v>rock</v>
      </c>
      <c r="S1630" s="8">
        <f t="shared" si="155"/>
        <v>41774.737060185187</v>
      </c>
      <c r="T1630" s="8">
        <f t="shared" si="152"/>
        <v>41807.737060185187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53"/>
        <v>1.0366666666666666</v>
      </c>
      <c r="P1631" s="6">
        <f t="shared" si="154"/>
        <v>75.853658536585371</v>
      </c>
      <c r="Q1631" s="7" t="str">
        <f t="shared" si="150"/>
        <v>music</v>
      </c>
      <c r="R1631" s="7" t="str">
        <f t="shared" si="151"/>
        <v>rock</v>
      </c>
      <c r="S1631" s="8">
        <f t="shared" si="155"/>
        <v>41645.867280092592</v>
      </c>
      <c r="T1631" s="8">
        <f t="shared" si="152"/>
        <v>41690.867280092592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53"/>
        <v>2.6524999999999999</v>
      </c>
      <c r="P1632" s="6">
        <f t="shared" si="154"/>
        <v>84.206349206349202</v>
      </c>
      <c r="Q1632" s="7" t="str">
        <f t="shared" si="150"/>
        <v>music</v>
      </c>
      <c r="R1632" s="7" t="str">
        <f t="shared" si="151"/>
        <v>rock</v>
      </c>
      <c r="S1632" s="8">
        <f t="shared" si="155"/>
        <v>40939.837673611109</v>
      </c>
      <c r="T1632" s="8">
        <f t="shared" si="152"/>
        <v>40970.290972222225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53"/>
        <v>1.5590999999999999</v>
      </c>
      <c r="P1633" s="6">
        <f t="shared" si="154"/>
        <v>117.22556390977444</v>
      </c>
      <c r="Q1633" s="7" t="str">
        <f t="shared" si="150"/>
        <v>music</v>
      </c>
      <c r="R1633" s="7" t="str">
        <f t="shared" si="151"/>
        <v>rock</v>
      </c>
      <c r="S1633" s="8">
        <f t="shared" si="155"/>
        <v>41164.859502314815</v>
      </c>
      <c r="T1633" s="8">
        <f t="shared" si="152"/>
        <v>41194.859502314815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53"/>
        <v>1.0162500000000001</v>
      </c>
      <c r="P1634" s="6">
        <f t="shared" si="154"/>
        <v>86.489361702127653</v>
      </c>
      <c r="Q1634" s="7" t="str">
        <f t="shared" si="150"/>
        <v>music</v>
      </c>
      <c r="R1634" s="7" t="str">
        <f t="shared" si="151"/>
        <v>rock</v>
      </c>
      <c r="S1634" s="8">
        <f t="shared" si="155"/>
        <v>40750.340902777774</v>
      </c>
      <c r="T1634" s="8">
        <f t="shared" si="152"/>
        <v>40810.340902777774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53"/>
        <v>1</v>
      </c>
      <c r="P1635" s="6">
        <f t="shared" si="154"/>
        <v>172.41379310344828</v>
      </c>
      <c r="Q1635" s="7" t="str">
        <f t="shared" si="150"/>
        <v>music</v>
      </c>
      <c r="R1635" s="7" t="str">
        <f t="shared" si="151"/>
        <v>rock</v>
      </c>
      <c r="S1635" s="8">
        <f t="shared" si="155"/>
        <v>40896.883750000001</v>
      </c>
      <c r="T1635" s="8">
        <f t="shared" si="152"/>
        <v>40924.208333333336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53"/>
        <v>1.0049999999999999</v>
      </c>
      <c r="P1636" s="6">
        <f t="shared" si="154"/>
        <v>62.8125</v>
      </c>
      <c r="Q1636" s="7" t="str">
        <f t="shared" si="150"/>
        <v>music</v>
      </c>
      <c r="R1636" s="7" t="str">
        <f t="shared" si="151"/>
        <v>rock</v>
      </c>
      <c r="S1636" s="8">
        <f t="shared" si="155"/>
        <v>40658.189826388887</v>
      </c>
      <c r="T1636" s="8">
        <f t="shared" si="152"/>
        <v>40696.249305555553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53"/>
        <v>1.2529999999999999</v>
      </c>
      <c r="P1637" s="6">
        <f t="shared" si="154"/>
        <v>67.729729729729726</v>
      </c>
      <c r="Q1637" s="7" t="str">
        <f t="shared" si="150"/>
        <v>music</v>
      </c>
      <c r="R1637" s="7" t="str">
        <f t="shared" si="151"/>
        <v>rock</v>
      </c>
      <c r="S1637" s="8">
        <f t="shared" si="155"/>
        <v>42502.868761574078</v>
      </c>
      <c r="T1637" s="8">
        <f t="shared" si="152"/>
        <v>42562.868761574078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53"/>
        <v>1.0355555555555556</v>
      </c>
      <c r="P1638" s="6">
        <f t="shared" si="154"/>
        <v>53.5632183908046</v>
      </c>
      <c r="Q1638" s="7" t="str">
        <f t="shared" si="150"/>
        <v>music</v>
      </c>
      <c r="R1638" s="7" t="str">
        <f t="shared" si="151"/>
        <v>rock</v>
      </c>
      <c r="S1638" s="8">
        <f t="shared" si="155"/>
        <v>40663.08666666667</v>
      </c>
      <c r="T1638" s="8">
        <f t="shared" si="152"/>
        <v>40706.166666666664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53"/>
        <v>1.038</v>
      </c>
      <c r="P1639" s="6">
        <f t="shared" si="154"/>
        <v>34.6</v>
      </c>
      <c r="Q1639" s="7" t="str">
        <f t="shared" si="150"/>
        <v>music</v>
      </c>
      <c r="R1639" s="7" t="str">
        <f t="shared" si="151"/>
        <v>rock</v>
      </c>
      <c r="S1639" s="8">
        <f t="shared" si="155"/>
        <v>40122.751620370371</v>
      </c>
      <c r="T1639" s="8">
        <f t="shared" si="152"/>
        <v>40178.98541666667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53"/>
        <v>1.05</v>
      </c>
      <c r="P1640" s="6">
        <f t="shared" si="154"/>
        <v>38.888888888888886</v>
      </c>
      <c r="Q1640" s="7" t="str">
        <f t="shared" si="150"/>
        <v>music</v>
      </c>
      <c r="R1640" s="7" t="str">
        <f t="shared" si="151"/>
        <v>rock</v>
      </c>
      <c r="S1640" s="8">
        <f t="shared" si="155"/>
        <v>41288.68712962963</v>
      </c>
      <c r="T1640" s="8">
        <f t="shared" si="152"/>
        <v>41333.892361111109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53"/>
        <v>1</v>
      </c>
      <c r="P1641" s="6">
        <f t="shared" si="154"/>
        <v>94.736842105263165</v>
      </c>
      <c r="Q1641" s="7" t="str">
        <f t="shared" si="150"/>
        <v>music</v>
      </c>
      <c r="R1641" s="7" t="str">
        <f t="shared" si="151"/>
        <v>rock</v>
      </c>
      <c r="S1641" s="8">
        <f t="shared" si="155"/>
        <v>40941.652372685188</v>
      </c>
      <c r="T1641" s="8">
        <f t="shared" si="152"/>
        <v>40971.652372685188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53"/>
        <v>1.6986000000000001</v>
      </c>
      <c r="P1642" s="6">
        <f t="shared" si="154"/>
        <v>39.967058823529413</v>
      </c>
      <c r="Q1642" s="7" t="str">
        <f t="shared" ref="Q1642:Q1705" si="156">LEFT(N1642,SEARCH("/",N1642)-1)</f>
        <v>music</v>
      </c>
      <c r="R1642" s="7" t="str">
        <f t="shared" ref="R1642:R1705" si="157">RIGHT(N1642,LEN(N1642)-SEARCH("/",N1642))</f>
        <v>rock</v>
      </c>
      <c r="S1642" s="8">
        <f t="shared" si="155"/>
        <v>40379.23096064815</v>
      </c>
      <c r="T1642" s="8">
        <f t="shared" si="152"/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53"/>
        <v>1.014</v>
      </c>
      <c r="P1643" s="6">
        <f t="shared" si="154"/>
        <v>97.5</v>
      </c>
      <c r="Q1643" s="7" t="str">
        <f t="shared" si="156"/>
        <v>music</v>
      </c>
      <c r="R1643" s="7" t="str">
        <f t="shared" si="157"/>
        <v>pop</v>
      </c>
      <c r="S1643" s="8">
        <f t="shared" si="155"/>
        <v>41962.596574074079</v>
      </c>
      <c r="T1643" s="8">
        <f t="shared" si="152"/>
        <v>41992.596574074079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53"/>
        <v>1</v>
      </c>
      <c r="P1644" s="6">
        <f t="shared" si="154"/>
        <v>42.857142857142854</v>
      </c>
      <c r="Q1644" s="7" t="str">
        <f t="shared" si="156"/>
        <v>music</v>
      </c>
      <c r="R1644" s="7" t="str">
        <f t="shared" si="157"/>
        <v>pop</v>
      </c>
      <c r="S1644" s="8">
        <f t="shared" si="155"/>
        <v>40688.024618055555</v>
      </c>
      <c r="T1644" s="8">
        <f t="shared" si="152"/>
        <v>40708.024618055555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53"/>
        <v>1.2470000000000001</v>
      </c>
      <c r="P1645" s="6">
        <f t="shared" si="154"/>
        <v>168.51351351351352</v>
      </c>
      <c r="Q1645" s="7" t="str">
        <f t="shared" si="156"/>
        <v>music</v>
      </c>
      <c r="R1645" s="7" t="str">
        <f t="shared" si="157"/>
        <v>pop</v>
      </c>
      <c r="S1645" s="8">
        <f t="shared" si="155"/>
        <v>41146.824212962965</v>
      </c>
      <c r="T1645" s="8">
        <f t="shared" si="152"/>
        <v>41176.824212962965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53"/>
        <v>1.095</v>
      </c>
      <c r="P1646" s="6">
        <f t="shared" si="154"/>
        <v>85.546875</v>
      </c>
      <c r="Q1646" s="7" t="str">
        <f t="shared" si="156"/>
        <v>music</v>
      </c>
      <c r="R1646" s="7" t="str">
        <f t="shared" si="157"/>
        <v>pop</v>
      </c>
      <c r="S1646" s="8">
        <f t="shared" si="155"/>
        <v>41175.05972222222</v>
      </c>
      <c r="T1646" s="8">
        <f t="shared" si="152"/>
        <v>41235.101388888892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53"/>
        <v>1.1080000000000001</v>
      </c>
      <c r="P1647" s="6">
        <f t="shared" si="154"/>
        <v>554</v>
      </c>
      <c r="Q1647" s="7" t="str">
        <f t="shared" si="156"/>
        <v>music</v>
      </c>
      <c r="R1647" s="7" t="str">
        <f t="shared" si="157"/>
        <v>pop</v>
      </c>
      <c r="S1647" s="8">
        <f t="shared" si="155"/>
        <v>41521.617361111108</v>
      </c>
      <c r="T1647" s="8">
        <f t="shared" si="152"/>
        <v>41535.617361111108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53"/>
        <v>1.1020000000000001</v>
      </c>
      <c r="P1648" s="6">
        <f t="shared" si="154"/>
        <v>26.554216867469879</v>
      </c>
      <c r="Q1648" s="7" t="str">
        <f t="shared" si="156"/>
        <v>music</v>
      </c>
      <c r="R1648" s="7" t="str">
        <f t="shared" si="157"/>
        <v>pop</v>
      </c>
      <c r="S1648" s="8">
        <f t="shared" si="155"/>
        <v>41833.450266203705</v>
      </c>
      <c r="T1648" s="8">
        <f t="shared" si="152"/>
        <v>41865.757638888892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53"/>
        <v>1.0471999999999999</v>
      </c>
      <c r="P1649" s="6">
        <f t="shared" si="154"/>
        <v>113.82608695652173</v>
      </c>
      <c r="Q1649" s="7" t="str">
        <f t="shared" si="156"/>
        <v>music</v>
      </c>
      <c r="R1649" s="7" t="str">
        <f t="shared" si="157"/>
        <v>pop</v>
      </c>
      <c r="S1649" s="8">
        <f t="shared" si="155"/>
        <v>41039.409456018519</v>
      </c>
      <c r="T1649" s="8">
        <f t="shared" si="152"/>
        <v>41069.409456018519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53"/>
        <v>1.2526086956521738</v>
      </c>
      <c r="P1650" s="6">
        <f t="shared" si="154"/>
        <v>32.011111111111113</v>
      </c>
      <c r="Q1650" s="7" t="str">
        <f t="shared" si="156"/>
        <v>music</v>
      </c>
      <c r="R1650" s="7" t="str">
        <f t="shared" si="157"/>
        <v>pop</v>
      </c>
      <c r="S1650" s="8">
        <f t="shared" si="155"/>
        <v>40592.704652777778</v>
      </c>
      <c r="T1650" s="8">
        <f t="shared" si="152"/>
        <v>40622.662986111114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53"/>
        <v>1.0058763157894737</v>
      </c>
      <c r="P1651" s="6">
        <f t="shared" si="154"/>
        <v>47.189259259259259</v>
      </c>
      <c r="Q1651" s="7" t="str">
        <f t="shared" si="156"/>
        <v>music</v>
      </c>
      <c r="R1651" s="7" t="str">
        <f t="shared" si="157"/>
        <v>pop</v>
      </c>
      <c r="S1651" s="8">
        <f t="shared" si="155"/>
        <v>41737.684664351851</v>
      </c>
      <c r="T1651" s="8">
        <f t="shared" si="152"/>
        <v>41782.684664351851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53"/>
        <v>1.4155</v>
      </c>
      <c r="P1652" s="6">
        <f t="shared" si="154"/>
        <v>88.46875</v>
      </c>
      <c r="Q1652" s="7" t="str">
        <f t="shared" si="156"/>
        <v>music</v>
      </c>
      <c r="R1652" s="7" t="str">
        <f t="shared" si="157"/>
        <v>pop</v>
      </c>
      <c r="S1652" s="8">
        <f t="shared" si="155"/>
        <v>41526.435613425929</v>
      </c>
      <c r="T1652" s="8">
        <f t="shared" si="152"/>
        <v>41556.435613425929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53"/>
        <v>1.0075000000000001</v>
      </c>
      <c r="P1653" s="6">
        <f t="shared" si="154"/>
        <v>100.75</v>
      </c>
      <c r="Q1653" s="7" t="str">
        <f t="shared" si="156"/>
        <v>music</v>
      </c>
      <c r="R1653" s="7" t="str">
        <f t="shared" si="157"/>
        <v>pop</v>
      </c>
      <c r="S1653" s="8">
        <f t="shared" si="155"/>
        <v>40625.900694444441</v>
      </c>
      <c r="T1653" s="8">
        <f t="shared" si="152"/>
        <v>40659.290972222225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53"/>
        <v>1.0066666666666666</v>
      </c>
      <c r="P1654" s="6">
        <f t="shared" si="154"/>
        <v>64.714285714285708</v>
      </c>
      <c r="Q1654" s="7" t="str">
        <f t="shared" si="156"/>
        <v>music</v>
      </c>
      <c r="R1654" s="7" t="str">
        <f t="shared" si="157"/>
        <v>pop</v>
      </c>
      <c r="S1654" s="8">
        <f t="shared" si="155"/>
        <v>41572.492974537039</v>
      </c>
      <c r="T1654" s="8">
        <f t="shared" si="152"/>
        <v>41602.534641203703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53"/>
        <v>1.7423040000000001</v>
      </c>
      <c r="P1655" s="6">
        <f t="shared" si="154"/>
        <v>51.854285714285716</v>
      </c>
      <c r="Q1655" s="7" t="str">
        <f t="shared" si="156"/>
        <v>music</v>
      </c>
      <c r="R1655" s="7" t="str">
        <f t="shared" si="157"/>
        <v>pop</v>
      </c>
      <c r="S1655" s="8">
        <f t="shared" si="155"/>
        <v>40626.834444444445</v>
      </c>
      <c r="T1655" s="8">
        <f t="shared" si="152"/>
        <v>40657.834444444445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53"/>
        <v>1.199090909090909</v>
      </c>
      <c r="P1656" s="6">
        <f t="shared" si="154"/>
        <v>38.794117647058826</v>
      </c>
      <c r="Q1656" s="7" t="str">
        <f t="shared" si="156"/>
        <v>music</v>
      </c>
      <c r="R1656" s="7" t="str">
        <f t="shared" si="157"/>
        <v>pop</v>
      </c>
      <c r="S1656" s="8">
        <f t="shared" si="155"/>
        <v>40987.890740740739</v>
      </c>
      <c r="T1656" s="8">
        <f t="shared" si="152"/>
        <v>41017.890740740739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53"/>
        <v>1.4286666666666668</v>
      </c>
      <c r="P1657" s="6">
        <f t="shared" si="154"/>
        <v>44.645833333333336</v>
      </c>
      <c r="Q1657" s="7" t="str">
        <f t="shared" si="156"/>
        <v>music</v>
      </c>
      <c r="R1657" s="7" t="str">
        <f t="shared" si="157"/>
        <v>pop</v>
      </c>
      <c r="S1657" s="8">
        <f t="shared" si="155"/>
        <v>40974.791898148149</v>
      </c>
      <c r="T1657" s="8">
        <f t="shared" si="152"/>
        <v>41004.750231481477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53"/>
        <v>1.0033493333333334</v>
      </c>
      <c r="P1658" s="6">
        <f t="shared" si="154"/>
        <v>156.77333333333334</v>
      </c>
      <c r="Q1658" s="7" t="str">
        <f t="shared" si="156"/>
        <v>music</v>
      </c>
      <c r="R1658" s="7" t="str">
        <f t="shared" si="157"/>
        <v>pop</v>
      </c>
      <c r="S1658" s="8">
        <f t="shared" si="155"/>
        <v>41226.928842592592</v>
      </c>
      <c r="T1658" s="8">
        <f t="shared" si="152"/>
        <v>41256.928842592592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53"/>
        <v>1.0493380000000001</v>
      </c>
      <c r="P1659" s="6">
        <f t="shared" si="154"/>
        <v>118.70339366515837</v>
      </c>
      <c r="Q1659" s="7" t="str">
        <f t="shared" si="156"/>
        <v>music</v>
      </c>
      <c r="R1659" s="7" t="str">
        <f t="shared" si="157"/>
        <v>pop</v>
      </c>
      <c r="S1659" s="8">
        <f t="shared" si="155"/>
        <v>41023.782037037039</v>
      </c>
      <c r="T1659" s="8">
        <f t="shared" si="152"/>
        <v>41053.782037037039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53"/>
        <v>1.3223333333333334</v>
      </c>
      <c r="P1660" s="6">
        <f t="shared" si="154"/>
        <v>74.149532710280369</v>
      </c>
      <c r="Q1660" s="7" t="str">
        <f t="shared" si="156"/>
        <v>music</v>
      </c>
      <c r="R1660" s="7" t="str">
        <f t="shared" si="157"/>
        <v>pop</v>
      </c>
      <c r="S1660" s="8">
        <f t="shared" si="155"/>
        <v>41223.22184027778</v>
      </c>
      <c r="T1660" s="8">
        <f t="shared" si="152"/>
        <v>41261.597222222219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53"/>
        <v>1.1279999999999999</v>
      </c>
      <c r="P1661" s="6">
        <f t="shared" si="154"/>
        <v>12.533333333333333</v>
      </c>
      <c r="Q1661" s="7" t="str">
        <f t="shared" si="156"/>
        <v>music</v>
      </c>
      <c r="R1661" s="7" t="str">
        <f t="shared" si="157"/>
        <v>pop</v>
      </c>
      <c r="S1661" s="8">
        <f t="shared" si="155"/>
        <v>41596.913437499999</v>
      </c>
      <c r="T1661" s="8">
        <f t="shared" si="152"/>
        <v>41625.5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53"/>
        <v>12.5375</v>
      </c>
      <c r="P1662" s="6">
        <f t="shared" si="154"/>
        <v>27.861111111111111</v>
      </c>
      <c r="Q1662" s="7" t="str">
        <f t="shared" si="156"/>
        <v>music</v>
      </c>
      <c r="R1662" s="7" t="str">
        <f t="shared" si="157"/>
        <v>pop</v>
      </c>
      <c r="S1662" s="8">
        <f t="shared" si="155"/>
        <v>42459.693865740745</v>
      </c>
      <c r="T1662" s="8">
        <f t="shared" si="152"/>
        <v>42490.915972222225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53"/>
        <v>1.0250632911392406</v>
      </c>
      <c r="P1663" s="6">
        <f t="shared" si="154"/>
        <v>80.178217821782184</v>
      </c>
      <c r="Q1663" s="7" t="str">
        <f t="shared" si="156"/>
        <v>music</v>
      </c>
      <c r="R1663" s="7" t="str">
        <f t="shared" si="157"/>
        <v>pop</v>
      </c>
      <c r="S1663" s="8">
        <f t="shared" si="155"/>
        <v>42343.998043981483</v>
      </c>
      <c r="T1663" s="8">
        <f t="shared" si="152"/>
        <v>42386.875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53"/>
        <v>1.026375</v>
      </c>
      <c r="P1664" s="6">
        <f t="shared" si="154"/>
        <v>132.43548387096774</v>
      </c>
      <c r="Q1664" s="7" t="str">
        <f t="shared" si="156"/>
        <v>music</v>
      </c>
      <c r="R1664" s="7" t="str">
        <f t="shared" si="157"/>
        <v>pop</v>
      </c>
      <c r="S1664" s="8">
        <f t="shared" si="155"/>
        <v>40848.198333333334</v>
      </c>
      <c r="T1664" s="8">
        <f t="shared" si="152"/>
        <v>40908.239999999998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53"/>
        <v>1.08</v>
      </c>
      <c r="P1665" s="6">
        <f t="shared" si="154"/>
        <v>33.75</v>
      </c>
      <c r="Q1665" s="7" t="str">
        <f t="shared" si="156"/>
        <v>music</v>
      </c>
      <c r="R1665" s="7" t="str">
        <f t="shared" si="157"/>
        <v>pop</v>
      </c>
      <c r="S1665" s="8">
        <f t="shared" si="155"/>
        <v>42006.02207175926</v>
      </c>
      <c r="T1665" s="8">
        <f t="shared" si="152"/>
        <v>42036.02207175926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53"/>
        <v>1.2240879999999998</v>
      </c>
      <c r="P1666" s="6">
        <f t="shared" si="154"/>
        <v>34.384494382022467</v>
      </c>
      <c r="Q1666" s="7" t="str">
        <f t="shared" si="156"/>
        <v>music</v>
      </c>
      <c r="R1666" s="7" t="str">
        <f t="shared" si="157"/>
        <v>pop</v>
      </c>
      <c r="S1666" s="8">
        <f t="shared" si="155"/>
        <v>40939.761782407404</v>
      </c>
      <c r="T1666" s="8">
        <f t="shared" ref="T1666:T1729" si="158">(((I1666/60)/60)/24)+DATE(1970,1,1)</f>
        <v>40984.165972222225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59">E1667/D1667</f>
        <v>1.1945714285714286</v>
      </c>
      <c r="P1667" s="6">
        <f t="shared" ref="P1667:P1730" si="160">IF(L1667=0,0,E1667/L1667)</f>
        <v>44.956989247311824</v>
      </c>
      <c r="Q1667" s="7" t="str">
        <f t="shared" si="156"/>
        <v>music</v>
      </c>
      <c r="R1667" s="7" t="str">
        <f t="shared" si="157"/>
        <v>pop</v>
      </c>
      <c r="S1667" s="8">
        <f t="shared" ref="S1667:S1730" si="161">(((J1667/60)/60)/24)+DATE(1970,1,1)</f>
        <v>40564.649456018517</v>
      </c>
      <c r="T1667" s="8">
        <f t="shared" si="158"/>
        <v>40596.125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59"/>
        <v>1.6088</v>
      </c>
      <c r="P1668" s="6">
        <f t="shared" si="160"/>
        <v>41.04081632653061</v>
      </c>
      <c r="Q1668" s="7" t="str">
        <f t="shared" si="156"/>
        <v>music</v>
      </c>
      <c r="R1668" s="7" t="str">
        <f t="shared" si="157"/>
        <v>pop</v>
      </c>
      <c r="S1668" s="8">
        <f t="shared" si="161"/>
        <v>41331.253159722226</v>
      </c>
      <c r="T1668" s="8">
        <f t="shared" si="158"/>
        <v>41361.211493055554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59"/>
        <v>1.2685294117647059</v>
      </c>
      <c r="P1669" s="6">
        <f t="shared" si="160"/>
        <v>52.597560975609753</v>
      </c>
      <c r="Q1669" s="7" t="str">
        <f t="shared" si="156"/>
        <v>music</v>
      </c>
      <c r="R1669" s="7" t="str">
        <f t="shared" si="157"/>
        <v>pop</v>
      </c>
      <c r="S1669" s="8">
        <f t="shared" si="161"/>
        <v>41682.0705787037</v>
      </c>
      <c r="T1669" s="8">
        <f t="shared" si="158"/>
        <v>41709.290972222225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59"/>
        <v>1.026375</v>
      </c>
      <c r="P1670" s="6">
        <f t="shared" si="160"/>
        <v>70.784482758620683</v>
      </c>
      <c r="Q1670" s="7" t="str">
        <f t="shared" si="156"/>
        <v>music</v>
      </c>
      <c r="R1670" s="7" t="str">
        <f t="shared" si="157"/>
        <v>pop</v>
      </c>
      <c r="S1670" s="8">
        <f t="shared" si="161"/>
        <v>40845.14975694444</v>
      </c>
      <c r="T1670" s="8">
        <f t="shared" si="158"/>
        <v>40875.191423611112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59"/>
        <v>1.3975</v>
      </c>
      <c r="P1671" s="6">
        <f t="shared" si="160"/>
        <v>53.75</v>
      </c>
      <c r="Q1671" s="7" t="str">
        <f t="shared" si="156"/>
        <v>music</v>
      </c>
      <c r="R1671" s="7" t="str">
        <f t="shared" si="157"/>
        <v>pop</v>
      </c>
      <c r="S1671" s="8">
        <f t="shared" si="161"/>
        <v>42461.885138888887</v>
      </c>
      <c r="T1671" s="8">
        <f t="shared" si="158"/>
        <v>42521.885138888887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59"/>
        <v>1.026</v>
      </c>
      <c r="P1672" s="6">
        <f t="shared" si="160"/>
        <v>44.608695652173914</v>
      </c>
      <c r="Q1672" s="7" t="str">
        <f t="shared" si="156"/>
        <v>music</v>
      </c>
      <c r="R1672" s="7" t="str">
        <f t="shared" si="157"/>
        <v>pop</v>
      </c>
      <c r="S1672" s="8">
        <f t="shared" si="161"/>
        <v>40313.930543981485</v>
      </c>
      <c r="T1672" s="8">
        <f t="shared" si="158"/>
        <v>40364.166666666664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59"/>
        <v>1.0067349999999999</v>
      </c>
      <c r="P1673" s="6">
        <f t="shared" si="160"/>
        <v>26.148961038961041</v>
      </c>
      <c r="Q1673" s="7" t="str">
        <f t="shared" si="156"/>
        <v>music</v>
      </c>
      <c r="R1673" s="7" t="str">
        <f t="shared" si="157"/>
        <v>pop</v>
      </c>
      <c r="S1673" s="8">
        <f t="shared" si="161"/>
        <v>42553.54414351852</v>
      </c>
      <c r="T1673" s="8">
        <f t="shared" si="158"/>
        <v>42583.54414351852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59"/>
        <v>1.1294117647058823</v>
      </c>
      <c r="P1674" s="6">
        <f t="shared" si="160"/>
        <v>39.183673469387756</v>
      </c>
      <c r="Q1674" s="7" t="str">
        <f t="shared" si="156"/>
        <v>music</v>
      </c>
      <c r="R1674" s="7" t="str">
        <f t="shared" si="157"/>
        <v>pop</v>
      </c>
      <c r="S1674" s="8">
        <f t="shared" si="161"/>
        <v>41034.656597222223</v>
      </c>
      <c r="T1674" s="8">
        <f t="shared" si="158"/>
        <v>41064.656597222223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59"/>
        <v>1.2809523809523808</v>
      </c>
      <c r="P1675" s="6">
        <f t="shared" si="160"/>
        <v>45.593220338983052</v>
      </c>
      <c r="Q1675" s="7" t="str">
        <f t="shared" si="156"/>
        <v>music</v>
      </c>
      <c r="R1675" s="7" t="str">
        <f t="shared" si="157"/>
        <v>pop</v>
      </c>
      <c r="S1675" s="8">
        <f t="shared" si="161"/>
        <v>42039.878379629634</v>
      </c>
      <c r="T1675" s="8">
        <f t="shared" si="158"/>
        <v>42069.878379629634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59"/>
        <v>2.0169999999999999</v>
      </c>
      <c r="P1676" s="6">
        <f t="shared" si="160"/>
        <v>89.247787610619469</v>
      </c>
      <c r="Q1676" s="7" t="str">
        <f t="shared" si="156"/>
        <v>music</v>
      </c>
      <c r="R1676" s="7" t="str">
        <f t="shared" si="157"/>
        <v>pop</v>
      </c>
      <c r="S1676" s="8">
        <f t="shared" si="161"/>
        <v>42569.605393518519</v>
      </c>
      <c r="T1676" s="8">
        <f t="shared" si="158"/>
        <v>42600.290972222225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59"/>
        <v>1.37416</v>
      </c>
      <c r="P1677" s="6">
        <f t="shared" si="160"/>
        <v>40.416470588235299</v>
      </c>
      <c r="Q1677" s="7" t="str">
        <f t="shared" si="156"/>
        <v>music</v>
      </c>
      <c r="R1677" s="7" t="str">
        <f t="shared" si="157"/>
        <v>pop</v>
      </c>
      <c r="S1677" s="8">
        <f t="shared" si="161"/>
        <v>40802.733101851853</v>
      </c>
      <c r="T1677" s="8">
        <f t="shared" si="158"/>
        <v>40832.918749999997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59"/>
        <v>1.1533333333333333</v>
      </c>
      <c r="P1678" s="6">
        <f t="shared" si="160"/>
        <v>82.38095238095238</v>
      </c>
      <c r="Q1678" s="7" t="str">
        <f t="shared" si="156"/>
        <v>music</v>
      </c>
      <c r="R1678" s="7" t="str">
        <f t="shared" si="157"/>
        <v>pop</v>
      </c>
      <c r="S1678" s="8">
        <f t="shared" si="161"/>
        <v>40973.72623842593</v>
      </c>
      <c r="T1678" s="8">
        <f t="shared" si="158"/>
        <v>41020.165972222225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59"/>
        <v>1.1166666666666667</v>
      </c>
      <c r="P1679" s="6">
        <f t="shared" si="160"/>
        <v>159.52380952380952</v>
      </c>
      <c r="Q1679" s="7" t="str">
        <f t="shared" si="156"/>
        <v>music</v>
      </c>
      <c r="R1679" s="7" t="str">
        <f t="shared" si="157"/>
        <v>pop</v>
      </c>
      <c r="S1679" s="8">
        <f t="shared" si="161"/>
        <v>42416.407129629632</v>
      </c>
      <c r="T1679" s="8">
        <f t="shared" si="158"/>
        <v>42476.249305555553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59"/>
        <v>1.1839999999999999</v>
      </c>
      <c r="P1680" s="6">
        <f t="shared" si="160"/>
        <v>36.244897959183675</v>
      </c>
      <c r="Q1680" s="7" t="str">
        <f t="shared" si="156"/>
        <v>music</v>
      </c>
      <c r="R1680" s="7" t="str">
        <f t="shared" si="157"/>
        <v>pop</v>
      </c>
      <c r="S1680" s="8">
        <f t="shared" si="161"/>
        <v>41662.854988425926</v>
      </c>
      <c r="T1680" s="8">
        <f t="shared" si="158"/>
        <v>41676.854988425926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59"/>
        <v>1.75</v>
      </c>
      <c r="P1681" s="6">
        <f t="shared" si="160"/>
        <v>62.5</v>
      </c>
      <c r="Q1681" s="7" t="str">
        <f t="shared" si="156"/>
        <v>music</v>
      </c>
      <c r="R1681" s="7" t="str">
        <f t="shared" si="157"/>
        <v>pop</v>
      </c>
      <c r="S1681" s="8">
        <f t="shared" si="161"/>
        <v>40723.068807870368</v>
      </c>
      <c r="T1681" s="8">
        <f t="shared" si="158"/>
        <v>40746.068807870368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59"/>
        <v>1.175</v>
      </c>
      <c r="P1682" s="6">
        <f t="shared" si="160"/>
        <v>47</v>
      </c>
      <c r="Q1682" s="7" t="str">
        <f t="shared" si="156"/>
        <v>music</v>
      </c>
      <c r="R1682" s="7" t="str">
        <f t="shared" si="157"/>
        <v>pop</v>
      </c>
      <c r="S1682" s="8">
        <f t="shared" si="161"/>
        <v>41802.757719907408</v>
      </c>
      <c r="T1682" s="8">
        <f t="shared" si="158"/>
        <v>41832.757719907408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59"/>
        <v>1.0142212307692309</v>
      </c>
      <c r="P1683" s="6">
        <f t="shared" si="160"/>
        <v>74.575090497737563</v>
      </c>
      <c r="Q1683" s="7" t="str">
        <f t="shared" si="156"/>
        <v>music</v>
      </c>
      <c r="R1683" s="7" t="str">
        <f t="shared" si="157"/>
        <v>faith</v>
      </c>
      <c r="S1683" s="8">
        <f t="shared" si="161"/>
        <v>42774.121342592596</v>
      </c>
      <c r="T1683" s="8">
        <f t="shared" si="158"/>
        <v>42823.083333333328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59"/>
        <v>0</v>
      </c>
      <c r="P1684" s="6">
        <f t="shared" si="160"/>
        <v>0</v>
      </c>
      <c r="Q1684" s="7" t="str">
        <f t="shared" si="156"/>
        <v>music</v>
      </c>
      <c r="R1684" s="7" t="str">
        <f t="shared" si="157"/>
        <v>faith</v>
      </c>
      <c r="S1684" s="8">
        <f t="shared" si="161"/>
        <v>42779.21365740741</v>
      </c>
      <c r="T1684" s="8">
        <f t="shared" si="158"/>
        <v>42839.171990740739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59"/>
        <v>0.21714285714285714</v>
      </c>
      <c r="P1685" s="6">
        <f t="shared" si="160"/>
        <v>76</v>
      </c>
      <c r="Q1685" s="7" t="str">
        <f t="shared" si="156"/>
        <v>music</v>
      </c>
      <c r="R1685" s="7" t="str">
        <f t="shared" si="157"/>
        <v>faith</v>
      </c>
      <c r="S1685" s="8">
        <f t="shared" si="161"/>
        <v>42808.781689814816</v>
      </c>
      <c r="T1685" s="8">
        <f t="shared" si="158"/>
        <v>42832.781689814816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59"/>
        <v>1.0912500000000001</v>
      </c>
      <c r="P1686" s="6">
        <f t="shared" si="160"/>
        <v>86.43564356435644</v>
      </c>
      <c r="Q1686" s="7" t="str">
        <f t="shared" si="156"/>
        <v>music</v>
      </c>
      <c r="R1686" s="7" t="str">
        <f t="shared" si="157"/>
        <v>faith</v>
      </c>
      <c r="S1686" s="8">
        <f t="shared" si="161"/>
        <v>42783.815289351856</v>
      </c>
      <c r="T1686" s="8">
        <f t="shared" si="158"/>
        <v>42811.773622685185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59"/>
        <v>1.0285714285714285</v>
      </c>
      <c r="P1687" s="6">
        <f t="shared" si="160"/>
        <v>24</v>
      </c>
      <c r="Q1687" s="7" t="str">
        <f t="shared" si="156"/>
        <v>music</v>
      </c>
      <c r="R1687" s="7" t="str">
        <f t="shared" si="157"/>
        <v>faith</v>
      </c>
      <c r="S1687" s="8">
        <f t="shared" si="161"/>
        <v>42788.2502662037</v>
      </c>
      <c r="T1687" s="8">
        <f t="shared" si="158"/>
        <v>42818.208599537036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59"/>
        <v>3.5999999999999999E-3</v>
      </c>
      <c r="P1688" s="6">
        <f t="shared" si="160"/>
        <v>18</v>
      </c>
      <c r="Q1688" s="7" t="str">
        <f t="shared" si="156"/>
        <v>music</v>
      </c>
      <c r="R1688" s="7" t="str">
        <f t="shared" si="157"/>
        <v>faith</v>
      </c>
      <c r="S1688" s="8">
        <f t="shared" si="161"/>
        <v>42792.843969907408</v>
      </c>
      <c r="T1688" s="8">
        <f t="shared" si="158"/>
        <v>42852.802303240736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59"/>
        <v>0.3125</v>
      </c>
      <c r="P1689" s="6">
        <f t="shared" si="160"/>
        <v>80.128205128205124</v>
      </c>
      <c r="Q1689" s="7" t="str">
        <f t="shared" si="156"/>
        <v>music</v>
      </c>
      <c r="R1689" s="7" t="str">
        <f t="shared" si="157"/>
        <v>faith</v>
      </c>
      <c r="S1689" s="8">
        <f t="shared" si="161"/>
        <v>42802.046817129631</v>
      </c>
      <c r="T1689" s="8">
        <f t="shared" si="158"/>
        <v>42835.84375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59"/>
        <v>0.443</v>
      </c>
      <c r="P1690" s="6">
        <f t="shared" si="160"/>
        <v>253.14285714285714</v>
      </c>
      <c r="Q1690" s="7" t="str">
        <f t="shared" si="156"/>
        <v>music</v>
      </c>
      <c r="R1690" s="7" t="str">
        <f t="shared" si="157"/>
        <v>faith</v>
      </c>
      <c r="S1690" s="8">
        <f t="shared" si="161"/>
        <v>42804.534652777773</v>
      </c>
      <c r="T1690" s="8">
        <f t="shared" si="158"/>
        <v>42834.492986111116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59"/>
        <v>1</v>
      </c>
      <c r="P1691" s="6">
        <f t="shared" si="160"/>
        <v>171.42857142857142</v>
      </c>
      <c r="Q1691" s="7" t="str">
        <f t="shared" si="156"/>
        <v>music</v>
      </c>
      <c r="R1691" s="7" t="str">
        <f t="shared" si="157"/>
        <v>faith</v>
      </c>
      <c r="S1691" s="8">
        <f t="shared" si="161"/>
        <v>42780.942476851851</v>
      </c>
      <c r="T1691" s="8">
        <f t="shared" si="158"/>
        <v>42810.900810185187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59"/>
        <v>0.254</v>
      </c>
      <c r="P1692" s="6">
        <f t="shared" si="160"/>
        <v>57.727272727272727</v>
      </c>
      <c r="Q1692" s="7" t="str">
        <f t="shared" si="156"/>
        <v>music</v>
      </c>
      <c r="R1692" s="7" t="str">
        <f t="shared" si="157"/>
        <v>faith</v>
      </c>
      <c r="S1692" s="8">
        <f t="shared" si="161"/>
        <v>42801.43104166667</v>
      </c>
      <c r="T1692" s="8">
        <f t="shared" si="158"/>
        <v>42831.389374999999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59"/>
        <v>0.33473333333333333</v>
      </c>
      <c r="P1693" s="6">
        <f t="shared" si="160"/>
        <v>264.26315789473682</v>
      </c>
      <c r="Q1693" s="7" t="str">
        <f t="shared" si="156"/>
        <v>music</v>
      </c>
      <c r="R1693" s="7" t="str">
        <f t="shared" si="157"/>
        <v>faith</v>
      </c>
      <c r="S1693" s="8">
        <f t="shared" si="161"/>
        <v>42795.701481481476</v>
      </c>
      <c r="T1693" s="8">
        <f t="shared" si="158"/>
        <v>42828.041666666672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59"/>
        <v>0.47799999999999998</v>
      </c>
      <c r="P1694" s="6">
        <f t="shared" si="160"/>
        <v>159.33333333333334</v>
      </c>
      <c r="Q1694" s="7" t="str">
        <f t="shared" si="156"/>
        <v>music</v>
      </c>
      <c r="R1694" s="7" t="str">
        <f t="shared" si="157"/>
        <v>faith</v>
      </c>
      <c r="S1694" s="8">
        <f t="shared" si="161"/>
        <v>42788.151238425926</v>
      </c>
      <c r="T1694" s="8">
        <f t="shared" si="158"/>
        <v>42820.999305555553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59"/>
        <v>9.3333333333333338E-2</v>
      </c>
      <c r="P1695" s="6">
        <f t="shared" si="160"/>
        <v>35</v>
      </c>
      <c r="Q1695" s="7" t="str">
        <f t="shared" si="156"/>
        <v>music</v>
      </c>
      <c r="R1695" s="7" t="str">
        <f t="shared" si="157"/>
        <v>faith</v>
      </c>
      <c r="S1695" s="8">
        <f t="shared" si="161"/>
        <v>42803.920277777783</v>
      </c>
      <c r="T1695" s="8">
        <f t="shared" si="158"/>
        <v>42834.833333333328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59"/>
        <v>5.0000000000000001E-4</v>
      </c>
      <c r="P1696" s="6">
        <f t="shared" si="160"/>
        <v>5</v>
      </c>
      <c r="Q1696" s="7" t="str">
        <f t="shared" si="156"/>
        <v>music</v>
      </c>
      <c r="R1696" s="7" t="str">
        <f t="shared" si="157"/>
        <v>faith</v>
      </c>
      <c r="S1696" s="8">
        <f t="shared" si="161"/>
        <v>42791.669837962967</v>
      </c>
      <c r="T1696" s="8">
        <f t="shared" si="158"/>
        <v>42821.191666666666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59"/>
        <v>0.11708333333333333</v>
      </c>
      <c r="P1697" s="6">
        <f t="shared" si="160"/>
        <v>61.086956521739133</v>
      </c>
      <c r="Q1697" s="7" t="str">
        <f t="shared" si="156"/>
        <v>music</v>
      </c>
      <c r="R1697" s="7" t="str">
        <f t="shared" si="157"/>
        <v>faith</v>
      </c>
      <c r="S1697" s="8">
        <f t="shared" si="161"/>
        <v>42801.031412037039</v>
      </c>
      <c r="T1697" s="8">
        <f t="shared" si="158"/>
        <v>42835.041666666672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59"/>
        <v>0</v>
      </c>
      <c r="P1698" s="6">
        <f t="shared" si="160"/>
        <v>0</v>
      </c>
      <c r="Q1698" s="7" t="str">
        <f t="shared" si="156"/>
        <v>music</v>
      </c>
      <c r="R1698" s="7" t="str">
        <f t="shared" si="157"/>
        <v>faith</v>
      </c>
      <c r="S1698" s="8">
        <f t="shared" si="161"/>
        <v>42796.069571759261</v>
      </c>
      <c r="T1698" s="8">
        <f t="shared" si="158"/>
        <v>42826.027905092589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59"/>
        <v>0.20208000000000001</v>
      </c>
      <c r="P1699" s="6">
        <f t="shared" si="160"/>
        <v>114.81818181818181</v>
      </c>
      <c r="Q1699" s="7" t="str">
        <f t="shared" si="156"/>
        <v>music</v>
      </c>
      <c r="R1699" s="7" t="str">
        <f t="shared" si="157"/>
        <v>faith</v>
      </c>
      <c r="S1699" s="8">
        <f t="shared" si="161"/>
        <v>42805.032962962956</v>
      </c>
      <c r="T1699" s="8">
        <f t="shared" si="158"/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59"/>
        <v>0</v>
      </c>
      <c r="P1700" s="6">
        <f t="shared" si="160"/>
        <v>0</v>
      </c>
      <c r="Q1700" s="7" t="str">
        <f t="shared" si="156"/>
        <v>music</v>
      </c>
      <c r="R1700" s="7" t="str">
        <f t="shared" si="157"/>
        <v>faith</v>
      </c>
      <c r="S1700" s="8">
        <f t="shared" si="161"/>
        <v>42796.207870370374</v>
      </c>
      <c r="T1700" s="8">
        <f t="shared" si="158"/>
        <v>42820.147916666669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59"/>
        <v>4.2311459353574929E-2</v>
      </c>
      <c r="P1701" s="6">
        <f t="shared" si="160"/>
        <v>54</v>
      </c>
      <c r="Q1701" s="7" t="str">
        <f t="shared" si="156"/>
        <v>music</v>
      </c>
      <c r="R1701" s="7" t="str">
        <f t="shared" si="157"/>
        <v>faith</v>
      </c>
      <c r="S1701" s="8">
        <f t="shared" si="161"/>
        <v>42806.863946759258</v>
      </c>
      <c r="T1701" s="8">
        <f t="shared" si="158"/>
        <v>42836.863946759258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59"/>
        <v>0.2606</v>
      </c>
      <c r="P1702" s="6">
        <f t="shared" si="160"/>
        <v>65.974683544303801</v>
      </c>
      <c r="Q1702" s="7" t="str">
        <f t="shared" si="156"/>
        <v>music</v>
      </c>
      <c r="R1702" s="7" t="str">
        <f t="shared" si="157"/>
        <v>faith</v>
      </c>
      <c r="S1702" s="8">
        <f t="shared" si="161"/>
        <v>42796.071643518517</v>
      </c>
      <c r="T1702" s="8">
        <f t="shared" si="158"/>
        <v>42826.166666666672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59"/>
        <v>1.9801980198019802E-3</v>
      </c>
      <c r="P1703" s="6">
        <f t="shared" si="160"/>
        <v>5</v>
      </c>
      <c r="Q1703" s="7" t="str">
        <f t="shared" si="156"/>
        <v>music</v>
      </c>
      <c r="R1703" s="7" t="str">
        <f t="shared" si="157"/>
        <v>faith</v>
      </c>
      <c r="S1703" s="8">
        <f t="shared" si="161"/>
        <v>41989.664409722223</v>
      </c>
      <c r="T1703" s="8">
        <f t="shared" si="158"/>
        <v>42019.664409722223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59"/>
        <v>6.0606060606060605E-5</v>
      </c>
      <c r="P1704" s="6">
        <f t="shared" si="160"/>
        <v>1</v>
      </c>
      <c r="Q1704" s="7" t="str">
        <f t="shared" si="156"/>
        <v>music</v>
      </c>
      <c r="R1704" s="7" t="str">
        <f t="shared" si="157"/>
        <v>faith</v>
      </c>
      <c r="S1704" s="8">
        <f t="shared" si="161"/>
        <v>42063.869791666672</v>
      </c>
      <c r="T1704" s="8">
        <f t="shared" si="158"/>
        <v>42093.828125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59"/>
        <v>1.0200000000000001E-2</v>
      </c>
      <c r="P1705" s="6">
        <f t="shared" si="160"/>
        <v>25.5</v>
      </c>
      <c r="Q1705" s="7" t="str">
        <f t="shared" si="156"/>
        <v>music</v>
      </c>
      <c r="R1705" s="7" t="str">
        <f t="shared" si="157"/>
        <v>faith</v>
      </c>
      <c r="S1705" s="8">
        <f t="shared" si="161"/>
        <v>42187.281678240746</v>
      </c>
      <c r="T1705" s="8">
        <f t="shared" si="158"/>
        <v>42247.281678240746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59"/>
        <v>0.65100000000000002</v>
      </c>
      <c r="P1706" s="6">
        <f t="shared" si="160"/>
        <v>118.36363636363636</v>
      </c>
      <c r="Q1706" s="7" t="str">
        <f t="shared" ref="Q1706:Q1769" si="162">LEFT(N1706,SEARCH("/",N1706)-1)</f>
        <v>music</v>
      </c>
      <c r="R1706" s="7" t="str">
        <f t="shared" ref="R1706:R1769" si="163">RIGHT(N1706,LEN(N1706)-SEARCH("/",N1706))</f>
        <v>faith</v>
      </c>
      <c r="S1706" s="8">
        <f t="shared" si="161"/>
        <v>42021.139733796299</v>
      </c>
      <c r="T1706" s="8">
        <f t="shared" si="158"/>
        <v>42051.139733796299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59"/>
        <v>0</v>
      </c>
      <c r="P1707" s="6">
        <f t="shared" si="160"/>
        <v>0</v>
      </c>
      <c r="Q1707" s="7" t="str">
        <f t="shared" si="162"/>
        <v>music</v>
      </c>
      <c r="R1707" s="7" t="str">
        <f t="shared" si="163"/>
        <v>faith</v>
      </c>
      <c r="S1707" s="8">
        <f t="shared" si="161"/>
        <v>42245.016736111109</v>
      </c>
      <c r="T1707" s="8">
        <f t="shared" si="158"/>
        <v>42256.666666666672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59"/>
        <v>0</v>
      </c>
      <c r="P1708" s="6">
        <f t="shared" si="160"/>
        <v>0</v>
      </c>
      <c r="Q1708" s="7" t="str">
        <f t="shared" si="162"/>
        <v>music</v>
      </c>
      <c r="R1708" s="7" t="str">
        <f t="shared" si="163"/>
        <v>faith</v>
      </c>
      <c r="S1708" s="8">
        <f t="shared" si="161"/>
        <v>42179.306388888886</v>
      </c>
      <c r="T1708" s="8">
        <f t="shared" si="158"/>
        <v>42239.306388888886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59"/>
        <v>9.74E-2</v>
      </c>
      <c r="P1709" s="6">
        <f t="shared" si="160"/>
        <v>54.111111111111114</v>
      </c>
      <c r="Q1709" s="7" t="str">
        <f t="shared" si="162"/>
        <v>music</v>
      </c>
      <c r="R1709" s="7" t="str">
        <f t="shared" si="163"/>
        <v>faith</v>
      </c>
      <c r="S1709" s="8">
        <f t="shared" si="161"/>
        <v>42427.721006944441</v>
      </c>
      <c r="T1709" s="8">
        <f t="shared" si="158"/>
        <v>42457.679340277777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59"/>
        <v>0</v>
      </c>
      <c r="P1710" s="6">
        <f t="shared" si="160"/>
        <v>0</v>
      </c>
      <c r="Q1710" s="7" t="str">
        <f t="shared" si="162"/>
        <v>music</v>
      </c>
      <c r="R1710" s="7" t="str">
        <f t="shared" si="163"/>
        <v>faith</v>
      </c>
      <c r="S1710" s="8">
        <f t="shared" si="161"/>
        <v>42451.866967592592</v>
      </c>
      <c r="T1710" s="8">
        <f t="shared" si="158"/>
        <v>42491.866967592592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59"/>
        <v>4.8571428571428571E-2</v>
      </c>
      <c r="P1711" s="6">
        <f t="shared" si="160"/>
        <v>21.25</v>
      </c>
      <c r="Q1711" s="7" t="str">
        <f t="shared" si="162"/>
        <v>music</v>
      </c>
      <c r="R1711" s="7" t="str">
        <f t="shared" si="163"/>
        <v>faith</v>
      </c>
      <c r="S1711" s="8">
        <f t="shared" si="161"/>
        <v>41841.56381944444</v>
      </c>
      <c r="T1711" s="8">
        <f t="shared" si="158"/>
        <v>41882.818749999999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59"/>
        <v>6.7999999999999996E-3</v>
      </c>
      <c r="P1712" s="6">
        <f t="shared" si="160"/>
        <v>34</v>
      </c>
      <c r="Q1712" s="7" t="str">
        <f t="shared" si="162"/>
        <v>music</v>
      </c>
      <c r="R1712" s="7" t="str">
        <f t="shared" si="163"/>
        <v>faith</v>
      </c>
      <c r="S1712" s="8">
        <f t="shared" si="161"/>
        <v>42341.59129629629</v>
      </c>
      <c r="T1712" s="8">
        <f t="shared" si="158"/>
        <v>42387.541666666672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59"/>
        <v>0.105</v>
      </c>
      <c r="P1713" s="6">
        <f t="shared" si="160"/>
        <v>525</v>
      </c>
      <c r="Q1713" s="7" t="str">
        <f t="shared" si="162"/>
        <v>music</v>
      </c>
      <c r="R1713" s="7" t="str">
        <f t="shared" si="163"/>
        <v>faith</v>
      </c>
      <c r="S1713" s="8">
        <f t="shared" si="161"/>
        <v>41852.646226851852</v>
      </c>
      <c r="T1713" s="8">
        <f t="shared" si="158"/>
        <v>41883.646226851852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59"/>
        <v>0</v>
      </c>
      <c r="P1714" s="6">
        <f t="shared" si="160"/>
        <v>0</v>
      </c>
      <c r="Q1714" s="7" t="str">
        <f t="shared" si="162"/>
        <v>music</v>
      </c>
      <c r="R1714" s="7" t="str">
        <f t="shared" si="163"/>
        <v>faith</v>
      </c>
      <c r="S1714" s="8">
        <f t="shared" si="161"/>
        <v>42125.913807870369</v>
      </c>
      <c r="T1714" s="8">
        <f t="shared" si="158"/>
        <v>42185.913807870369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59"/>
        <v>1.6666666666666666E-2</v>
      </c>
      <c r="P1715" s="6">
        <f t="shared" si="160"/>
        <v>50</v>
      </c>
      <c r="Q1715" s="7" t="str">
        <f t="shared" si="162"/>
        <v>music</v>
      </c>
      <c r="R1715" s="7" t="str">
        <f t="shared" si="163"/>
        <v>faith</v>
      </c>
      <c r="S1715" s="8">
        <f t="shared" si="161"/>
        <v>41887.801064814819</v>
      </c>
      <c r="T1715" s="8">
        <f t="shared" si="158"/>
        <v>41917.801064814819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59"/>
        <v>7.868E-2</v>
      </c>
      <c r="P1716" s="6">
        <f t="shared" si="160"/>
        <v>115.70588235294117</v>
      </c>
      <c r="Q1716" s="7" t="str">
        <f t="shared" si="162"/>
        <v>music</v>
      </c>
      <c r="R1716" s="7" t="str">
        <f t="shared" si="163"/>
        <v>faith</v>
      </c>
      <c r="S1716" s="8">
        <f t="shared" si="161"/>
        <v>42095.918530092589</v>
      </c>
      <c r="T1716" s="8">
        <f t="shared" si="158"/>
        <v>42125.918530092589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59"/>
        <v>2.2000000000000001E-3</v>
      </c>
      <c r="P1717" s="6">
        <f t="shared" si="160"/>
        <v>5.5</v>
      </c>
      <c r="Q1717" s="7" t="str">
        <f t="shared" si="162"/>
        <v>music</v>
      </c>
      <c r="R1717" s="7" t="str">
        <f t="shared" si="163"/>
        <v>faith</v>
      </c>
      <c r="S1717" s="8">
        <f t="shared" si="161"/>
        <v>42064.217418981483</v>
      </c>
      <c r="T1717" s="8">
        <f t="shared" si="158"/>
        <v>42094.140277777777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59"/>
        <v>7.4999999999999997E-2</v>
      </c>
      <c r="P1718" s="6">
        <f t="shared" si="160"/>
        <v>50</v>
      </c>
      <c r="Q1718" s="7" t="str">
        <f t="shared" si="162"/>
        <v>music</v>
      </c>
      <c r="R1718" s="7" t="str">
        <f t="shared" si="163"/>
        <v>faith</v>
      </c>
      <c r="S1718" s="8">
        <f t="shared" si="161"/>
        <v>42673.577534722222</v>
      </c>
      <c r="T1718" s="8">
        <f t="shared" si="158"/>
        <v>42713.619201388887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59"/>
        <v>0.42725880551301687</v>
      </c>
      <c r="P1719" s="6">
        <f t="shared" si="160"/>
        <v>34.024390243902438</v>
      </c>
      <c r="Q1719" s="7" t="str">
        <f t="shared" si="162"/>
        <v>music</v>
      </c>
      <c r="R1719" s="7" t="str">
        <f t="shared" si="163"/>
        <v>faith</v>
      </c>
      <c r="S1719" s="8">
        <f t="shared" si="161"/>
        <v>42460.98192129629</v>
      </c>
      <c r="T1719" s="8">
        <f t="shared" si="158"/>
        <v>42481.166666666672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59"/>
        <v>2.142857142857143E-3</v>
      </c>
      <c r="P1720" s="6">
        <f t="shared" si="160"/>
        <v>37.5</v>
      </c>
      <c r="Q1720" s="7" t="str">
        <f t="shared" si="162"/>
        <v>music</v>
      </c>
      <c r="R1720" s="7" t="str">
        <f t="shared" si="163"/>
        <v>faith</v>
      </c>
      <c r="S1720" s="8">
        <f t="shared" si="161"/>
        <v>42460.610520833332</v>
      </c>
      <c r="T1720" s="8">
        <f t="shared" si="158"/>
        <v>42504.207638888889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59"/>
        <v>8.7500000000000008E-3</v>
      </c>
      <c r="P1721" s="6">
        <f t="shared" si="160"/>
        <v>11.666666666666666</v>
      </c>
      <c r="Q1721" s="7" t="str">
        <f t="shared" si="162"/>
        <v>music</v>
      </c>
      <c r="R1721" s="7" t="str">
        <f t="shared" si="163"/>
        <v>faith</v>
      </c>
      <c r="S1721" s="8">
        <f t="shared" si="161"/>
        <v>41869.534618055557</v>
      </c>
      <c r="T1721" s="8">
        <f t="shared" si="158"/>
        <v>41899.534618055557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59"/>
        <v>5.6250000000000001E-2</v>
      </c>
      <c r="P1722" s="6">
        <f t="shared" si="160"/>
        <v>28.125</v>
      </c>
      <c r="Q1722" s="7" t="str">
        <f t="shared" si="162"/>
        <v>music</v>
      </c>
      <c r="R1722" s="7" t="str">
        <f t="shared" si="163"/>
        <v>faith</v>
      </c>
      <c r="S1722" s="8">
        <f t="shared" si="161"/>
        <v>41922.783229166671</v>
      </c>
      <c r="T1722" s="8">
        <f t="shared" si="158"/>
        <v>41952.824895833335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59"/>
        <v>0</v>
      </c>
      <c r="P1723" s="6">
        <f t="shared" si="160"/>
        <v>0</v>
      </c>
      <c r="Q1723" s="7" t="str">
        <f t="shared" si="162"/>
        <v>music</v>
      </c>
      <c r="R1723" s="7" t="str">
        <f t="shared" si="163"/>
        <v>faith</v>
      </c>
      <c r="S1723" s="8">
        <f t="shared" si="161"/>
        <v>42319.461377314816</v>
      </c>
      <c r="T1723" s="8">
        <f t="shared" si="158"/>
        <v>42349.461377314816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59"/>
        <v>3.4722222222222224E-4</v>
      </c>
      <c r="P1724" s="6">
        <f t="shared" si="160"/>
        <v>1</v>
      </c>
      <c r="Q1724" s="7" t="str">
        <f t="shared" si="162"/>
        <v>music</v>
      </c>
      <c r="R1724" s="7" t="str">
        <f t="shared" si="163"/>
        <v>faith</v>
      </c>
      <c r="S1724" s="8">
        <f t="shared" si="161"/>
        <v>42425.960983796293</v>
      </c>
      <c r="T1724" s="8">
        <f t="shared" si="158"/>
        <v>42463.006944444445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59"/>
        <v>6.5000000000000002E-2</v>
      </c>
      <c r="P1725" s="6">
        <f t="shared" si="160"/>
        <v>216.66666666666666</v>
      </c>
      <c r="Q1725" s="7" t="str">
        <f t="shared" si="162"/>
        <v>music</v>
      </c>
      <c r="R1725" s="7" t="str">
        <f t="shared" si="163"/>
        <v>faith</v>
      </c>
      <c r="S1725" s="8">
        <f t="shared" si="161"/>
        <v>42129.82540509259</v>
      </c>
      <c r="T1725" s="8">
        <f t="shared" si="158"/>
        <v>42186.25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59"/>
        <v>5.8333333333333336E-3</v>
      </c>
      <c r="P1726" s="6">
        <f t="shared" si="160"/>
        <v>8.75</v>
      </c>
      <c r="Q1726" s="7" t="str">
        <f t="shared" si="162"/>
        <v>music</v>
      </c>
      <c r="R1726" s="7" t="str">
        <f t="shared" si="163"/>
        <v>faith</v>
      </c>
      <c r="S1726" s="8">
        <f t="shared" si="161"/>
        <v>41912.932430555556</v>
      </c>
      <c r="T1726" s="8">
        <f t="shared" si="158"/>
        <v>41942.932430555556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59"/>
        <v>0.10181818181818182</v>
      </c>
      <c r="P1727" s="6">
        <f t="shared" si="160"/>
        <v>62.222222222222221</v>
      </c>
      <c r="Q1727" s="7" t="str">
        <f t="shared" si="162"/>
        <v>music</v>
      </c>
      <c r="R1727" s="7" t="str">
        <f t="shared" si="163"/>
        <v>faith</v>
      </c>
      <c r="S1727" s="8">
        <f t="shared" si="161"/>
        <v>41845.968159722222</v>
      </c>
      <c r="T1727" s="8">
        <f t="shared" si="158"/>
        <v>41875.968159722222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59"/>
        <v>0.33784615384615385</v>
      </c>
      <c r="P1728" s="6">
        <f t="shared" si="160"/>
        <v>137.25</v>
      </c>
      <c r="Q1728" s="7" t="str">
        <f t="shared" si="162"/>
        <v>music</v>
      </c>
      <c r="R1728" s="7" t="str">
        <f t="shared" si="163"/>
        <v>faith</v>
      </c>
      <c r="S1728" s="8">
        <f t="shared" si="161"/>
        <v>41788.919722222221</v>
      </c>
      <c r="T1728" s="8">
        <f t="shared" si="158"/>
        <v>41817.919722222221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59"/>
        <v>3.3333333333333332E-4</v>
      </c>
      <c r="P1729" s="6">
        <f t="shared" si="160"/>
        <v>1</v>
      </c>
      <c r="Q1729" s="7" t="str">
        <f t="shared" si="162"/>
        <v>music</v>
      </c>
      <c r="R1729" s="7" t="str">
        <f t="shared" si="163"/>
        <v>faith</v>
      </c>
      <c r="S1729" s="8">
        <f t="shared" si="161"/>
        <v>42044.927974537044</v>
      </c>
      <c r="T1729" s="8">
        <f t="shared" si="158"/>
        <v>42099.458333333328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59"/>
        <v>0.68400000000000005</v>
      </c>
      <c r="P1730" s="6">
        <f t="shared" si="160"/>
        <v>122.14285714285714</v>
      </c>
      <c r="Q1730" s="7" t="str">
        <f t="shared" si="162"/>
        <v>music</v>
      </c>
      <c r="R1730" s="7" t="str">
        <f t="shared" si="163"/>
        <v>faith</v>
      </c>
      <c r="S1730" s="8">
        <f t="shared" si="161"/>
        <v>42268.625856481478</v>
      </c>
      <c r="T1730" s="8">
        <f t="shared" ref="T1730:T1793" si="164">(((I1730/60)/60)/24)+DATE(1970,1,1)</f>
        <v>42298.625856481478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65">E1731/D1731</f>
        <v>0</v>
      </c>
      <c r="P1731" s="6">
        <f t="shared" ref="P1731:P1794" si="166">IF(L1731=0,0,E1731/L1731)</f>
        <v>0</v>
      </c>
      <c r="Q1731" s="7" t="str">
        <f t="shared" si="162"/>
        <v>music</v>
      </c>
      <c r="R1731" s="7" t="str">
        <f t="shared" si="163"/>
        <v>faith</v>
      </c>
      <c r="S1731" s="8">
        <f t="shared" ref="S1731:S1794" si="167">(((J1731/60)/60)/24)+DATE(1970,1,1)</f>
        <v>42471.052152777775</v>
      </c>
      <c r="T1731" s="8">
        <f t="shared" si="164"/>
        <v>42531.052152777775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65"/>
        <v>0</v>
      </c>
      <c r="P1732" s="6">
        <f t="shared" si="166"/>
        <v>0</v>
      </c>
      <c r="Q1732" s="7" t="str">
        <f t="shared" si="162"/>
        <v>music</v>
      </c>
      <c r="R1732" s="7" t="str">
        <f t="shared" si="163"/>
        <v>faith</v>
      </c>
      <c r="S1732" s="8">
        <f t="shared" si="167"/>
        <v>42272.087766203709</v>
      </c>
      <c r="T1732" s="8">
        <f t="shared" si="164"/>
        <v>42302.087766203709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65"/>
        <v>0</v>
      </c>
      <c r="P1733" s="6">
        <f t="shared" si="166"/>
        <v>0</v>
      </c>
      <c r="Q1733" s="7" t="str">
        <f t="shared" si="162"/>
        <v>music</v>
      </c>
      <c r="R1733" s="7" t="str">
        <f t="shared" si="163"/>
        <v>faith</v>
      </c>
      <c r="S1733" s="8">
        <f t="shared" si="167"/>
        <v>42152.906851851847</v>
      </c>
      <c r="T1733" s="8">
        <f t="shared" si="164"/>
        <v>42166.625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65"/>
        <v>0</v>
      </c>
      <c r="P1734" s="6">
        <f t="shared" si="166"/>
        <v>0</v>
      </c>
      <c r="Q1734" s="7" t="str">
        <f t="shared" si="162"/>
        <v>music</v>
      </c>
      <c r="R1734" s="7" t="str">
        <f t="shared" si="163"/>
        <v>faith</v>
      </c>
      <c r="S1734" s="8">
        <f t="shared" si="167"/>
        <v>42325.683807870373</v>
      </c>
      <c r="T1734" s="8">
        <f t="shared" si="164"/>
        <v>42385.208333333328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65"/>
        <v>0</v>
      </c>
      <c r="P1735" s="6">
        <f t="shared" si="166"/>
        <v>0</v>
      </c>
      <c r="Q1735" s="7" t="str">
        <f t="shared" si="162"/>
        <v>music</v>
      </c>
      <c r="R1735" s="7" t="str">
        <f t="shared" si="163"/>
        <v>faith</v>
      </c>
      <c r="S1735" s="8">
        <f t="shared" si="167"/>
        <v>42614.675625000003</v>
      </c>
      <c r="T1735" s="8">
        <f t="shared" si="164"/>
        <v>42626.895833333328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65"/>
        <v>2.2222222222222223E-4</v>
      </c>
      <c r="P1736" s="6">
        <f t="shared" si="166"/>
        <v>1</v>
      </c>
      <c r="Q1736" s="7" t="str">
        <f t="shared" si="162"/>
        <v>music</v>
      </c>
      <c r="R1736" s="7" t="str">
        <f t="shared" si="163"/>
        <v>faith</v>
      </c>
      <c r="S1736" s="8">
        <f t="shared" si="167"/>
        <v>42102.036527777775</v>
      </c>
      <c r="T1736" s="8">
        <f t="shared" si="164"/>
        <v>42132.036527777775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65"/>
        <v>0.11</v>
      </c>
      <c r="P1737" s="6">
        <f t="shared" si="166"/>
        <v>55</v>
      </c>
      <c r="Q1737" s="7" t="str">
        <f t="shared" si="162"/>
        <v>music</v>
      </c>
      <c r="R1737" s="7" t="str">
        <f t="shared" si="163"/>
        <v>faith</v>
      </c>
      <c r="S1737" s="8">
        <f t="shared" si="167"/>
        <v>42559.814178240747</v>
      </c>
      <c r="T1737" s="8">
        <f t="shared" si="164"/>
        <v>42589.814178240747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65"/>
        <v>7.3333333333333332E-3</v>
      </c>
      <c r="P1738" s="6">
        <f t="shared" si="166"/>
        <v>22</v>
      </c>
      <c r="Q1738" s="7" t="str">
        <f t="shared" si="162"/>
        <v>music</v>
      </c>
      <c r="R1738" s="7" t="str">
        <f t="shared" si="163"/>
        <v>faith</v>
      </c>
      <c r="S1738" s="8">
        <f t="shared" si="167"/>
        <v>42286.861493055556</v>
      </c>
      <c r="T1738" s="8">
        <f t="shared" si="164"/>
        <v>42316.90315972222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65"/>
        <v>0.21249999999999999</v>
      </c>
      <c r="P1739" s="6">
        <f t="shared" si="166"/>
        <v>56.666666666666664</v>
      </c>
      <c r="Q1739" s="7" t="str">
        <f t="shared" si="162"/>
        <v>music</v>
      </c>
      <c r="R1739" s="7" t="str">
        <f t="shared" si="163"/>
        <v>faith</v>
      </c>
      <c r="S1739" s="8">
        <f t="shared" si="167"/>
        <v>42175.948981481488</v>
      </c>
      <c r="T1739" s="8">
        <f t="shared" si="164"/>
        <v>42205.948981481488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65"/>
        <v>4.0000000000000001E-3</v>
      </c>
      <c r="P1740" s="6">
        <f t="shared" si="166"/>
        <v>20</v>
      </c>
      <c r="Q1740" s="7" t="str">
        <f t="shared" si="162"/>
        <v>music</v>
      </c>
      <c r="R1740" s="7" t="str">
        <f t="shared" si="163"/>
        <v>faith</v>
      </c>
      <c r="S1740" s="8">
        <f t="shared" si="167"/>
        <v>41884.874328703707</v>
      </c>
      <c r="T1740" s="8">
        <f t="shared" si="164"/>
        <v>41914.874328703707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65"/>
        <v>1E-3</v>
      </c>
      <c r="P1741" s="6">
        <f t="shared" si="166"/>
        <v>1</v>
      </c>
      <c r="Q1741" s="7" t="str">
        <f t="shared" si="162"/>
        <v>music</v>
      </c>
      <c r="R1741" s="7" t="str">
        <f t="shared" si="163"/>
        <v>faith</v>
      </c>
      <c r="S1741" s="8">
        <f t="shared" si="167"/>
        <v>42435.874212962968</v>
      </c>
      <c r="T1741" s="8">
        <f t="shared" si="164"/>
        <v>42494.832546296297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65"/>
        <v>0</v>
      </c>
      <c r="P1742" s="6">
        <f t="shared" si="166"/>
        <v>0</v>
      </c>
      <c r="Q1742" s="7" t="str">
        <f t="shared" si="162"/>
        <v>music</v>
      </c>
      <c r="R1742" s="7" t="str">
        <f t="shared" si="163"/>
        <v>faith</v>
      </c>
      <c r="S1742" s="8">
        <f t="shared" si="167"/>
        <v>42171.817384259266</v>
      </c>
      <c r="T1742" s="8">
        <f t="shared" si="164"/>
        <v>42201.817384259266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65"/>
        <v>1.1083333333333334</v>
      </c>
      <c r="P1743" s="6">
        <f t="shared" si="166"/>
        <v>25.576923076923077</v>
      </c>
      <c r="Q1743" s="7" t="str">
        <f t="shared" si="162"/>
        <v>photography</v>
      </c>
      <c r="R1743" s="7" t="str">
        <f t="shared" si="163"/>
        <v>photobooks</v>
      </c>
      <c r="S1743" s="8">
        <f t="shared" si="167"/>
        <v>42120.628136574072</v>
      </c>
      <c r="T1743" s="8">
        <f t="shared" si="164"/>
        <v>42165.628136574072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65"/>
        <v>1.0874999999999999</v>
      </c>
      <c r="P1744" s="6">
        <f t="shared" si="166"/>
        <v>63.970588235294116</v>
      </c>
      <c r="Q1744" s="7" t="str">
        <f t="shared" si="162"/>
        <v>photography</v>
      </c>
      <c r="R1744" s="7" t="str">
        <f t="shared" si="163"/>
        <v>photobooks</v>
      </c>
      <c r="S1744" s="8">
        <f t="shared" si="167"/>
        <v>42710.876967592587</v>
      </c>
      <c r="T1744" s="8">
        <f t="shared" si="164"/>
        <v>42742.875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65"/>
        <v>1.0041666666666667</v>
      </c>
      <c r="P1745" s="6">
        <f t="shared" si="166"/>
        <v>89.925373134328353</v>
      </c>
      <c r="Q1745" s="7" t="str">
        <f t="shared" si="162"/>
        <v>photography</v>
      </c>
      <c r="R1745" s="7" t="str">
        <f t="shared" si="163"/>
        <v>photobooks</v>
      </c>
      <c r="S1745" s="8">
        <f t="shared" si="167"/>
        <v>42586.925636574073</v>
      </c>
      <c r="T1745" s="8">
        <f t="shared" si="164"/>
        <v>42609.165972222225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65"/>
        <v>1.1845454545454546</v>
      </c>
      <c r="P1746" s="6">
        <f t="shared" si="166"/>
        <v>93.071428571428569</v>
      </c>
      <c r="Q1746" s="7" t="str">
        <f t="shared" si="162"/>
        <v>photography</v>
      </c>
      <c r="R1746" s="7" t="str">
        <f t="shared" si="163"/>
        <v>photobooks</v>
      </c>
      <c r="S1746" s="8">
        <f t="shared" si="167"/>
        <v>42026.605057870373</v>
      </c>
      <c r="T1746" s="8">
        <f t="shared" si="164"/>
        <v>42071.563391203701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65"/>
        <v>1.1401428571428571</v>
      </c>
      <c r="P1747" s="6">
        <f t="shared" si="166"/>
        <v>89.674157303370791</v>
      </c>
      <c r="Q1747" s="7" t="str">
        <f t="shared" si="162"/>
        <v>photography</v>
      </c>
      <c r="R1747" s="7" t="str">
        <f t="shared" si="163"/>
        <v>photobooks</v>
      </c>
      <c r="S1747" s="8">
        <f t="shared" si="167"/>
        <v>42690.259699074071</v>
      </c>
      <c r="T1747" s="8">
        <f t="shared" si="164"/>
        <v>42726.083333333328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65"/>
        <v>1.4810000000000001</v>
      </c>
      <c r="P1748" s="6">
        <f t="shared" si="166"/>
        <v>207.61682242990653</v>
      </c>
      <c r="Q1748" s="7" t="str">
        <f t="shared" si="162"/>
        <v>photography</v>
      </c>
      <c r="R1748" s="7" t="str">
        <f t="shared" si="163"/>
        <v>photobooks</v>
      </c>
      <c r="S1748" s="8">
        <f t="shared" si="167"/>
        <v>42668.176701388889</v>
      </c>
      <c r="T1748" s="8">
        <f t="shared" si="164"/>
        <v>42698.083333333328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65"/>
        <v>1.0495555555555556</v>
      </c>
      <c r="P1749" s="6">
        <f t="shared" si="166"/>
        <v>59.408805031446541</v>
      </c>
      <c r="Q1749" s="7" t="str">
        <f t="shared" si="162"/>
        <v>photography</v>
      </c>
      <c r="R1749" s="7" t="str">
        <f t="shared" si="163"/>
        <v>photobooks</v>
      </c>
      <c r="S1749" s="8">
        <f t="shared" si="167"/>
        <v>42292.435532407413</v>
      </c>
      <c r="T1749" s="8">
        <f t="shared" si="164"/>
        <v>42321.625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65"/>
        <v>1.29948</v>
      </c>
      <c r="P1750" s="6">
        <f t="shared" si="166"/>
        <v>358.97237569060775</v>
      </c>
      <c r="Q1750" s="7" t="str">
        <f t="shared" si="162"/>
        <v>photography</v>
      </c>
      <c r="R1750" s="7" t="str">
        <f t="shared" si="163"/>
        <v>photobooks</v>
      </c>
      <c r="S1750" s="8">
        <f t="shared" si="167"/>
        <v>42219.950729166667</v>
      </c>
      <c r="T1750" s="8">
        <f t="shared" si="164"/>
        <v>42249.950729166667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65"/>
        <v>1.2348756218905472</v>
      </c>
      <c r="P1751" s="6">
        <f t="shared" si="166"/>
        <v>94.736641221374043</v>
      </c>
      <c r="Q1751" s="7" t="str">
        <f t="shared" si="162"/>
        <v>photography</v>
      </c>
      <c r="R1751" s="7" t="str">
        <f t="shared" si="163"/>
        <v>photobooks</v>
      </c>
      <c r="S1751" s="8">
        <f t="shared" si="167"/>
        <v>42758.975937499999</v>
      </c>
      <c r="T1751" s="8">
        <f t="shared" si="164"/>
        <v>42795.791666666672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65"/>
        <v>2.0162</v>
      </c>
      <c r="P1752" s="6">
        <f t="shared" si="166"/>
        <v>80.647999999999996</v>
      </c>
      <c r="Q1752" s="7" t="str">
        <f t="shared" si="162"/>
        <v>photography</v>
      </c>
      <c r="R1752" s="7" t="str">
        <f t="shared" si="163"/>
        <v>photobooks</v>
      </c>
      <c r="S1752" s="8">
        <f t="shared" si="167"/>
        <v>42454.836851851855</v>
      </c>
      <c r="T1752" s="8">
        <f t="shared" si="164"/>
        <v>42479.836851851855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65"/>
        <v>1.0289999999999999</v>
      </c>
      <c r="P1753" s="6">
        <f t="shared" si="166"/>
        <v>168.68852459016392</v>
      </c>
      <c r="Q1753" s="7" t="str">
        <f t="shared" si="162"/>
        <v>photography</v>
      </c>
      <c r="R1753" s="7" t="str">
        <f t="shared" si="163"/>
        <v>photobooks</v>
      </c>
      <c r="S1753" s="8">
        <f t="shared" si="167"/>
        <v>42052.7815162037</v>
      </c>
      <c r="T1753" s="8">
        <f t="shared" si="164"/>
        <v>42082.739849537036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65"/>
        <v>2.6016666666666666</v>
      </c>
      <c r="P1754" s="6">
        <f t="shared" si="166"/>
        <v>34.68888888888889</v>
      </c>
      <c r="Q1754" s="7" t="str">
        <f t="shared" si="162"/>
        <v>photography</v>
      </c>
      <c r="R1754" s="7" t="str">
        <f t="shared" si="163"/>
        <v>photobooks</v>
      </c>
      <c r="S1754" s="8">
        <f t="shared" si="167"/>
        <v>42627.253263888888</v>
      </c>
      <c r="T1754" s="8">
        <f t="shared" si="164"/>
        <v>42657.253263888888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65"/>
        <v>1.08</v>
      </c>
      <c r="P1755" s="6">
        <f t="shared" si="166"/>
        <v>462.85714285714283</v>
      </c>
      <c r="Q1755" s="7" t="str">
        <f t="shared" si="162"/>
        <v>photography</v>
      </c>
      <c r="R1755" s="7" t="str">
        <f t="shared" si="163"/>
        <v>photobooks</v>
      </c>
      <c r="S1755" s="8">
        <f t="shared" si="167"/>
        <v>42420.74962962963</v>
      </c>
      <c r="T1755" s="8">
        <f t="shared" si="164"/>
        <v>42450.707962962959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65"/>
        <v>1.1052941176470588</v>
      </c>
      <c r="P1756" s="6">
        <f t="shared" si="166"/>
        <v>104.38888888888889</v>
      </c>
      <c r="Q1756" s="7" t="str">
        <f t="shared" si="162"/>
        <v>photography</v>
      </c>
      <c r="R1756" s="7" t="str">
        <f t="shared" si="163"/>
        <v>photobooks</v>
      </c>
      <c r="S1756" s="8">
        <f t="shared" si="167"/>
        <v>42067.876770833333</v>
      </c>
      <c r="T1756" s="8">
        <f t="shared" si="164"/>
        <v>42097.835104166668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65"/>
        <v>1.2</v>
      </c>
      <c r="P1757" s="6">
        <f t="shared" si="166"/>
        <v>7.5</v>
      </c>
      <c r="Q1757" s="7" t="str">
        <f t="shared" si="162"/>
        <v>photography</v>
      </c>
      <c r="R1757" s="7" t="str">
        <f t="shared" si="163"/>
        <v>photobooks</v>
      </c>
      <c r="S1757" s="8">
        <f t="shared" si="167"/>
        <v>42252.788900462961</v>
      </c>
      <c r="T1757" s="8">
        <f t="shared" si="164"/>
        <v>42282.788900462961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65"/>
        <v>1.0282909090909091</v>
      </c>
      <c r="P1758" s="6">
        <f t="shared" si="166"/>
        <v>47.13</v>
      </c>
      <c r="Q1758" s="7" t="str">
        <f t="shared" si="162"/>
        <v>photography</v>
      </c>
      <c r="R1758" s="7" t="str">
        <f t="shared" si="163"/>
        <v>photobooks</v>
      </c>
      <c r="S1758" s="8">
        <f t="shared" si="167"/>
        <v>42571.167465277773</v>
      </c>
      <c r="T1758" s="8">
        <f t="shared" si="164"/>
        <v>42611.167465277773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65"/>
        <v>1.1599999999999999</v>
      </c>
      <c r="P1759" s="6">
        <f t="shared" si="166"/>
        <v>414.28571428571428</v>
      </c>
      <c r="Q1759" s="7" t="str">
        <f t="shared" si="162"/>
        <v>photography</v>
      </c>
      <c r="R1759" s="7" t="str">
        <f t="shared" si="163"/>
        <v>photobooks</v>
      </c>
      <c r="S1759" s="8">
        <f t="shared" si="167"/>
        <v>42733.827349537038</v>
      </c>
      <c r="T1759" s="8">
        <f t="shared" si="164"/>
        <v>42763.811805555553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65"/>
        <v>1.147</v>
      </c>
      <c r="P1760" s="6">
        <f t="shared" si="166"/>
        <v>42.481481481481481</v>
      </c>
      <c r="Q1760" s="7" t="str">
        <f t="shared" si="162"/>
        <v>photography</v>
      </c>
      <c r="R1760" s="7" t="str">
        <f t="shared" si="163"/>
        <v>photobooks</v>
      </c>
      <c r="S1760" s="8">
        <f t="shared" si="167"/>
        <v>42505.955925925926</v>
      </c>
      <c r="T1760" s="8">
        <f t="shared" si="164"/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65"/>
        <v>1.0660000000000001</v>
      </c>
      <c r="P1761" s="6">
        <f t="shared" si="166"/>
        <v>108.77551020408163</v>
      </c>
      <c r="Q1761" s="7" t="str">
        <f t="shared" si="162"/>
        <v>photography</v>
      </c>
      <c r="R1761" s="7" t="str">
        <f t="shared" si="163"/>
        <v>photobooks</v>
      </c>
      <c r="S1761" s="8">
        <f t="shared" si="167"/>
        <v>42068.829039351855</v>
      </c>
      <c r="T1761" s="8">
        <f t="shared" si="164"/>
        <v>42088.787372685183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65"/>
        <v>1.6544000000000001</v>
      </c>
      <c r="P1762" s="6">
        <f t="shared" si="166"/>
        <v>81.098039215686271</v>
      </c>
      <c r="Q1762" s="7" t="str">
        <f t="shared" si="162"/>
        <v>photography</v>
      </c>
      <c r="R1762" s="7" t="str">
        <f t="shared" si="163"/>
        <v>photobooks</v>
      </c>
      <c r="S1762" s="8">
        <f t="shared" si="167"/>
        <v>42405.67260416667</v>
      </c>
      <c r="T1762" s="8">
        <f t="shared" si="164"/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65"/>
        <v>1.55</v>
      </c>
      <c r="P1763" s="6">
        <f t="shared" si="166"/>
        <v>51.666666666666664</v>
      </c>
      <c r="Q1763" s="7" t="str">
        <f t="shared" si="162"/>
        <v>photography</v>
      </c>
      <c r="R1763" s="7" t="str">
        <f t="shared" si="163"/>
        <v>photobooks</v>
      </c>
      <c r="S1763" s="8">
        <f t="shared" si="167"/>
        <v>42209.567824074074</v>
      </c>
      <c r="T1763" s="8">
        <f t="shared" si="164"/>
        <v>42259.567824074074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65"/>
        <v>8.85</v>
      </c>
      <c r="P1764" s="6">
        <f t="shared" si="166"/>
        <v>35.4</v>
      </c>
      <c r="Q1764" s="7" t="str">
        <f t="shared" si="162"/>
        <v>photography</v>
      </c>
      <c r="R1764" s="7" t="str">
        <f t="shared" si="163"/>
        <v>photobooks</v>
      </c>
      <c r="S1764" s="8">
        <f t="shared" si="167"/>
        <v>42410.982002314813</v>
      </c>
      <c r="T1764" s="8">
        <f t="shared" si="164"/>
        <v>42440.982002314813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65"/>
        <v>1.0190833333333333</v>
      </c>
      <c r="P1765" s="6">
        <f t="shared" si="166"/>
        <v>103.63559322033899</v>
      </c>
      <c r="Q1765" s="7" t="str">
        <f t="shared" si="162"/>
        <v>photography</v>
      </c>
      <c r="R1765" s="7" t="str">
        <f t="shared" si="163"/>
        <v>photobooks</v>
      </c>
      <c r="S1765" s="8">
        <f t="shared" si="167"/>
        <v>42636.868518518517</v>
      </c>
      <c r="T1765" s="8">
        <f t="shared" si="164"/>
        <v>42666.868518518517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65"/>
        <v>0.19600000000000001</v>
      </c>
      <c r="P1766" s="6">
        <f t="shared" si="166"/>
        <v>55.282051282051285</v>
      </c>
      <c r="Q1766" s="7" t="str">
        <f t="shared" si="162"/>
        <v>photography</v>
      </c>
      <c r="R1766" s="7" t="str">
        <f t="shared" si="163"/>
        <v>photobooks</v>
      </c>
      <c r="S1766" s="8">
        <f t="shared" si="167"/>
        <v>41825.485868055555</v>
      </c>
      <c r="T1766" s="8">
        <f t="shared" si="164"/>
        <v>41854.485868055555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65"/>
        <v>0.59467839999999994</v>
      </c>
      <c r="P1767" s="6">
        <f t="shared" si="166"/>
        <v>72.16970873786407</v>
      </c>
      <c r="Q1767" s="7" t="str">
        <f t="shared" si="162"/>
        <v>photography</v>
      </c>
      <c r="R1767" s="7" t="str">
        <f t="shared" si="163"/>
        <v>photobooks</v>
      </c>
      <c r="S1767" s="8">
        <f t="shared" si="167"/>
        <v>41834.980462962965</v>
      </c>
      <c r="T1767" s="8">
        <f t="shared" si="164"/>
        <v>41864.980462962965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65"/>
        <v>0</v>
      </c>
      <c r="P1768" s="6">
        <f t="shared" si="166"/>
        <v>0</v>
      </c>
      <c r="Q1768" s="7" t="str">
        <f t="shared" si="162"/>
        <v>photography</v>
      </c>
      <c r="R1768" s="7" t="str">
        <f t="shared" si="163"/>
        <v>photobooks</v>
      </c>
      <c r="S1768" s="8">
        <f t="shared" si="167"/>
        <v>41855.859814814816</v>
      </c>
      <c r="T1768" s="8">
        <f t="shared" si="164"/>
        <v>41876.859814814816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65"/>
        <v>0.4572</v>
      </c>
      <c r="P1769" s="6">
        <f t="shared" si="166"/>
        <v>58.615384615384613</v>
      </c>
      <c r="Q1769" s="7" t="str">
        <f t="shared" si="162"/>
        <v>photography</v>
      </c>
      <c r="R1769" s="7" t="str">
        <f t="shared" si="163"/>
        <v>photobooks</v>
      </c>
      <c r="S1769" s="8">
        <f t="shared" si="167"/>
        <v>41824.658379629633</v>
      </c>
      <c r="T1769" s="8">
        <f t="shared" si="164"/>
        <v>41854.658379629633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65"/>
        <v>3.7400000000000003E-2</v>
      </c>
      <c r="P1770" s="6">
        <f t="shared" si="166"/>
        <v>12.466666666666667</v>
      </c>
      <c r="Q1770" s="7" t="str">
        <f t="shared" ref="Q1770:Q1833" si="168">LEFT(N1770,SEARCH("/",N1770)-1)</f>
        <v>photography</v>
      </c>
      <c r="R1770" s="7" t="str">
        <f t="shared" ref="R1770:R1833" si="169">RIGHT(N1770,LEN(N1770)-SEARCH("/",N1770))</f>
        <v>photobooks</v>
      </c>
      <c r="S1770" s="8">
        <f t="shared" si="167"/>
        <v>41849.560694444444</v>
      </c>
      <c r="T1770" s="8">
        <f t="shared" si="164"/>
        <v>41909.560694444444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65"/>
        <v>2.7025E-2</v>
      </c>
      <c r="P1771" s="6">
        <f t="shared" si="166"/>
        <v>49.136363636363633</v>
      </c>
      <c r="Q1771" s="7" t="str">
        <f t="shared" si="168"/>
        <v>photography</v>
      </c>
      <c r="R1771" s="7" t="str">
        <f t="shared" si="169"/>
        <v>photobooks</v>
      </c>
      <c r="S1771" s="8">
        <f t="shared" si="167"/>
        <v>41987.818969907406</v>
      </c>
      <c r="T1771" s="8">
        <f t="shared" si="164"/>
        <v>42017.818969907406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65"/>
        <v>0.56514285714285717</v>
      </c>
      <c r="P1772" s="6">
        <f t="shared" si="166"/>
        <v>150.5</v>
      </c>
      <c r="Q1772" s="7" t="str">
        <f t="shared" si="168"/>
        <v>photography</v>
      </c>
      <c r="R1772" s="7" t="str">
        <f t="shared" si="169"/>
        <v>photobooks</v>
      </c>
      <c r="S1772" s="8">
        <f t="shared" si="167"/>
        <v>41891.780023148152</v>
      </c>
      <c r="T1772" s="8">
        <f t="shared" si="164"/>
        <v>41926.780023148152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65"/>
        <v>0.21309523809523809</v>
      </c>
      <c r="P1773" s="6">
        <f t="shared" si="166"/>
        <v>35.799999999999997</v>
      </c>
      <c r="Q1773" s="7" t="str">
        <f t="shared" si="168"/>
        <v>photography</v>
      </c>
      <c r="R1773" s="7" t="str">
        <f t="shared" si="169"/>
        <v>photobooks</v>
      </c>
      <c r="S1773" s="8">
        <f t="shared" si="167"/>
        <v>41905.979629629634</v>
      </c>
      <c r="T1773" s="8">
        <f t="shared" si="164"/>
        <v>41935.979629629634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65"/>
        <v>0.156</v>
      </c>
      <c r="P1774" s="6">
        <f t="shared" si="166"/>
        <v>45.157894736842103</v>
      </c>
      <c r="Q1774" s="7" t="str">
        <f t="shared" si="168"/>
        <v>photography</v>
      </c>
      <c r="R1774" s="7" t="str">
        <f t="shared" si="169"/>
        <v>photobooks</v>
      </c>
      <c r="S1774" s="8">
        <f t="shared" si="167"/>
        <v>41766.718009259261</v>
      </c>
      <c r="T1774" s="8">
        <f t="shared" si="164"/>
        <v>41826.718009259261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65"/>
        <v>6.2566666666666673E-2</v>
      </c>
      <c r="P1775" s="6">
        <f t="shared" si="166"/>
        <v>98.78947368421052</v>
      </c>
      <c r="Q1775" s="7" t="str">
        <f t="shared" si="168"/>
        <v>photography</v>
      </c>
      <c r="R1775" s="7" t="str">
        <f t="shared" si="169"/>
        <v>photobooks</v>
      </c>
      <c r="S1775" s="8">
        <f t="shared" si="167"/>
        <v>41978.760393518518</v>
      </c>
      <c r="T1775" s="8">
        <f t="shared" si="164"/>
        <v>42023.760393518518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65"/>
        <v>0.4592</v>
      </c>
      <c r="P1776" s="6">
        <f t="shared" si="166"/>
        <v>88.307692307692307</v>
      </c>
      <c r="Q1776" s="7" t="str">
        <f t="shared" si="168"/>
        <v>photography</v>
      </c>
      <c r="R1776" s="7" t="str">
        <f t="shared" si="169"/>
        <v>photobooks</v>
      </c>
      <c r="S1776" s="8">
        <f t="shared" si="167"/>
        <v>41930.218657407408</v>
      </c>
      <c r="T1776" s="8">
        <f t="shared" si="164"/>
        <v>41972.624305555553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65"/>
        <v>0.65101538461538466</v>
      </c>
      <c r="P1777" s="6">
        <f t="shared" si="166"/>
        <v>170.62903225806451</v>
      </c>
      <c r="Q1777" s="7" t="str">
        <f t="shared" si="168"/>
        <v>photography</v>
      </c>
      <c r="R1777" s="7" t="str">
        <f t="shared" si="169"/>
        <v>photobooks</v>
      </c>
      <c r="S1777" s="8">
        <f t="shared" si="167"/>
        <v>41891.976388888892</v>
      </c>
      <c r="T1777" s="8">
        <f t="shared" si="164"/>
        <v>41936.976388888892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65"/>
        <v>6.7000000000000004E-2</v>
      </c>
      <c r="P1778" s="6">
        <f t="shared" si="166"/>
        <v>83.75</v>
      </c>
      <c r="Q1778" s="7" t="str">
        <f t="shared" si="168"/>
        <v>photography</v>
      </c>
      <c r="R1778" s="7" t="str">
        <f t="shared" si="169"/>
        <v>photobooks</v>
      </c>
      <c r="S1778" s="8">
        <f t="shared" si="167"/>
        <v>41905.95684027778</v>
      </c>
      <c r="T1778" s="8">
        <f t="shared" si="164"/>
        <v>41941.95684027778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65"/>
        <v>0.135625</v>
      </c>
      <c r="P1779" s="6">
        <f t="shared" si="166"/>
        <v>65.099999999999994</v>
      </c>
      <c r="Q1779" s="7" t="str">
        <f t="shared" si="168"/>
        <v>photography</v>
      </c>
      <c r="R1779" s="7" t="str">
        <f t="shared" si="169"/>
        <v>photobooks</v>
      </c>
      <c r="S1779" s="8">
        <f t="shared" si="167"/>
        <v>42025.357094907406</v>
      </c>
      <c r="T1779" s="8">
        <f t="shared" si="164"/>
        <v>42055.357094907406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65"/>
        <v>1.9900000000000001E-2</v>
      </c>
      <c r="P1780" s="6">
        <f t="shared" si="166"/>
        <v>66.333333333333329</v>
      </c>
      <c r="Q1780" s="7" t="str">
        <f t="shared" si="168"/>
        <v>photography</v>
      </c>
      <c r="R1780" s="7" t="str">
        <f t="shared" si="169"/>
        <v>photobooks</v>
      </c>
      <c r="S1780" s="8">
        <f t="shared" si="167"/>
        <v>42045.86336805555</v>
      </c>
      <c r="T1780" s="8">
        <f t="shared" si="164"/>
        <v>42090.821701388893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65"/>
        <v>0.36236363636363639</v>
      </c>
      <c r="P1781" s="6">
        <f t="shared" si="166"/>
        <v>104.89473684210526</v>
      </c>
      <c r="Q1781" s="7" t="str">
        <f t="shared" si="168"/>
        <v>photography</v>
      </c>
      <c r="R1781" s="7" t="str">
        <f t="shared" si="169"/>
        <v>photobooks</v>
      </c>
      <c r="S1781" s="8">
        <f t="shared" si="167"/>
        <v>42585.691898148143</v>
      </c>
      <c r="T1781" s="8">
        <f t="shared" si="164"/>
        <v>42615.691898148143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65"/>
        <v>0.39743333333333336</v>
      </c>
      <c r="P1782" s="6">
        <f t="shared" si="166"/>
        <v>78.440789473684205</v>
      </c>
      <c r="Q1782" s="7" t="str">
        <f t="shared" si="168"/>
        <v>photography</v>
      </c>
      <c r="R1782" s="7" t="str">
        <f t="shared" si="169"/>
        <v>photobooks</v>
      </c>
      <c r="S1782" s="8">
        <f t="shared" si="167"/>
        <v>42493.600810185191</v>
      </c>
      <c r="T1782" s="8">
        <f t="shared" si="164"/>
        <v>42553.600810185191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65"/>
        <v>0.25763636363636366</v>
      </c>
      <c r="P1783" s="6">
        <f t="shared" si="166"/>
        <v>59.041666666666664</v>
      </c>
      <c r="Q1783" s="7" t="str">
        <f t="shared" si="168"/>
        <v>photography</v>
      </c>
      <c r="R1783" s="7" t="str">
        <f t="shared" si="169"/>
        <v>photobooks</v>
      </c>
      <c r="S1783" s="8">
        <f t="shared" si="167"/>
        <v>42597.617418981477</v>
      </c>
      <c r="T1783" s="8">
        <f t="shared" si="164"/>
        <v>42628.617418981477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65"/>
        <v>0.15491428571428573</v>
      </c>
      <c r="P1784" s="6">
        <f t="shared" si="166"/>
        <v>71.34210526315789</v>
      </c>
      <c r="Q1784" s="7" t="str">
        <f t="shared" si="168"/>
        <v>photography</v>
      </c>
      <c r="R1784" s="7" t="str">
        <f t="shared" si="169"/>
        <v>photobooks</v>
      </c>
      <c r="S1784" s="8">
        <f t="shared" si="167"/>
        <v>42388.575104166666</v>
      </c>
      <c r="T1784" s="8">
        <f t="shared" si="164"/>
        <v>42421.575104166666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65"/>
        <v>0.236925</v>
      </c>
      <c r="P1785" s="6">
        <f t="shared" si="166"/>
        <v>51.227027027027027</v>
      </c>
      <c r="Q1785" s="7" t="str">
        <f t="shared" si="168"/>
        <v>photography</v>
      </c>
      <c r="R1785" s="7" t="str">
        <f t="shared" si="169"/>
        <v>photobooks</v>
      </c>
      <c r="S1785" s="8">
        <f t="shared" si="167"/>
        <v>42115.949976851851</v>
      </c>
      <c r="T1785" s="8">
        <f t="shared" si="164"/>
        <v>42145.949976851851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65"/>
        <v>0.39760000000000001</v>
      </c>
      <c r="P1786" s="6">
        <f t="shared" si="166"/>
        <v>60.242424242424242</v>
      </c>
      <c r="Q1786" s="7" t="str">
        <f t="shared" si="168"/>
        <v>photography</v>
      </c>
      <c r="R1786" s="7" t="str">
        <f t="shared" si="169"/>
        <v>photobooks</v>
      </c>
      <c r="S1786" s="8">
        <f t="shared" si="167"/>
        <v>42003.655555555553</v>
      </c>
      <c r="T1786" s="8">
        <f t="shared" si="164"/>
        <v>42035.142361111109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65"/>
        <v>0.20220833333333332</v>
      </c>
      <c r="P1787" s="6">
        <f t="shared" si="166"/>
        <v>44.935185185185183</v>
      </c>
      <c r="Q1787" s="7" t="str">
        <f t="shared" si="168"/>
        <v>photography</v>
      </c>
      <c r="R1787" s="7" t="str">
        <f t="shared" si="169"/>
        <v>photobooks</v>
      </c>
      <c r="S1787" s="8">
        <f t="shared" si="167"/>
        <v>41897.134895833333</v>
      </c>
      <c r="T1787" s="8">
        <f t="shared" si="164"/>
        <v>41928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65"/>
        <v>0.47631578947368419</v>
      </c>
      <c r="P1788" s="6">
        <f t="shared" si="166"/>
        <v>31.206896551724139</v>
      </c>
      <c r="Q1788" s="7" t="str">
        <f t="shared" si="168"/>
        <v>photography</v>
      </c>
      <c r="R1788" s="7" t="str">
        <f t="shared" si="169"/>
        <v>photobooks</v>
      </c>
      <c r="S1788" s="8">
        <f t="shared" si="167"/>
        <v>41958.550659722227</v>
      </c>
      <c r="T1788" s="8">
        <f t="shared" si="164"/>
        <v>41988.550659722227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65"/>
        <v>0.15329999999999999</v>
      </c>
      <c r="P1789" s="6">
        <f t="shared" si="166"/>
        <v>63.875</v>
      </c>
      <c r="Q1789" s="7" t="str">
        <f t="shared" si="168"/>
        <v>photography</v>
      </c>
      <c r="R1789" s="7" t="str">
        <f t="shared" si="169"/>
        <v>photobooks</v>
      </c>
      <c r="S1789" s="8">
        <f t="shared" si="167"/>
        <v>42068.65552083333</v>
      </c>
      <c r="T1789" s="8">
        <f t="shared" si="164"/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65"/>
        <v>1.3818181818181818E-2</v>
      </c>
      <c r="P1790" s="6">
        <f t="shared" si="166"/>
        <v>19</v>
      </c>
      <c r="Q1790" s="7" t="str">
        <f t="shared" si="168"/>
        <v>photography</v>
      </c>
      <c r="R1790" s="7" t="str">
        <f t="shared" si="169"/>
        <v>photobooks</v>
      </c>
      <c r="S1790" s="8">
        <f t="shared" si="167"/>
        <v>41913.94840277778</v>
      </c>
      <c r="T1790" s="8">
        <f t="shared" si="164"/>
        <v>41943.94840277778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65"/>
        <v>5.0000000000000001E-3</v>
      </c>
      <c r="P1791" s="6">
        <f t="shared" si="166"/>
        <v>10</v>
      </c>
      <c r="Q1791" s="7" t="str">
        <f t="shared" si="168"/>
        <v>photography</v>
      </c>
      <c r="R1791" s="7" t="str">
        <f t="shared" si="169"/>
        <v>photobooks</v>
      </c>
      <c r="S1791" s="8">
        <f t="shared" si="167"/>
        <v>41956.250034722223</v>
      </c>
      <c r="T1791" s="8">
        <f t="shared" si="164"/>
        <v>42016.250034722223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65"/>
        <v>4.9575757575757579E-2</v>
      </c>
      <c r="P1792" s="6">
        <f t="shared" si="166"/>
        <v>109.06666666666666</v>
      </c>
      <c r="Q1792" s="7" t="str">
        <f t="shared" si="168"/>
        <v>photography</v>
      </c>
      <c r="R1792" s="7" t="str">
        <f t="shared" si="169"/>
        <v>photobooks</v>
      </c>
      <c r="S1792" s="8">
        <f t="shared" si="167"/>
        <v>42010.674513888895</v>
      </c>
      <c r="T1792" s="8">
        <f t="shared" si="164"/>
        <v>42040.674513888895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65"/>
        <v>3.5666666666666666E-2</v>
      </c>
      <c r="P1793" s="6">
        <f t="shared" si="166"/>
        <v>26.75</v>
      </c>
      <c r="Q1793" s="7" t="str">
        <f t="shared" si="168"/>
        <v>photography</v>
      </c>
      <c r="R1793" s="7" t="str">
        <f t="shared" si="169"/>
        <v>photobooks</v>
      </c>
      <c r="S1793" s="8">
        <f t="shared" si="167"/>
        <v>41973.740335648152</v>
      </c>
      <c r="T1793" s="8">
        <f t="shared" si="164"/>
        <v>42033.740335648152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65"/>
        <v>0.61124000000000001</v>
      </c>
      <c r="P1794" s="6">
        <f t="shared" si="166"/>
        <v>109.93525179856115</v>
      </c>
      <c r="Q1794" s="7" t="str">
        <f t="shared" si="168"/>
        <v>photography</v>
      </c>
      <c r="R1794" s="7" t="str">
        <f t="shared" si="169"/>
        <v>photobooks</v>
      </c>
      <c r="S1794" s="8">
        <f t="shared" si="167"/>
        <v>42189.031041666662</v>
      </c>
      <c r="T1794" s="8">
        <f t="shared" ref="T1794:T1857" si="170">(((I1794/60)/60)/24)+DATE(1970,1,1)</f>
        <v>42226.290972222225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71">E1795/D1795</f>
        <v>1.3333333333333334E-2</v>
      </c>
      <c r="P1795" s="6">
        <f t="shared" ref="P1795:P1858" si="172">IF(L1795=0,0,E1795/L1795)</f>
        <v>20</v>
      </c>
      <c r="Q1795" s="7" t="str">
        <f t="shared" si="168"/>
        <v>photography</v>
      </c>
      <c r="R1795" s="7" t="str">
        <f t="shared" si="169"/>
        <v>photobooks</v>
      </c>
      <c r="S1795" s="8">
        <f t="shared" ref="S1795:S1858" si="173">(((J1795/60)/60)/24)+DATE(1970,1,1)</f>
        <v>41940.89166666667</v>
      </c>
      <c r="T1795" s="8">
        <f t="shared" si="170"/>
        <v>41970.933333333334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71"/>
        <v>0.11077777777777778</v>
      </c>
      <c r="P1796" s="6">
        <f t="shared" si="172"/>
        <v>55.388888888888886</v>
      </c>
      <c r="Q1796" s="7" t="str">
        <f t="shared" si="168"/>
        <v>photography</v>
      </c>
      <c r="R1796" s="7" t="str">
        <f t="shared" si="169"/>
        <v>photobooks</v>
      </c>
      <c r="S1796" s="8">
        <f t="shared" si="173"/>
        <v>42011.551180555558</v>
      </c>
      <c r="T1796" s="8">
        <f t="shared" si="170"/>
        <v>42046.551180555558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71"/>
        <v>0.38735714285714284</v>
      </c>
      <c r="P1797" s="6">
        <f t="shared" si="172"/>
        <v>133.90123456790124</v>
      </c>
      <c r="Q1797" s="7" t="str">
        <f t="shared" si="168"/>
        <v>photography</v>
      </c>
      <c r="R1797" s="7" t="str">
        <f t="shared" si="169"/>
        <v>photobooks</v>
      </c>
      <c r="S1797" s="8">
        <f t="shared" si="173"/>
        <v>42628.288668981477</v>
      </c>
      <c r="T1797" s="8">
        <f t="shared" si="170"/>
        <v>42657.666666666672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71"/>
        <v>0.22052631578947368</v>
      </c>
      <c r="P1798" s="6">
        <f t="shared" si="172"/>
        <v>48.720930232558139</v>
      </c>
      <c r="Q1798" s="7" t="str">
        <f t="shared" si="168"/>
        <v>photography</v>
      </c>
      <c r="R1798" s="7" t="str">
        <f t="shared" si="169"/>
        <v>photobooks</v>
      </c>
      <c r="S1798" s="8">
        <f t="shared" si="173"/>
        <v>42515.439421296294</v>
      </c>
      <c r="T1798" s="8">
        <f t="shared" si="170"/>
        <v>42575.439421296294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71"/>
        <v>0.67549999999999999</v>
      </c>
      <c r="P1799" s="6">
        <f t="shared" si="172"/>
        <v>48.25</v>
      </c>
      <c r="Q1799" s="7" t="str">
        <f t="shared" si="168"/>
        <v>photography</v>
      </c>
      <c r="R1799" s="7" t="str">
        <f t="shared" si="169"/>
        <v>photobooks</v>
      </c>
      <c r="S1799" s="8">
        <f t="shared" si="173"/>
        <v>42689.56931712963</v>
      </c>
      <c r="T1799" s="8">
        <f t="shared" si="170"/>
        <v>42719.56931712963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71"/>
        <v>0.136375</v>
      </c>
      <c r="P1800" s="6">
        <f t="shared" si="172"/>
        <v>58.972972972972975</v>
      </c>
      <c r="Q1800" s="7" t="str">
        <f t="shared" si="168"/>
        <v>photography</v>
      </c>
      <c r="R1800" s="7" t="str">
        <f t="shared" si="169"/>
        <v>photobooks</v>
      </c>
      <c r="S1800" s="8">
        <f t="shared" si="173"/>
        <v>42344.32677083333</v>
      </c>
      <c r="T1800" s="8">
        <f t="shared" si="170"/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71"/>
        <v>1.7457500000000001E-2</v>
      </c>
      <c r="P1801" s="6">
        <f t="shared" si="172"/>
        <v>11.638333333333334</v>
      </c>
      <c r="Q1801" s="7" t="str">
        <f t="shared" si="168"/>
        <v>photography</v>
      </c>
      <c r="R1801" s="7" t="str">
        <f t="shared" si="169"/>
        <v>photobooks</v>
      </c>
      <c r="S1801" s="8">
        <f t="shared" si="173"/>
        <v>41934.842685185184</v>
      </c>
      <c r="T1801" s="8">
        <f t="shared" si="170"/>
        <v>41954.884351851855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71"/>
        <v>0.20449632511889321</v>
      </c>
      <c r="P1802" s="6">
        <f t="shared" si="172"/>
        <v>83.716814159292042</v>
      </c>
      <c r="Q1802" s="7" t="str">
        <f t="shared" si="168"/>
        <v>photography</v>
      </c>
      <c r="R1802" s="7" t="str">
        <f t="shared" si="169"/>
        <v>photobooks</v>
      </c>
      <c r="S1802" s="8">
        <f t="shared" si="173"/>
        <v>42623.606134259258</v>
      </c>
      <c r="T1802" s="8">
        <f t="shared" si="170"/>
        <v>42653.606134259258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71"/>
        <v>0.13852941176470587</v>
      </c>
      <c r="P1803" s="6">
        <f t="shared" si="172"/>
        <v>63.648648648648646</v>
      </c>
      <c r="Q1803" s="7" t="str">
        <f t="shared" si="168"/>
        <v>photography</v>
      </c>
      <c r="R1803" s="7" t="str">
        <f t="shared" si="169"/>
        <v>photobooks</v>
      </c>
      <c r="S1803" s="8">
        <f t="shared" si="173"/>
        <v>42321.660509259258</v>
      </c>
      <c r="T1803" s="8">
        <f t="shared" si="170"/>
        <v>42353.506944444445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71"/>
        <v>0.48485714285714288</v>
      </c>
      <c r="P1804" s="6">
        <f t="shared" si="172"/>
        <v>94.277777777777771</v>
      </c>
      <c r="Q1804" s="7" t="str">
        <f t="shared" si="168"/>
        <v>photography</v>
      </c>
      <c r="R1804" s="7" t="str">
        <f t="shared" si="169"/>
        <v>photobooks</v>
      </c>
      <c r="S1804" s="8">
        <f t="shared" si="173"/>
        <v>42159.47256944445</v>
      </c>
      <c r="T1804" s="8">
        <f t="shared" si="170"/>
        <v>42182.915972222225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71"/>
        <v>0.308</v>
      </c>
      <c r="P1805" s="6">
        <f t="shared" si="172"/>
        <v>71.86666666666666</v>
      </c>
      <c r="Q1805" s="7" t="str">
        <f t="shared" si="168"/>
        <v>photography</v>
      </c>
      <c r="R1805" s="7" t="str">
        <f t="shared" si="169"/>
        <v>photobooks</v>
      </c>
      <c r="S1805" s="8">
        <f t="shared" si="173"/>
        <v>42018.071550925932</v>
      </c>
      <c r="T1805" s="8">
        <f t="shared" si="170"/>
        <v>42049.071550925932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71"/>
        <v>0.35174193548387095</v>
      </c>
      <c r="P1806" s="6">
        <f t="shared" si="172"/>
        <v>104.84615384615384</v>
      </c>
      <c r="Q1806" s="7" t="str">
        <f t="shared" si="168"/>
        <v>photography</v>
      </c>
      <c r="R1806" s="7" t="str">
        <f t="shared" si="169"/>
        <v>photobooks</v>
      </c>
      <c r="S1806" s="8">
        <f t="shared" si="173"/>
        <v>42282.678287037037</v>
      </c>
      <c r="T1806" s="8">
        <f t="shared" si="170"/>
        <v>42322.719953703709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71"/>
        <v>0.36404444444444445</v>
      </c>
      <c r="P1807" s="6">
        <f t="shared" si="172"/>
        <v>67.139344262295083</v>
      </c>
      <c r="Q1807" s="7" t="str">
        <f t="shared" si="168"/>
        <v>photography</v>
      </c>
      <c r="R1807" s="7" t="str">
        <f t="shared" si="169"/>
        <v>photobooks</v>
      </c>
      <c r="S1807" s="8">
        <f t="shared" si="173"/>
        <v>42247.803912037038</v>
      </c>
      <c r="T1807" s="8">
        <f t="shared" si="170"/>
        <v>42279.75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71"/>
        <v>2.955E-2</v>
      </c>
      <c r="P1808" s="6">
        <f t="shared" si="172"/>
        <v>73.875</v>
      </c>
      <c r="Q1808" s="7" t="str">
        <f t="shared" si="168"/>
        <v>photography</v>
      </c>
      <c r="R1808" s="7" t="str">
        <f t="shared" si="169"/>
        <v>photobooks</v>
      </c>
      <c r="S1808" s="8">
        <f t="shared" si="173"/>
        <v>41877.638298611113</v>
      </c>
      <c r="T1808" s="8">
        <f t="shared" si="170"/>
        <v>41912.638298611113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71"/>
        <v>0.1106</v>
      </c>
      <c r="P1809" s="6">
        <f t="shared" si="172"/>
        <v>69.125</v>
      </c>
      <c r="Q1809" s="7" t="str">
        <f t="shared" si="168"/>
        <v>photography</v>
      </c>
      <c r="R1809" s="7" t="str">
        <f t="shared" si="169"/>
        <v>photobooks</v>
      </c>
      <c r="S1809" s="8">
        <f t="shared" si="173"/>
        <v>41880.068437499998</v>
      </c>
      <c r="T1809" s="8">
        <f t="shared" si="170"/>
        <v>41910.068437499998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71"/>
        <v>0.41407142857142859</v>
      </c>
      <c r="P1810" s="6">
        <f t="shared" si="172"/>
        <v>120.77083333333333</v>
      </c>
      <c r="Q1810" s="7" t="str">
        <f t="shared" si="168"/>
        <v>photography</v>
      </c>
      <c r="R1810" s="7" t="str">
        <f t="shared" si="169"/>
        <v>photobooks</v>
      </c>
      <c r="S1810" s="8">
        <f t="shared" si="173"/>
        <v>42742.680902777778</v>
      </c>
      <c r="T1810" s="8">
        <f t="shared" si="170"/>
        <v>42777.680902777778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71"/>
        <v>0.10857142857142857</v>
      </c>
      <c r="P1811" s="6">
        <f t="shared" si="172"/>
        <v>42.222222222222221</v>
      </c>
      <c r="Q1811" s="7" t="str">
        <f t="shared" si="168"/>
        <v>photography</v>
      </c>
      <c r="R1811" s="7" t="str">
        <f t="shared" si="169"/>
        <v>photobooks</v>
      </c>
      <c r="S1811" s="8">
        <f t="shared" si="173"/>
        <v>42029.907858796301</v>
      </c>
      <c r="T1811" s="8">
        <f t="shared" si="170"/>
        <v>42064.907858796301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71"/>
        <v>3.3333333333333333E-2</v>
      </c>
      <c r="P1812" s="6">
        <f t="shared" si="172"/>
        <v>7.5</v>
      </c>
      <c r="Q1812" s="7" t="str">
        <f t="shared" si="168"/>
        <v>photography</v>
      </c>
      <c r="R1812" s="7" t="str">
        <f t="shared" si="169"/>
        <v>photobooks</v>
      </c>
      <c r="S1812" s="8">
        <f t="shared" si="173"/>
        <v>41860.91002314815</v>
      </c>
      <c r="T1812" s="8">
        <f t="shared" si="170"/>
        <v>41872.91002314815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71"/>
        <v>7.407407407407407E-4</v>
      </c>
      <c r="P1813" s="6">
        <f t="shared" si="172"/>
        <v>1.5384615384615385</v>
      </c>
      <c r="Q1813" s="7" t="str">
        <f t="shared" si="168"/>
        <v>photography</v>
      </c>
      <c r="R1813" s="7" t="str">
        <f t="shared" si="169"/>
        <v>photobooks</v>
      </c>
      <c r="S1813" s="8">
        <f t="shared" si="173"/>
        <v>41876.433680555558</v>
      </c>
      <c r="T1813" s="8">
        <f t="shared" si="170"/>
        <v>41936.166666666664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71"/>
        <v>0.13307692307692306</v>
      </c>
      <c r="P1814" s="6">
        <f t="shared" si="172"/>
        <v>37.608695652173914</v>
      </c>
      <c r="Q1814" s="7" t="str">
        <f t="shared" si="168"/>
        <v>photography</v>
      </c>
      <c r="R1814" s="7" t="str">
        <f t="shared" si="169"/>
        <v>photobooks</v>
      </c>
      <c r="S1814" s="8">
        <f t="shared" si="173"/>
        <v>42524.318703703699</v>
      </c>
      <c r="T1814" s="8">
        <f t="shared" si="170"/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71"/>
        <v>0</v>
      </c>
      <c r="P1815" s="6">
        <f t="shared" si="172"/>
        <v>0</v>
      </c>
      <c r="Q1815" s="7" t="str">
        <f t="shared" si="168"/>
        <v>photography</v>
      </c>
      <c r="R1815" s="7" t="str">
        <f t="shared" si="169"/>
        <v>photobooks</v>
      </c>
      <c r="S1815" s="8">
        <f t="shared" si="173"/>
        <v>41829.889027777775</v>
      </c>
      <c r="T1815" s="8">
        <f t="shared" si="170"/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71"/>
        <v>0.49183333333333334</v>
      </c>
      <c r="P1816" s="6">
        <f t="shared" si="172"/>
        <v>42.157142857142858</v>
      </c>
      <c r="Q1816" s="7" t="str">
        <f t="shared" si="168"/>
        <v>photography</v>
      </c>
      <c r="R1816" s="7" t="str">
        <f t="shared" si="169"/>
        <v>photobooks</v>
      </c>
      <c r="S1816" s="8">
        <f t="shared" si="173"/>
        <v>42033.314074074078</v>
      </c>
      <c r="T1816" s="8">
        <f t="shared" si="170"/>
        <v>42063.314074074078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71"/>
        <v>0</v>
      </c>
      <c r="P1817" s="6">
        <f t="shared" si="172"/>
        <v>0</v>
      </c>
      <c r="Q1817" s="7" t="str">
        <f t="shared" si="168"/>
        <v>photography</v>
      </c>
      <c r="R1817" s="7" t="str">
        <f t="shared" si="169"/>
        <v>photobooks</v>
      </c>
      <c r="S1817" s="8">
        <f t="shared" si="173"/>
        <v>42172.906678240746</v>
      </c>
      <c r="T1817" s="8">
        <f t="shared" si="170"/>
        <v>42186.906678240746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71"/>
        <v>2.036E-2</v>
      </c>
      <c r="P1818" s="6">
        <f t="shared" si="172"/>
        <v>84.833333333333329</v>
      </c>
      <c r="Q1818" s="7" t="str">
        <f t="shared" si="168"/>
        <v>photography</v>
      </c>
      <c r="R1818" s="7" t="str">
        <f t="shared" si="169"/>
        <v>photobooks</v>
      </c>
      <c r="S1818" s="8">
        <f t="shared" si="173"/>
        <v>42548.876192129625</v>
      </c>
      <c r="T1818" s="8">
        <f t="shared" si="170"/>
        <v>42576.791666666672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71"/>
        <v>0.52327777777777773</v>
      </c>
      <c r="P1819" s="6">
        <f t="shared" si="172"/>
        <v>94.19</v>
      </c>
      <c r="Q1819" s="7" t="str">
        <f t="shared" si="168"/>
        <v>photography</v>
      </c>
      <c r="R1819" s="7" t="str">
        <f t="shared" si="169"/>
        <v>photobooks</v>
      </c>
      <c r="S1819" s="8">
        <f t="shared" si="173"/>
        <v>42705.662118055552</v>
      </c>
      <c r="T1819" s="8">
        <f t="shared" si="170"/>
        <v>42765.290972222225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71"/>
        <v>0</v>
      </c>
      <c r="P1820" s="6">
        <f t="shared" si="172"/>
        <v>0</v>
      </c>
      <c r="Q1820" s="7" t="str">
        <f t="shared" si="168"/>
        <v>photography</v>
      </c>
      <c r="R1820" s="7" t="str">
        <f t="shared" si="169"/>
        <v>photobooks</v>
      </c>
      <c r="S1820" s="8">
        <f t="shared" si="173"/>
        <v>42067.234375</v>
      </c>
      <c r="T1820" s="8">
        <f t="shared" si="170"/>
        <v>42097.192708333328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71"/>
        <v>2.0833333333333332E-2</v>
      </c>
      <c r="P1821" s="6">
        <f t="shared" si="172"/>
        <v>6.25</v>
      </c>
      <c r="Q1821" s="7" t="str">
        <f t="shared" si="168"/>
        <v>photography</v>
      </c>
      <c r="R1821" s="7" t="str">
        <f t="shared" si="169"/>
        <v>photobooks</v>
      </c>
      <c r="S1821" s="8">
        <f t="shared" si="173"/>
        <v>41820.752268518518</v>
      </c>
      <c r="T1821" s="8">
        <f t="shared" si="170"/>
        <v>41850.752268518518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71"/>
        <v>6.565384615384616E-2</v>
      </c>
      <c r="P1822" s="6">
        <f t="shared" si="172"/>
        <v>213.375</v>
      </c>
      <c r="Q1822" s="7" t="str">
        <f t="shared" si="168"/>
        <v>photography</v>
      </c>
      <c r="R1822" s="7" t="str">
        <f t="shared" si="169"/>
        <v>photobooks</v>
      </c>
      <c r="S1822" s="8">
        <f t="shared" si="173"/>
        <v>42065.084375000006</v>
      </c>
      <c r="T1822" s="8">
        <f t="shared" si="170"/>
        <v>42095.042708333334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71"/>
        <v>1.3489</v>
      </c>
      <c r="P1823" s="6">
        <f t="shared" si="172"/>
        <v>59.162280701754383</v>
      </c>
      <c r="Q1823" s="7" t="str">
        <f t="shared" si="168"/>
        <v>music</v>
      </c>
      <c r="R1823" s="7" t="str">
        <f t="shared" si="169"/>
        <v>rock</v>
      </c>
      <c r="S1823" s="8">
        <f t="shared" si="173"/>
        <v>40926.319062499999</v>
      </c>
      <c r="T1823" s="8">
        <f t="shared" si="170"/>
        <v>40971.319062499999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71"/>
        <v>1</v>
      </c>
      <c r="P1824" s="6">
        <f t="shared" si="172"/>
        <v>27.272727272727273</v>
      </c>
      <c r="Q1824" s="7" t="str">
        <f t="shared" si="168"/>
        <v>music</v>
      </c>
      <c r="R1824" s="7" t="str">
        <f t="shared" si="169"/>
        <v>rock</v>
      </c>
      <c r="S1824" s="8">
        <f t="shared" si="173"/>
        <v>41634.797013888885</v>
      </c>
      <c r="T1824" s="8">
        <f t="shared" si="170"/>
        <v>41670.792361111111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71"/>
        <v>1.1585714285714286</v>
      </c>
      <c r="P1825" s="6">
        <f t="shared" si="172"/>
        <v>24.575757575757574</v>
      </c>
      <c r="Q1825" s="7" t="str">
        <f t="shared" si="168"/>
        <v>music</v>
      </c>
      <c r="R1825" s="7" t="str">
        <f t="shared" si="169"/>
        <v>rock</v>
      </c>
      <c r="S1825" s="8">
        <f t="shared" si="173"/>
        <v>41176.684907407405</v>
      </c>
      <c r="T1825" s="8">
        <f t="shared" si="170"/>
        <v>41206.684907407405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71"/>
        <v>1.0006666666666666</v>
      </c>
      <c r="P1826" s="6">
        <f t="shared" si="172"/>
        <v>75.05</v>
      </c>
      <c r="Q1826" s="7" t="str">
        <f t="shared" si="168"/>
        <v>music</v>
      </c>
      <c r="R1826" s="7" t="str">
        <f t="shared" si="169"/>
        <v>rock</v>
      </c>
      <c r="S1826" s="8">
        <f t="shared" si="173"/>
        <v>41626.916284722225</v>
      </c>
      <c r="T1826" s="8">
        <f t="shared" si="170"/>
        <v>41647.088888888888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71"/>
        <v>1.0505</v>
      </c>
      <c r="P1827" s="6">
        <f t="shared" si="172"/>
        <v>42.02</v>
      </c>
      <c r="Q1827" s="7" t="str">
        <f t="shared" si="168"/>
        <v>music</v>
      </c>
      <c r="R1827" s="7" t="str">
        <f t="shared" si="169"/>
        <v>rock</v>
      </c>
      <c r="S1827" s="8">
        <f t="shared" si="173"/>
        <v>41443.83452546296</v>
      </c>
      <c r="T1827" s="8">
        <f t="shared" si="170"/>
        <v>41466.83452546296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71"/>
        <v>1.01</v>
      </c>
      <c r="P1828" s="6">
        <f t="shared" si="172"/>
        <v>53.157894736842103</v>
      </c>
      <c r="Q1828" s="7" t="str">
        <f t="shared" si="168"/>
        <v>music</v>
      </c>
      <c r="R1828" s="7" t="str">
        <f t="shared" si="169"/>
        <v>rock</v>
      </c>
      <c r="S1828" s="8">
        <f t="shared" si="173"/>
        <v>41657.923807870371</v>
      </c>
      <c r="T1828" s="8">
        <f t="shared" si="170"/>
        <v>41687.923807870371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71"/>
        <v>1.0066250000000001</v>
      </c>
      <c r="P1829" s="6">
        <f t="shared" si="172"/>
        <v>83.885416666666671</v>
      </c>
      <c r="Q1829" s="7" t="str">
        <f t="shared" si="168"/>
        <v>music</v>
      </c>
      <c r="R1829" s="7" t="str">
        <f t="shared" si="169"/>
        <v>rock</v>
      </c>
      <c r="S1829" s="8">
        <f t="shared" si="173"/>
        <v>40555.325937499998</v>
      </c>
      <c r="T1829" s="8">
        <f t="shared" si="170"/>
        <v>40605.325937499998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71"/>
        <v>1.0016</v>
      </c>
      <c r="P1830" s="6">
        <f t="shared" si="172"/>
        <v>417.33333333333331</v>
      </c>
      <c r="Q1830" s="7" t="str">
        <f t="shared" si="168"/>
        <v>music</v>
      </c>
      <c r="R1830" s="7" t="str">
        <f t="shared" si="169"/>
        <v>rock</v>
      </c>
      <c r="S1830" s="8">
        <f t="shared" si="173"/>
        <v>41736.899652777778</v>
      </c>
      <c r="T1830" s="8">
        <f t="shared" si="170"/>
        <v>41768.916666666664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71"/>
        <v>1.6668333333333334</v>
      </c>
      <c r="P1831" s="6">
        <f t="shared" si="172"/>
        <v>75.765151515151516</v>
      </c>
      <c r="Q1831" s="7" t="str">
        <f t="shared" si="168"/>
        <v>music</v>
      </c>
      <c r="R1831" s="7" t="str">
        <f t="shared" si="169"/>
        <v>rock</v>
      </c>
      <c r="S1831" s="8">
        <f t="shared" si="173"/>
        <v>40516.087627314817</v>
      </c>
      <c r="T1831" s="8">
        <f t="shared" si="170"/>
        <v>40564.916666666664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71"/>
        <v>1.0153333333333334</v>
      </c>
      <c r="P1832" s="6">
        <f t="shared" si="172"/>
        <v>67.389380530973455</v>
      </c>
      <c r="Q1832" s="7" t="str">
        <f t="shared" si="168"/>
        <v>music</v>
      </c>
      <c r="R1832" s="7" t="str">
        <f t="shared" si="169"/>
        <v>rock</v>
      </c>
      <c r="S1832" s="8">
        <f t="shared" si="173"/>
        <v>41664.684108796297</v>
      </c>
      <c r="T1832" s="8">
        <f t="shared" si="170"/>
        <v>41694.684108796297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71"/>
        <v>1.03</v>
      </c>
      <c r="P1833" s="6">
        <f t="shared" si="172"/>
        <v>73.571428571428569</v>
      </c>
      <c r="Q1833" s="7" t="str">
        <f t="shared" si="168"/>
        <v>music</v>
      </c>
      <c r="R1833" s="7" t="str">
        <f t="shared" si="169"/>
        <v>rock</v>
      </c>
      <c r="S1833" s="8">
        <f t="shared" si="173"/>
        <v>41026.996099537035</v>
      </c>
      <c r="T1833" s="8">
        <f t="shared" si="170"/>
        <v>41041.996099537035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71"/>
        <v>1.4285714285714286</v>
      </c>
      <c r="P1834" s="6">
        <f t="shared" si="172"/>
        <v>25</v>
      </c>
      <c r="Q1834" s="7" t="str">
        <f t="shared" ref="Q1834:Q1897" si="174">LEFT(N1834,SEARCH("/",N1834)-1)</f>
        <v>music</v>
      </c>
      <c r="R1834" s="7" t="str">
        <f t="shared" ref="R1834:R1897" si="175">RIGHT(N1834,LEN(N1834)-SEARCH("/",N1834))</f>
        <v>rock</v>
      </c>
      <c r="S1834" s="8">
        <f t="shared" si="173"/>
        <v>40576.539664351854</v>
      </c>
      <c r="T1834" s="8">
        <f t="shared" si="170"/>
        <v>40606.539664351854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71"/>
        <v>2.625</v>
      </c>
      <c r="P1835" s="6">
        <f t="shared" si="172"/>
        <v>42</v>
      </c>
      <c r="Q1835" s="7" t="str">
        <f t="shared" si="174"/>
        <v>music</v>
      </c>
      <c r="R1835" s="7" t="str">
        <f t="shared" si="175"/>
        <v>rock</v>
      </c>
      <c r="S1835" s="8">
        <f t="shared" si="173"/>
        <v>41303.044016203705</v>
      </c>
      <c r="T1835" s="8">
        <f t="shared" si="170"/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71"/>
        <v>1.1805000000000001</v>
      </c>
      <c r="P1836" s="6">
        <f t="shared" si="172"/>
        <v>131.16666666666666</v>
      </c>
      <c r="Q1836" s="7" t="str">
        <f t="shared" si="174"/>
        <v>music</v>
      </c>
      <c r="R1836" s="7" t="str">
        <f t="shared" si="175"/>
        <v>rock</v>
      </c>
      <c r="S1836" s="8">
        <f t="shared" si="173"/>
        <v>41988.964062500003</v>
      </c>
      <c r="T1836" s="8">
        <f t="shared" si="170"/>
        <v>42028.964062500003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71"/>
        <v>1.04</v>
      </c>
      <c r="P1837" s="6">
        <f t="shared" si="172"/>
        <v>47.272727272727273</v>
      </c>
      <c r="Q1837" s="7" t="str">
        <f t="shared" si="174"/>
        <v>music</v>
      </c>
      <c r="R1837" s="7" t="str">
        <f t="shared" si="175"/>
        <v>rock</v>
      </c>
      <c r="S1837" s="8">
        <f t="shared" si="173"/>
        <v>42430.702210648145</v>
      </c>
      <c r="T1837" s="8">
        <f t="shared" si="170"/>
        <v>42460.660543981481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71"/>
        <v>2.0034000000000001</v>
      </c>
      <c r="P1838" s="6">
        <f t="shared" si="172"/>
        <v>182.12727272727273</v>
      </c>
      <c r="Q1838" s="7" t="str">
        <f t="shared" si="174"/>
        <v>music</v>
      </c>
      <c r="R1838" s="7" t="str">
        <f t="shared" si="175"/>
        <v>rock</v>
      </c>
      <c r="S1838" s="8">
        <f t="shared" si="173"/>
        <v>41305.809363425928</v>
      </c>
      <c r="T1838" s="8">
        <f t="shared" si="170"/>
        <v>41322.809363425928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71"/>
        <v>3.0683333333333334</v>
      </c>
      <c r="P1839" s="6">
        <f t="shared" si="172"/>
        <v>61.366666666666667</v>
      </c>
      <c r="Q1839" s="7" t="str">
        <f t="shared" si="174"/>
        <v>music</v>
      </c>
      <c r="R1839" s="7" t="str">
        <f t="shared" si="175"/>
        <v>rock</v>
      </c>
      <c r="S1839" s="8">
        <f t="shared" si="173"/>
        <v>40926.047858796301</v>
      </c>
      <c r="T1839" s="8">
        <f t="shared" si="170"/>
        <v>40986.006192129629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71"/>
        <v>1.00149</v>
      </c>
      <c r="P1840" s="6">
        <f t="shared" si="172"/>
        <v>35.767499999999998</v>
      </c>
      <c r="Q1840" s="7" t="str">
        <f t="shared" si="174"/>
        <v>music</v>
      </c>
      <c r="R1840" s="7" t="str">
        <f t="shared" si="175"/>
        <v>rock</v>
      </c>
      <c r="S1840" s="8">
        <f t="shared" si="173"/>
        <v>40788.786539351851</v>
      </c>
      <c r="T1840" s="8">
        <f t="shared" si="170"/>
        <v>40817.125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71"/>
        <v>2.0529999999999999</v>
      </c>
      <c r="P1841" s="6">
        <f t="shared" si="172"/>
        <v>45.62222222222222</v>
      </c>
      <c r="Q1841" s="7" t="str">
        <f t="shared" si="174"/>
        <v>music</v>
      </c>
      <c r="R1841" s="7" t="str">
        <f t="shared" si="175"/>
        <v>rock</v>
      </c>
      <c r="S1841" s="8">
        <f t="shared" si="173"/>
        <v>42614.722013888888</v>
      </c>
      <c r="T1841" s="8">
        <f t="shared" si="170"/>
        <v>42644.722013888888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71"/>
        <v>1.0888888888888888</v>
      </c>
      <c r="P1842" s="6">
        <f t="shared" si="172"/>
        <v>75.384615384615387</v>
      </c>
      <c r="Q1842" s="7" t="str">
        <f t="shared" si="174"/>
        <v>music</v>
      </c>
      <c r="R1842" s="7" t="str">
        <f t="shared" si="175"/>
        <v>rock</v>
      </c>
      <c r="S1842" s="8">
        <f t="shared" si="173"/>
        <v>41382.096180555556</v>
      </c>
      <c r="T1842" s="8">
        <f t="shared" si="170"/>
        <v>41401.207638888889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71"/>
        <v>1.0175000000000001</v>
      </c>
      <c r="P1843" s="6">
        <f t="shared" si="172"/>
        <v>50.875</v>
      </c>
      <c r="Q1843" s="7" t="str">
        <f t="shared" si="174"/>
        <v>music</v>
      </c>
      <c r="R1843" s="7" t="str">
        <f t="shared" si="175"/>
        <v>rock</v>
      </c>
      <c r="S1843" s="8">
        <f t="shared" si="173"/>
        <v>41745.84542824074</v>
      </c>
      <c r="T1843" s="8">
        <f t="shared" si="170"/>
        <v>41779.207638888889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71"/>
        <v>1.2524999999999999</v>
      </c>
      <c r="P1844" s="6">
        <f t="shared" si="172"/>
        <v>119.28571428571429</v>
      </c>
      <c r="Q1844" s="7" t="str">
        <f t="shared" si="174"/>
        <v>music</v>
      </c>
      <c r="R1844" s="7" t="str">
        <f t="shared" si="175"/>
        <v>rock</v>
      </c>
      <c r="S1844" s="8">
        <f t="shared" si="173"/>
        <v>42031.631724537037</v>
      </c>
      <c r="T1844" s="8">
        <f t="shared" si="170"/>
        <v>42065.249305555553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71"/>
        <v>1.2400610000000001</v>
      </c>
      <c r="P1845" s="6">
        <f t="shared" si="172"/>
        <v>92.541865671641801</v>
      </c>
      <c r="Q1845" s="7" t="str">
        <f t="shared" si="174"/>
        <v>music</v>
      </c>
      <c r="R1845" s="7" t="str">
        <f t="shared" si="175"/>
        <v>rock</v>
      </c>
      <c r="S1845" s="8">
        <f t="shared" si="173"/>
        <v>40564.994837962964</v>
      </c>
      <c r="T1845" s="8">
        <f t="shared" si="170"/>
        <v>40594.994837962964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71"/>
        <v>1.014</v>
      </c>
      <c r="P1846" s="6">
        <f t="shared" si="172"/>
        <v>76.05</v>
      </c>
      <c r="Q1846" s="7" t="str">
        <f t="shared" si="174"/>
        <v>music</v>
      </c>
      <c r="R1846" s="7" t="str">
        <f t="shared" si="175"/>
        <v>rock</v>
      </c>
      <c r="S1846" s="8">
        <f t="shared" si="173"/>
        <v>40666.973541666666</v>
      </c>
      <c r="T1846" s="8">
        <f t="shared" si="170"/>
        <v>40705.125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71"/>
        <v>1</v>
      </c>
      <c r="P1847" s="6">
        <f t="shared" si="172"/>
        <v>52.631578947368418</v>
      </c>
      <c r="Q1847" s="7" t="str">
        <f t="shared" si="174"/>
        <v>music</v>
      </c>
      <c r="R1847" s="7" t="str">
        <f t="shared" si="175"/>
        <v>rock</v>
      </c>
      <c r="S1847" s="8">
        <f t="shared" si="173"/>
        <v>42523.333310185189</v>
      </c>
      <c r="T1847" s="8">
        <f t="shared" si="170"/>
        <v>42538.204861111109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71"/>
        <v>1.3792666666666666</v>
      </c>
      <c r="P1848" s="6">
        <f t="shared" si="172"/>
        <v>98.990430622009569</v>
      </c>
      <c r="Q1848" s="7" t="str">
        <f t="shared" si="174"/>
        <v>music</v>
      </c>
      <c r="R1848" s="7" t="str">
        <f t="shared" si="175"/>
        <v>rock</v>
      </c>
      <c r="S1848" s="8">
        <f t="shared" si="173"/>
        <v>41228.650196759263</v>
      </c>
      <c r="T1848" s="8">
        <f t="shared" si="170"/>
        <v>41258.650196759263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71"/>
        <v>1.2088000000000001</v>
      </c>
      <c r="P1849" s="6">
        <f t="shared" si="172"/>
        <v>79.526315789473685</v>
      </c>
      <c r="Q1849" s="7" t="str">
        <f t="shared" si="174"/>
        <v>music</v>
      </c>
      <c r="R1849" s="7" t="str">
        <f t="shared" si="175"/>
        <v>rock</v>
      </c>
      <c r="S1849" s="8">
        <f t="shared" si="173"/>
        <v>42094.236481481479</v>
      </c>
      <c r="T1849" s="8">
        <f t="shared" si="170"/>
        <v>42115.236481481479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71"/>
        <v>1.0736666666666668</v>
      </c>
      <c r="P1850" s="6">
        <f t="shared" si="172"/>
        <v>134.20833333333334</v>
      </c>
      <c r="Q1850" s="7" t="str">
        <f t="shared" si="174"/>
        <v>music</v>
      </c>
      <c r="R1850" s="7" t="str">
        <f t="shared" si="175"/>
        <v>rock</v>
      </c>
      <c r="S1850" s="8">
        <f t="shared" si="173"/>
        <v>40691.788055555553</v>
      </c>
      <c r="T1850" s="8">
        <f t="shared" si="170"/>
        <v>40755.290972222225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71"/>
        <v>1.0033333333333334</v>
      </c>
      <c r="P1851" s="6">
        <f t="shared" si="172"/>
        <v>37.625</v>
      </c>
      <c r="Q1851" s="7" t="str">
        <f t="shared" si="174"/>
        <v>music</v>
      </c>
      <c r="R1851" s="7" t="str">
        <f t="shared" si="175"/>
        <v>rock</v>
      </c>
      <c r="S1851" s="8">
        <f t="shared" si="173"/>
        <v>41169.845590277779</v>
      </c>
      <c r="T1851" s="8">
        <f t="shared" si="170"/>
        <v>41199.845590277779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71"/>
        <v>1.0152222222222222</v>
      </c>
      <c r="P1852" s="6">
        <f t="shared" si="172"/>
        <v>51.044692737430168</v>
      </c>
      <c r="Q1852" s="7" t="str">
        <f t="shared" si="174"/>
        <v>music</v>
      </c>
      <c r="R1852" s="7" t="str">
        <f t="shared" si="175"/>
        <v>rock</v>
      </c>
      <c r="S1852" s="8">
        <f t="shared" si="173"/>
        <v>41800.959490740745</v>
      </c>
      <c r="T1852" s="8">
        <f t="shared" si="170"/>
        <v>41830.959490740745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71"/>
        <v>1.0007692307692309</v>
      </c>
      <c r="P1853" s="6">
        <f t="shared" si="172"/>
        <v>50.03846153846154</v>
      </c>
      <c r="Q1853" s="7" t="str">
        <f t="shared" si="174"/>
        <v>music</v>
      </c>
      <c r="R1853" s="7" t="str">
        <f t="shared" si="175"/>
        <v>rock</v>
      </c>
      <c r="S1853" s="8">
        <f t="shared" si="173"/>
        <v>41827.906689814816</v>
      </c>
      <c r="T1853" s="8">
        <f t="shared" si="170"/>
        <v>41848.041666666664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71"/>
        <v>1.1696666666666666</v>
      </c>
      <c r="P1854" s="6">
        <f t="shared" si="172"/>
        <v>133.93129770992365</v>
      </c>
      <c r="Q1854" s="7" t="str">
        <f t="shared" si="174"/>
        <v>music</v>
      </c>
      <c r="R1854" s="7" t="str">
        <f t="shared" si="175"/>
        <v>rock</v>
      </c>
      <c r="S1854" s="8">
        <f t="shared" si="173"/>
        <v>42081.77143518519</v>
      </c>
      <c r="T1854" s="8">
        <f t="shared" si="170"/>
        <v>42119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71"/>
        <v>1.01875</v>
      </c>
      <c r="P1855" s="6">
        <f t="shared" si="172"/>
        <v>58.214285714285715</v>
      </c>
      <c r="Q1855" s="7" t="str">
        <f t="shared" si="174"/>
        <v>music</v>
      </c>
      <c r="R1855" s="7" t="str">
        <f t="shared" si="175"/>
        <v>rock</v>
      </c>
      <c r="S1855" s="8">
        <f t="shared" si="173"/>
        <v>41177.060381944444</v>
      </c>
      <c r="T1855" s="8">
        <f t="shared" si="170"/>
        <v>41227.102048611108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71"/>
        <v>1.0212366666666666</v>
      </c>
      <c r="P1856" s="6">
        <f t="shared" si="172"/>
        <v>88.037643678160919</v>
      </c>
      <c r="Q1856" s="7" t="str">
        <f t="shared" si="174"/>
        <v>music</v>
      </c>
      <c r="R1856" s="7" t="str">
        <f t="shared" si="175"/>
        <v>rock</v>
      </c>
      <c r="S1856" s="8">
        <f t="shared" si="173"/>
        <v>41388.021261574075</v>
      </c>
      <c r="T1856" s="8">
        <f t="shared" si="170"/>
        <v>41418.021261574075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71"/>
        <v>1.5405897142857143</v>
      </c>
      <c r="P1857" s="6">
        <f t="shared" si="172"/>
        <v>70.576753926701571</v>
      </c>
      <c r="Q1857" s="7" t="str">
        <f t="shared" si="174"/>
        <v>music</v>
      </c>
      <c r="R1857" s="7" t="str">
        <f t="shared" si="175"/>
        <v>rock</v>
      </c>
      <c r="S1857" s="8">
        <f t="shared" si="173"/>
        <v>41600.538657407407</v>
      </c>
      <c r="T1857" s="8">
        <f t="shared" si="170"/>
        <v>41645.538657407407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71"/>
        <v>1.0125</v>
      </c>
      <c r="P1858" s="6">
        <f t="shared" si="172"/>
        <v>53.289473684210527</v>
      </c>
      <c r="Q1858" s="7" t="str">
        <f t="shared" si="174"/>
        <v>music</v>
      </c>
      <c r="R1858" s="7" t="str">
        <f t="shared" si="175"/>
        <v>rock</v>
      </c>
      <c r="S1858" s="8">
        <f t="shared" si="173"/>
        <v>41817.854999999996</v>
      </c>
      <c r="T1858" s="8">
        <f t="shared" ref="T1858:T1921" si="176">(((I1858/60)/60)/24)+DATE(1970,1,1)</f>
        <v>41838.854999999996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77">E1859/D1859</f>
        <v>1</v>
      </c>
      <c r="P1859" s="6">
        <f t="shared" ref="P1859:P1922" si="178">IF(L1859=0,0,E1859/L1859)</f>
        <v>136.36363636363637</v>
      </c>
      <c r="Q1859" s="7" t="str">
        <f t="shared" si="174"/>
        <v>music</v>
      </c>
      <c r="R1859" s="7" t="str">
        <f t="shared" si="175"/>
        <v>rock</v>
      </c>
      <c r="S1859" s="8">
        <f t="shared" ref="S1859:S1922" si="179">(((J1859/60)/60)/24)+DATE(1970,1,1)</f>
        <v>41864.76866898148</v>
      </c>
      <c r="T1859" s="8">
        <f t="shared" si="176"/>
        <v>41894.76866898148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77"/>
        <v>1.0874800874800874</v>
      </c>
      <c r="P1860" s="6">
        <f t="shared" si="178"/>
        <v>40.547315436241611</v>
      </c>
      <c r="Q1860" s="7" t="str">
        <f t="shared" si="174"/>
        <v>music</v>
      </c>
      <c r="R1860" s="7" t="str">
        <f t="shared" si="175"/>
        <v>rock</v>
      </c>
      <c r="S1860" s="8">
        <f t="shared" si="179"/>
        <v>40833.200474537036</v>
      </c>
      <c r="T1860" s="8">
        <f t="shared" si="176"/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77"/>
        <v>1.3183333333333334</v>
      </c>
      <c r="P1861" s="6">
        <f t="shared" si="178"/>
        <v>70.625</v>
      </c>
      <c r="Q1861" s="7" t="str">
        <f t="shared" si="174"/>
        <v>music</v>
      </c>
      <c r="R1861" s="7" t="str">
        <f t="shared" si="175"/>
        <v>rock</v>
      </c>
      <c r="S1861" s="8">
        <f t="shared" si="179"/>
        <v>40778.770011574074</v>
      </c>
      <c r="T1861" s="8">
        <f t="shared" si="176"/>
        <v>40808.770011574074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77"/>
        <v>1.3346666666666667</v>
      </c>
      <c r="P1862" s="6">
        <f t="shared" si="178"/>
        <v>52.684210526315788</v>
      </c>
      <c r="Q1862" s="7" t="str">
        <f t="shared" si="174"/>
        <v>music</v>
      </c>
      <c r="R1862" s="7" t="str">
        <f t="shared" si="175"/>
        <v>rock</v>
      </c>
      <c r="S1862" s="8">
        <f t="shared" si="179"/>
        <v>41655.709305555552</v>
      </c>
      <c r="T1862" s="8">
        <f t="shared" si="176"/>
        <v>41676.709305555552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77"/>
        <v>0</v>
      </c>
      <c r="P1863" s="6">
        <f t="shared" si="178"/>
        <v>0</v>
      </c>
      <c r="Q1863" s="7" t="str">
        <f t="shared" si="174"/>
        <v>games</v>
      </c>
      <c r="R1863" s="7" t="str">
        <f t="shared" si="175"/>
        <v>mobile games</v>
      </c>
      <c r="S1863" s="8">
        <f t="shared" si="179"/>
        <v>42000.300243055557</v>
      </c>
      <c r="T1863" s="8">
        <f t="shared" si="176"/>
        <v>42030.300243055557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77"/>
        <v>8.0833333333333326E-2</v>
      </c>
      <c r="P1864" s="6">
        <f t="shared" si="178"/>
        <v>90.9375</v>
      </c>
      <c r="Q1864" s="7" t="str">
        <f t="shared" si="174"/>
        <v>games</v>
      </c>
      <c r="R1864" s="7" t="str">
        <f t="shared" si="175"/>
        <v>mobile games</v>
      </c>
      <c r="S1864" s="8">
        <f t="shared" si="179"/>
        <v>42755.492754629624</v>
      </c>
      <c r="T1864" s="8">
        <f t="shared" si="176"/>
        <v>42802.3125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77"/>
        <v>4.0000000000000001E-3</v>
      </c>
      <c r="P1865" s="6">
        <f t="shared" si="178"/>
        <v>5</v>
      </c>
      <c r="Q1865" s="7" t="str">
        <f t="shared" si="174"/>
        <v>games</v>
      </c>
      <c r="R1865" s="7" t="str">
        <f t="shared" si="175"/>
        <v>mobile games</v>
      </c>
      <c r="S1865" s="8">
        <f t="shared" si="179"/>
        <v>41772.797280092593</v>
      </c>
      <c r="T1865" s="8">
        <f t="shared" si="176"/>
        <v>41802.797280092593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77"/>
        <v>0.42892307692307691</v>
      </c>
      <c r="P1866" s="6">
        <f t="shared" si="178"/>
        <v>58.083333333333336</v>
      </c>
      <c r="Q1866" s="7" t="str">
        <f t="shared" si="174"/>
        <v>games</v>
      </c>
      <c r="R1866" s="7" t="str">
        <f t="shared" si="175"/>
        <v>mobile games</v>
      </c>
      <c r="S1866" s="8">
        <f t="shared" si="179"/>
        <v>41733.716435185182</v>
      </c>
      <c r="T1866" s="8">
        <f t="shared" si="176"/>
        <v>41763.716435185182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77"/>
        <v>3.6363636363636364E-5</v>
      </c>
      <c r="P1867" s="6">
        <f t="shared" si="178"/>
        <v>2</v>
      </c>
      <c r="Q1867" s="7" t="str">
        <f t="shared" si="174"/>
        <v>games</v>
      </c>
      <c r="R1867" s="7" t="str">
        <f t="shared" si="175"/>
        <v>mobile games</v>
      </c>
      <c r="S1867" s="8">
        <f t="shared" si="179"/>
        <v>42645.367442129631</v>
      </c>
      <c r="T1867" s="8">
        <f t="shared" si="176"/>
        <v>42680.409108796302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77"/>
        <v>5.0000000000000001E-3</v>
      </c>
      <c r="P1868" s="6">
        <f t="shared" si="178"/>
        <v>62.5</v>
      </c>
      <c r="Q1868" s="7" t="str">
        <f t="shared" si="174"/>
        <v>games</v>
      </c>
      <c r="R1868" s="7" t="str">
        <f t="shared" si="175"/>
        <v>mobile games</v>
      </c>
      <c r="S1868" s="8">
        <f t="shared" si="179"/>
        <v>42742.246493055558</v>
      </c>
      <c r="T1868" s="8">
        <f t="shared" si="176"/>
        <v>42795.166666666672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77"/>
        <v>5.0000000000000001E-4</v>
      </c>
      <c r="P1869" s="6">
        <f t="shared" si="178"/>
        <v>10</v>
      </c>
      <c r="Q1869" s="7" t="str">
        <f t="shared" si="174"/>
        <v>games</v>
      </c>
      <c r="R1869" s="7" t="str">
        <f t="shared" si="175"/>
        <v>mobile games</v>
      </c>
      <c r="S1869" s="8">
        <f t="shared" si="179"/>
        <v>42649.924907407403</v>
      </c>
      <c r="T1869" s="8">
        <f t="shared" si="176"/>
        <v>42679.924907407403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77"/>
        <v>4.8680000000000001E-2</v>
      </c>
      <c r="P1870" s="6">
        <f t="shared" si="178"/>
        <v>71.588235294117652</v>
      </c>
      <c r="Q1870" s="7" t="str">
        <f t="shared" si="174"/>
        <v>games</v>
      </c>
      <c r="R1870" s="7" t="str">
        <f t="shared" si="175"/>
        <v>mobile games</v>
      </c>
      <c r="S1870" s="8">
        <f t="shared" si="179"/>
        <v>42328.779224537036</v>
      </c>
      <c r="T1870" s="8">
        <f t="shared" si="176"/>
        <v>42353.332638888889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77"/>
        <v>0</v>
      </c>
      <c r="P1871" s="6">
        <f t="shared" si="178"/>
        <v>0</v>
      </c>
      <c r="Q1871" s="7" t="str">
        <f t="shared" si="174"/>
        <v>games</v>
      </c>
      <c r="R1871" s="7" t="str">
        <f t="shared" si="175"/>
        <v>mobile games</v>
      </c>
      <c r="S1871" s="8">
        <f t="shared" si="179"/>
        <v>42709.002881944441</v>
      </c>
      <c r="T1871" s="8">
        <f t="shared" si="176"/>
        <v>42739.002881944441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77"/>
        <v>0.10314285714285715</v>
      </c>
      <c r="P1872" s="6">
        <f t="shared" si="178"/>
        <v>32.81818181818182</v>
      </c>
      <c r="Q1872" s="7" t="str">
        <f t="shared" si="174"/>
        <v>games</v>
      </c>
      <c r="R1872" s="7" t="str">
        <f t="shared" si="175"/>
        <v>mobile games</v>
      </c>
      <c r="S1872" s="8">
        <f t="shared" si="179"/>
        <v>42371.355729166666</v>
      </c>
      <c r="T1872" s="8">
        <f t="shared" si="176"/>
        <v>42400.178472222222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77"/>
        <v>0.7178461538461538</v>
      </c>
      <c r="P1873" s="6">
        <f t="shared" si="178"/>
        <v>49.11578947368421</v>
      </c>
      <c r="Q1873" s="7" t="str">
        <f t="shared" si="174"/>
        <v>games</v>
      </c>
      <c r="R1873" s="7" t="str">
        <f t="shared" si="175"/>
        <v>mobile games</v>
      </c>
      <c r="S1873" s="8">
        <f t="shared" si="179"/>
        <v>41923.783576388887</v>
      </c>
      <c r="T1873" s="8">
        <f t="shared" si="176"/>
        <v>41963.825243055559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77"/>
        <v>1.06E-2</v>
      </c>
      <c r="P1874" s="6">
        <f t="shared" si="178"/>
        <v>16.307692307692307</v>
      </c>
      <c r="Q1874" s="7" t="str">
        <f t="shared" si="174"/>
        <v>games</v>
      </c>
      <c r="R1874" s="7" t="str">
        <f t="shared" si="175"/>
        <v>mobile games</v>
      </c>
      <c r="S1874" s="8">
        <f t="shared" si="179"/>
        <v>42155.129652777774</v>
      </c>
      <c r="T1874" s="8">
        <f t="shared" si="176"/>
        <v>42185.129652777774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77"/>
        <v>4.4999999999999997E-3</v>
      </c>
      <c r="P1875" s="6">
        <f t="shared" si="178"/>
        <v>18</v>
      </c>
      <c r="Q1875" s="7" t="str">
        <f t="shared" si="174"/>
        <v>games</v>
      </c>
      <c r="R1875" s="7" t="str">
        <f t="shared" si="175"/>
        <v>mobile games</v>
      </c>
      <c r="S1875" s="8">
        <f t="shared" si="179"/>
        <v>42164.615856481483</v>
      </c>
      <c r="T1875" s="8">
        <f t="shared" si="176"/>
        <v>42193.697916666672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77"/>
        <v>1.6249999999999999E-4</v>
      </c>
      <c r="P1876" s="6">
        <f t="shared" si="178"/>
        <v>13</v>
      </c>
      <c r="Q1876" s="7" t="str">
        <f t="shared" si="174"/>
        <v>games</v>
      </c>
      <c r="R1876" s="7" t="str">
        <f t="shared" si="175"/>
        <v>mobile games</v>
      </c>
      <c r="S1876" s="8">
        <f t="shared" si="179"/>
        <v>42529.969131944439</v>
      </c>
      <c r="T1876" s="8">
        <f t="shared" si="176"/>
        <v>42549.969131944439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77"/>
        <v>5.1000000000000004E-3</v>
      </c>
      <c r="P1877" s="6">
        <f t="shared" si="178"/>
        <v>17</v>
      </c>
      <c r="Q1877" s="7" t="str">
        <f t="shared" si="174"/>
        <v>games</v>
      </c>
      <c r="R1877" s="7" t="str">
        <f t="shared" si="175"/>
        <v>mobile games</v>
      </c>
      <c r="S1877" s="8">
        <f t="shared" si="179"/>
        <v>42528.899398148147</v>
      </c>
      <c r="T1877" s="8">
        <f t="shared" si="176"/>
        <v>42588.899398148147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77"/>
        <v>0</v>
      </c>
      <c r="P1878" s="6">
        <f t="shared" si="178"/>
        <v>0</v>
      </c>
      <c r="Q1878" s="7" t="str">
        <f t="shared" si="174"/>
        <v>games</v>
      </c>
      <c r="R1878" s="7" t="str">
        <f t="shared" si="175"/>
        <v>mobile games</v>
      </c>
      <c r="S1878" s="8">
        <f t="shared" si="179"/>
        <v>41776.284780092588</v>
      </c>
      <c r="T1878" s="8">
        <f t="shared" si="176"/>
        <v>41806.284780092588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77"/>
        <v>0</v>
      </c>
      <c r="P1879" s="6">
        <f t="shared" si="178"/>
        <v>0</v>
      </c>
      <c r="Q1879" s="7" t="str">
        <f t="shared" si="174"/>
        <v>games</v>
      </c>
      <c r="R1879" s="7" t="str">
        <f t="shared" si="175"/>
        <v>mobile games</v>
      </c>
      <c r="S1879" s="8">
        <f t="shared" si="179"/>
        <v>42035.029224537036</v>
      </c>
      <c r="T1879" s="8">
        <f t="shared" si="176"/>
        <v>42064.029224537036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77"/>
        <v>0</v>
      </c>
      <c r="P1880" s="6">
        <f t="shared" si="178"/>
        <v>0</v>
      </c>
      <c r="Q1880" s="7" t="str">
        <f t="shared" si="174"/>
        <v>games</v>
      </c>
      <c r="R1880" s="7" t="str">
        <f t="shared" si="175"/>
        <v>mobile games</v>
      </c>
      <c r="S1880" s="8">
        <f t="shared" si="179"/>
        <v>41773.008738425924</v>
      </c>
      <c r="T1880" s="8">
        <f t="shared" si="176"/>
        <v>41803.008738425924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77"/>
        <v>1.1999999999999999E-3</v>
      </c>
      <c r="P1881" s="6">
        <f t="shared" si="178"/>
        <v>3</v>
      </c>
      <c r="Q1881" s="7" t="str">
        <f t="shared" si="174"/>
        <v>games</v>
      </c>
      <c r="R1881" s="7" t="str">
        <f t="shared" si="175"/>
        <v>mobile games</v>
      </c>
      <c r="S1881" s="8">
        <f t="shared" si="179"/>
        <v>42413.649641203709</v>
      </c>
      <c r="T1881" s="8">
        <f t="shared" si="176"/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77"/>
        <v>0.20080000000000001</v>
      </c>
      <c r="P1882" s="6">
        <f t="shared" si="178"/>
        <v>41.833333333333336</v>
      </c>
      <c r="Q1882" s="7" t="str">
        <f t="shared" si="174"/>
        <v>games</v>
      </c>
      <c r="R1882" s="7" t="str">
        <f t="shared" si="175"/>
        <v>mobile games</v>
      </c>
      <c r="S1882" s="8">
        <f t="shared" si="179"/>
        <v>42430.566898148143</v>
      </c>
      <c r="T1882" s="8">
        <f t="shared" si="176"/>
        <v>42459.525231481486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77"/>
        <v>1.726845</v>
      </c>
      <c r="P1883" s="6">
        <f t="shared" si="178"/>
        <v>49.338428571428572</v>
      </c>
      <c r="Q1883" s="7" t="str">
        <f t="shared" si="174"/>
        <v>music</v>
      </c>
      <c r="R1883" s="7" t="str">
        <f t="shared" si="175"/>
        <v>indie rock</v>
      </c>
      <c r="S1883" s="8">
        <f t="shared" si="179"/>
        <v>42043.152650462958</v>
      </c>
      <c r="T1883" s="8">
        <f t="shared" si="176"/>
        <v>42073.110983796301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77"/>
        <v>1.008955223880597</v>
      </c>
      <c r="P1884" s="6">
        <f t="shared" si="178"/>
        <v>41.728395061728392</v>
      </c>
      <c r="Q1884" s="7" t="str">
        <f t="shared" si="174"/>
        <v>music</v>
      </c>
      <c r="R1884" s="7" t="str">
        <f t="shared" si="175"/>
        <v>indie rock</v>
      </c>
      <c r="S1884" s="8">
        <f t="shared" si="179"/>
        <v>41067.949212962965</v>
      </c>
      <c r="T1884" s="8">
        <f t="shared" si="176"/>
        <v>41100.991666666669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77"/>
        <v>1.0480480480480481</v>
      </c>
      <c r="P1885" s="6">
        <f t="shared" si="178"/>
        <v>32.71875</v>
      </c>
      <c r="Q1885" s="7" t="str">
        <f t="shared" si="174"/>
        <v>music</v>
      </c>
      <c r="R1885" s="7" t="str">
        <f t="shared" si="175"/>
        <v>indie rock</v>
      </c>
      <c r="S1885" s="8">
        <f t="shared" si="179"/>
        <v>40977.948009259257</v>
      </c>
      <c r="T1885" s="8">
        <f t="shared" si="176"/>
        <v>41007.906342592592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77"/>
        <v>1.351</v>
      </c>
      <c r="P1886" s="6">
        <f t="shared" si="178"/>
        <v>51.96153846153846</v>
      </c>
      <c r="Q1886" s="7" t="str">
        <f t="shared" si="174"/>
        <v>music</v>
      </c>
      <c r="R1886" s="7" t="str">
        <f t="shared" si="175"/>
        <v>indie rock</v>
      </c>
      <c r="S1886" s="8">
        <f t="shared" si="179"/>
        <v>41205.198321759257</v>
      </c>
      <c r="T1886" s="8">
        <f t="shared" si="176"/>
        <v>41240.5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77"/>
        <v>1.1632786885245903</v>
      </c>
      <c r="P1887" s="6">
        <f t="shared" si="178"/>
        <v>50.685714285714283</v>
      </c>
      <c r="Q1887" s="7" t="str">
        <f t="shared" si="174"/>
        <v>music</v>
      </c>
      <c r="R1887" s="7" t="str">
        <f t="shared" si="175"/>
        <v>indie rock</v>
      </c>
      <c r="S1887" s="8">
        <f t="shared" si="179"/>
        <v>41099.093865740739</v>
      </c>
      <c r="T1887" s="8">
        <f t="shared" si="176"/>
        <v>41131.916666666664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77"/>
        <v>1.0208333333333333</v>
      </c>
      <c r="P1888" s="6">
        <f t="shared" si="178"/>
        <v>42.241379310344826</v>
      </c>
      <c r="Q1888" s="7" t="str">
        <f t="shared" si="174"/>
        <v>music</v>
      </c>
      <c r="R1888" s="7" t="str">
        <f t="shared" si="175"/>
        <v>indie rock</v>
      </c>
      <c r="S1888" s="8">
        <f t="shared" si="179"/>
        <v>41925.906689814816</v>
      </c>
      <c r="T1888" s="8">
        <f t="shared" si="176"/>
        <v>41955.94835648148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77"/>
        <v>1.1116666666666666</v>
      </c>
      <c r="P1889" s="6">
        <f t="shared" si="178"/>
        <v>416.875</v>
      </c>
      <c r="Q1889" s="7" t="str">
        <f t="shared" si="174"/>
        <v>music</v>
      </c>
      <c r="R1889" s="7" t="str">
        <f t="shared" si="175"/>
        <v>indie rock</v>
      </c>
      <c r="S1889" s="8">
        <f t="shared" si="179"/>
        <v>42323.800138888888</v>
      </c>
      <c r="T1889" s="8">
        <f t="shared" si="176"/>
        <v>42341.895833333328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77"/>
        <v>1.6608000000000001</v>
      </c>
      <c r="P1890" s="6">
        <f t="shared" si="178"/>
        <v>46.651685393258425</v>
      </c>
      <c r="Q1890" s="7" t="str">
        <f t="shared" si="174"/>
        <v>music</v>
      </c>
      <c r="R1890" s="7" t="str">
        <f t="shared" si="175"/>
        <v>indie rock</v>
      </c>
      <c r="S1890" s="8">
        <f t="shared" si="179"/>
        <v>40299.239953703705</v>
      </c>
      <c r="T1890" s="8">
        <f t="shared" si="176"/>
        <v>40330.207638888889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77"/>
        <v>1.0660000000000001</v>
      </c>
      <c r="P1891" s="6">
        <f t="shared" si="178"/>
        <v>48.454545454545453</v>
      </c>
      <c r="Q1891" s="7" t="str">
        <f t="shared" si="174"/>
        <v>music</v>
      </c>
      <c r="R1891" s="7" t="str">
        <f t="shared" si="175"/>
        <v>indie rock</v>
      </c>
      <c r="S1891" s="8">
        <f t="shared" si="179"/>
        <v>41299.793356481481</v>
      </c>
      <c r="T1891" s="8">
        <f t="shared" si="176"/>
        <v>41344.751689814817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77"/>
        <v>1.4458441666666668</v>
      </c>
      <c r="P1892" s="6">
        <f t="shared" si="178"/>
        <v>70.5289837398374</v>
      </c>
      <c r="Q1892" s="7" t="str">
        <f t="shared" si="174"/>
        <v>music</v>
      </c>
      <c r="R1892" s="7" t="str">
        <f t="shared" si="175"/>
        <v>indie rock</v>
      </c>
      <c r="S1892" s="8">
        <f t="shared" si="179"/>
        <v>41228.786203703705</v>
      </c>
      <c r="T1892" s="8">
        <f t="shared" si="176"/>
        <v>41258.786203703705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77"/>
        <v>1.0555000000000001</v>
      </c>
      <c r="P1893" s="6">
        <f t="shared" si="178"/>
        <v>87.958333333333329</v>
      </c>
      <c r="Q1893" s="7" t="str">
        <f t="shared" si="174"/>
        <v>music</v>
      </c>
      <c r="R1893" s="7" t="str">
        <f t="shared" si="175"/>
        <v>indie rock</v>
      </c>
      <c r="S1893" s="8">
        <f t="shared" si="179"/>
        <v>40335.798078703701</v>
      </c>
      <c r="T1893" s="8">
        <f t="shared" si="176"/>
        <v>40381.25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77"/>
        <v>1.3660000000000001</v>
      </c>
      <c r="P1894" s="6">
        <f t="shared" si="178"/>
        <v>26.26923076923077</v>
      </c>
      <c r="Q1894" s="7" t="str">
        <f t="shared" si="174"/>
        <v>music</v>
      </c>
      <c r="R1894" s="7" t="str">
        <f t="shared" si="175"/>
        <v>indie rock</v>
      </c>
      <c r="S1894" s="8">
        <f t="shared" si="179"/>
        <v>40671.637511574074</v>
      </c>
      <c r="T1894" s="8">
        <f t="shared" si="176"/>
        <v>40701.637511574074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77"/>
        <v>1.04</v>
      </c>
      <c r="P1895" s="6">
        <f t="shared" si="178"/>
        <v>57.777777777777779</v>
      </c>
      <c r="Q1895" s="7" t="str">
        <f t="shared" si="174"/>
        <v>music</v>
      </c>
      <c r="R1895" s="7" t="str">
        <f t="shared" si="175"/>
        <v>indie rock</v>
      </c>
      <c r="S1895" s="8">
        <f t="shared" si="179"/>
        <v>40632.94195601852</v>
      </c>
      <c r="T1895" s="8">
        <f t="shared" si="176"/>
        <v>40649.165972222225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77"/>
        <v>1.145</v>
      </c>
      <c r="P1896" s="6">
        <f t="shared" si="178"/>
        <v>57.25</v>
      </c>
      <c r="Q1896" s="7" t="str">
        <f t="shared" si="174"/>
        <v>music</v>
      </c>
      <c r="R1896" s="7" t="str">
        <f t="shared" si="175"/>
        <v>indie rock</v>
      </c>
      <c r="S1896" s="8">
        <f t="shared" si="179"/>
        <v>40920.904895833337</v>
      </c>
      <c r="T1896" s="8">
        <f t="shared" si="176"/>
        <v>40951.904895833337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77"/>
        <v>1.0171957671957672</v>
      </c>
      <c r="P1897" s="6">
        <f t="shared" si="178"/>
        <v>196.34042553191489</v>
      </c>
      <c r="Q1897" s="7" t="str">
        <f t="shared" si="174"/>
        <v>music</v>
      </c>
      <c r="R1897" s="7" t="str">
        <f t="shared" si="175"/>
        <v>indie rock</v>
      </c>
      <c r="S1897" s="8">
        <f t="shared" si="179"/>
        <v>42267.746782407412</v>
      </c>
      <c r="T1897" s="8">
        <f t="shared" si="176"/>
        <v>42297.746782407412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77"/>
        <v>1.2394678492239468</v>
      </c>
      <c r="P1898" s="6">
        <f t="shared" si="178"/>
        <v>43</v>
      </c>
      <c r="Q1898" s="7" t="str">
        <f t="shared" ref="Q1898:Q1961" si="180">LEFT(N1898,SEARCH("/",N1898)-1)</f>
        <v>music</v>
      </c>
      <c r="R1898" s="7" t="str">
        <f t="shared" ref="R1898:R1961" si="181">RIGHT(N1898,LEN(N1898)-SEARCH("/",N1898))</f>
        <v>indie rock</v>
      </c>
      <c r="S1898" s="8">
        <f t="shared" si="179"/>
        <v>40981.710243055553</v>
      </c>
      <c r="T1898" s="8">
        <f t="shared" si="176"/>
        <v>41011.710243055553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77"/>
        <v>1.0245669291338582</v>
      </c>
      <c r="P1899" s="6">
        <f t="shared" si="178"/>
        <v>35.551912568306008</v>
      </c>
      <c r="Q1899" s="7" t="str">
        <f t="shared" si="180"/>
        <v>music</v>
      </c>
      <c r="R1899" s="7" t="str">
        <f t="shared" si="181"/>
        <v>indie rock</v>
      </c>
      <c r="S1899" s="8">
        <f t="shared" si="179"/>
        <v>41680.583402777782</v>
      </c>
      <c r="T1899" s="8">
        <f t="shared" si="176"/>
        <v>41702.875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77"/>
        <v>1.4450000000000001</v>
      </c>
      <c r="P1900" s="6">
        <f t="shared" si="178"/>
        <v>68.80952380952381</v>
      </c>
      <c r="Q1900" s="7" t="str">
        <f t="shared" si="180"/>
        <v>music</v>
      </c>
      <c r="R1900" s="7" t="str">
        <f t="shared" si="181"/>
        <v>indie rock</v>
      </c>
      <c r="S1900" s="8">
        <f t="shared" si="179"/>
        <v>42366.192974537036</v>
      </c>
      <c r="T1900" s="8">
        <f t="shared" si="176"/>
        <v>42401.75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77"/>
        <v>1.3333333333333333</v>
      </c>
      <c r="P1901" s="6">
        <f t="shared" si="178"/>
        <v>28.571428571428573</v>
      </c>
      <c r="Q1901" s="7" t="str">
        <f t="shared" si="180"/>
        <v>music</v>
      </c>
      <c r="R1901" s="7" t="str">
        <f t="shared" si="181"/>
        <v>indie rock</v>
      </c>
      <c r="S1901" s="8">
        <f t="shared" si="179"/>
        <v>42058.941736111112</v>
      </c>
      <c r="T1901" s="8">
        <f t="shared" si="176"/>
        <v>42088.90006944444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77"/>
        <v>1.0936440000000001</v>
      </c>
      <c r="P1902" s="6">
        <f t="shared" si="178"/>
        <v>50.631666666666668</v>
      </c>
      <c r="Q1902" s="7" t="str">
        <f t="shared" si="180"/>
        <v>music</v>
      </c>
      <c r="R1902" s="7" t="str">
        <f t="shared" si="181"/>
        <v>indie rock</v>
      </c>
      <c r="S1902" s="8">
        <f t="shared" si="179"/>
        <v>41160.871886574074</v>
      </c>
      <c r="T1902" s="8">
        <f t="shared" si="176"/>
        <v>41188.415972222225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77"/>
        <v>2.696969696969697E-2</v>
      </c>
      <c r="P1903" s="6">
        <f t="shared" si="178"/>
        <v>106.8</v>
      </c>
      <c r="Q1903" s="7" t="str">
        <f t="shared" si="180"/>
        <v>technology</v>
      </c>
      <c r="R1903" s="7" t="str">
        <f t="shared" si="181"/>
        <v>gadgets</v>
      </c>
      <c r="S1903" s="8">
        <f t="shared" si="179"/>
        <v>42116.54315972222</v>
      </c>
      <c r="T1903" s="8">
        <f t="shared" si="176"/>
        <v>42146.541666666672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77"/>
        <v>1.2E-2</v>
      </c>
      <c r="P1904" s="6">
        <f t="shared" si="178"/>
        <v>4</v>
      </c>
      <c r="Q1904" s="7" t="str">
        <f t="shared" si="180"/>
        <v>technology</v>
      </c>
      <c r="R1904" s="7" t="str">
        <f t="shared" si="181"/>
        <v>gadgets</v>
      </c>
      <c r="S1904" s="8">
        <f t="shared" si="179"/>
        <v>42037.789895833332</v>
      </c>
      <c r="T1904" s="8">
        <f t="shared" si="176"/>
        <v>42067.789895833332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77"/>
        <v>0.46600000000000003</v>
      </c>
      <c r="P1905" s="6">
        <f t="shared" si="178"/>
        <v>34.097560975609753</v>
      </c>
      <c r="Q1905" s="7" t="str">
        <f t="shared" si="180"/>
        <v>technology</v>
      </c>
      <c r="R1905" s="7" t="str">
        <f t="shared" si="181"/>
        <v>gadgets</v>
      </c>
      <c r="S1905" s="8">
        <f t="shared" si="179"/>
        <v>42702.770729166667</v>
      </c>
      <c r="T1905" s="8">
        <f t="shared" si="176"/>
        <v>42762.770729166667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77"/>
        <v>1E-3</v>
      </c>
      <c r="P1906" s="6">
        <f t="shared" si="178"/>
        <v>25</v>
      </c>
      <c r="Q1906" s="7" t="str">
        <f t="shared" si="180"/>
        <v>technology</v>
      </c>
      <c r="R1906" s="7" t="str">
        <f t="shared" si="181"/>
        <v>gadgets</v>
      </c>
      <c r="S1906" s="8">
        <f t="shared" si="179"/>
        <v>42326.685428240744</v>
      </c>
      <c r="T1906" s="8">
        <f t="shared" si="176"/>
        <v>42371.685428240744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77"/>
        <v>1.6800000000000001E-3</v>
      </c>
      <c r="P1907" s="6">
        <f t="shared" si="178"/>
        <v>10.5</v>
      </c>
      <c r="Q1907" s="7" t="str">
        <f t="shared" si="180"/>
        <v>technology</v>
      </c>
      <c r="R1907" s="7" t="str">
        <f t="shared" si="181"/>
        <v>gadgets</v>
      </c>
      <c r="S1907" s="8">
        <f t="shared" si="179"/>
        <v>41859.925856481481</v>
      </c>
      <c r="T1907" s="8">
        <f t="shared" si="176"/>
        <v>41889.925856481481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77"/>
        <v>0.42759999999999998</v>
      </c>
      <c r="P1908" s="6">
        <f t="shared" si="178"/>
        <v>215.95959595959596</v>
      </c>
      <c r="Q1908" s="7" t="str">
        <f t="shared" si="180"/>
        <v>technology</v>
      </c>
      <c r="R1908" s="7" t="str">
        <f t="shared" si="181"/>
        <v>gadgets</v>
      </c>
      <c r="S1908" s="8">
        <f t="shared" si="179"/>
        <v>42514.671099537038</v>
      </c>
      <c r="T1908" s="8">
        <f t="shared" si="176"/>
        <v>42544.671099537038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77"/>
        <v>2.8333333333333335E-3</v>
      </c>
      <c r="P1909" s="6">
        <f t="shared" si="178"/>
        <v>21.25</v>
      </c>
      <c r="Q1909" s="7" t="str">
        <f t="shared" si="180"/>
        <v>technology</v>
      </c>
      <c r="R1909" s="7" t="str">
        <f t="shared" si="181"/>
        <v>gadgets</v>
      </c>
      <c r="S1909" s="8">
        <f t="shared" si="179"/>
        <v>41767.587094907409</v>
      </c>
      <c r="T1909" s="8">
        <f t="shared" si="176"/>
        <v>41782.587094907409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77"/>
        <v>1.7319999999999999E-2</v>
      </c>
      <c r="P1910" s="6">
        <f t="shared" si="178"/>
        <v>108.25</v>
      </c>
      <c r="Q1910" s="7" t="str">
        <f t="shared" si="180"/>
        <v>technology</v>
      </c>
      <c r="R1910" s="7" t="str">
        <f t="shared" si="181"/>
        <v>gadgets</v>
      </c>
      <c r="S1910" s="8">
        <f t="shared" si="179"/>
        <v>42703.917824074073</v>
      </c>
      <c r="T1910" s="8">
        <f t="shared" si="176"/>
        <v>42733.917824074073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77"/>
        <v>0.14111428571428572</v>
      </c>
      <c r="P1911" s="6">
        <f t="shared" si="178"/>
        <v>129.97368421052633</v>
      </c>
      <c r="Q1911" s="7" t="str">
        <f t="shared" si="180"/>
        <v>technology</v>
      </c>
      <c r="R1911" s="7" t="str">
        <f t="shared" si="181"/>
        <v>gadgets</v>
      </c>
      <c r="S1911" s="8">
        <f t="shared" si="179"/>
        <v>41905.429155092592</v>
      </c>
      <c r="T1911" s="8">
        <f t="shared" si="176"/>
        <v>41935.429155092592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77"/>
        <v>0.39395294117647056</v>
      </c>
      <c r="P1912" s="6">
        <f t="shared" si="178"/>
        <v>117.49473684210527</v>
      </c>
      <c r="Q1912" s="7" t="str">
        <f t="shared" si="180"/>
        <v>technology</v>
      </c>
      <c r="R1912" s="7" t="str">
        <f t="shared" si="181"/>
        <v>gadgets</v>
      </c>
      <c r="S1912" s="8">
        <f t="shared" si="179"/>
        <v>42264.963159722218</v>
      </c>
      <c r="T1912" s="8">
        <f t="shared" si="176"/>
        <v>42308.947916666672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77"/>
        <v>2.3529411764705883E-4</v>
      </c>
      <c r="P1913" s="6">
        <f t="shared" si="178"/>
        <v>10</v>
      </c>
      <c r="Q1913" s="7" t="str">
        <f t="shared" si="180"/>
        <v>technology</v>
      </c>
      <c r="R1913" s="7" t="str">
        <f t="shared" si="181"/>
        <v>gadgets</v>
      </c>
      <c r="S1913" s="8">
        <f t="shared" si="179"/>
        <v>41830.033958333333</v>
      </c>
      <c r="T1913" s="8">
        <f t="shared" si="176"/>
        <v>41860.033958333333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77"/>
        <v>0.59299999999999997</v>
      </c>
      <c r="P1914" s="6">
        <f t="shared" si="178"/>
        <v>70.595238095238102</v>
      </c>
      <c r="Q1914" s="7" t="str">
        <f t="shared" si="180"/>
        <v>technology</v>
      </c>
      <c r="R1914" s="7" t="str">
        <f t="shared" si="181"/>
        <v>gadgets</v>
      </c>
      <c r="S1914" s="8">
        <f t="shared" si="179"/>
        <v>42129.226388888885</v>
      </c>
      <c r="T1914" s="8">
        <f t="shared" si="176"/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77"/>
        <v>1.3270833333333334E-2</v>
      </c>
      <c r="P1915" s="6">
        <f t="shared" si="178"/>
        <v>24.5</v>
      </c>
      <c r="Q1915" s="7" t="str">
        <f t="shared" si="180"/>
        <v>technology</v>
      </c>
      <c r="R1915" s="7" t="str">
        <f t="shared" si="181"/>
        <v>gadgets</v>
      </c>
      <c r="S1915" s="8">
        <f t="shared" si="179"/>
        <v>41890.511319444442</v>
      </c>
      <c r="T1915" s="8">
        <f t="shared" si="176"/>
        <v>41920.511319444442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77"/>
        <v>9.0090090090090086E-2</v>
      </c>
      <c r="P1916" s="6">
        <f t="shared" si="178"/>
        <v>30</v>
      </c>
      <c r="Q1916" s="7" t="str">
        <f t="shared" si="180"/>
        <v>technology</v>
      </c>
      <c r="R1916" s="7" t="str">
        <f t="shared" si="181"/>
        <v>gadgets</v>
      </c>
      <c r="S1916" s="8">
        <f t="shared" si="179"/>
        <v>41929.174456018518</v>
      </c>
      <c r="T1916" s="8">
        <f t="shared" si="176"/>
        <v>41944.165972222225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77"/>
        <v>1.6E-2</v>
      </c>
      <c r="P1917" s="6">
        <f t="shared" si="178"/>
        <v>2</v>
      </c>
      <c r="Q1917" s="7" t="str">
        <f t="shared" si="180"/>
        <v>technology</v>
      </c>
      <c r="R1917" s="7" t="str">
        <f t="shared" si="181"/>
        <v>gadgets</v>
      </c>
      <c r="S1917" s="8">
        <f t="shared" si="179"/>
        <v>41864.04886574074</v>
      </c>
      <c r="T1917" s="8">
        <f t="shared" si="176"/>
        <v>41884.04886574074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77"/>
        <v>5.1000000000000004E-3</v>
      </c>
      <c r="P1918" s="6">
        <f t="shared" si="178"/>
        <v>17</v>
      </c>
      <c r="Q1918" s="7" t="str">
        <f t="shared" si="180"/>
        <v>technology</v>
      </c>
      <c r="R1918" s="7" t="str">
        <f t="shared" si="181"/>
        <v>gadgets</v>
      </c>
      <c r="S1918" s="8">
        <f t="shared" si="179"/>
        <v>42656.717303240745</v>
      </c>
      <c r="T1918" s="8">
        <f t="shared" si="176"/>
        <v>42681.758969907409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77"/>
        <v>0.52570512820512816</v>
      </c>
      <c r="P1919" s="6">
        <f t="shared" si="178"/>
        <v>2928.9285714285716</v>
      </c>
      <c r="Q1919" s="7" t="str">
        <f t="shared" si="180"/>
        <v>technology</v>
      </c>
      <c r="R1919" s="7" t="str">
        <f t="shared" si="181"/>
        <v>gadgets</v>
      </c>
      <c r="S1919" s="8">
        <f t="shared" si="179"/>
        <v>42746.270057870366</v>
      </c>
      <c r="T1919" s="8">
        <f t="shared" si="176"/>
        <v>42776.270057870366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77"/>
        <v>1.04E-2</v>
      </c>
      <c r="P1920" s="6">
        <f t="shared" si="178"/>
        <v>28.888888888888889</v>
      </c>
      <c r="Q1920" s="7" t="str">
        <f t="shared" si="180"/>
        <v>technology</v>
      </c>
      <c r="R1920" s="7" t="str">
        <f t="shared" si="181"/>
        <v>gadgets</v>
      </c>
      <c r="S1920" s="8">
        <f t="shared" si="179"/>
        <v>41828.789942129632</v>
      </c>
      <c r="T1920" s="8">
        <f t="shared" si="176"/>
        <v>41863.789942129632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77"/>
        <v>0.47399999999999998</v>
      </c>
      <c r="P1921" s="6">
        <f t="shared" si="178"/>
        <v>29.625</v>
      </c>
      <c r="Q1921" s="7" t="str">
        <f t="shared" si="180"/>
        <v>technology</v>
      </c>
      <c r="R1921" s="7" t="str">
        <f t="shared" si="181"/>
        <v>gadgets</v>
      </c>
      <c r="S1921" s="8">
        <f t="shared" si="179"/>
        <v>42113.875567129624</v>
      </c>
      <c r="T1921" s="8">
        <f t="shared" si="176"/>
        <v>42143.875567129624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77"/>
        <v>0.43030000000000002</v>
      </c>
      <c r="P1922" s="6">
        <f t="shared" si="178"/>
        <v>40.980952380952381</v>
      </c>
      <c r="Q1922" s="7" t="str">
        <f t="shared" si="180"/>
        <v>technology</v>
      </c>
      <c r="R1922" s="7" t="str">
        <f t="shared" si="181"/>
        <v>gadgets</v>
      </c>
      <c r="S1922" s="8">
        <f t="shared" si="179"/>
        <v>42270.875706018516</v>
      </c>
      <c r="T1922" s="8">
        <f t="shared" ref="T1922:T1985" si="182">(((I1922/60)/60)/24)+DATE(1970,1,1)</f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83">E1923/D1923</f>
        <v>1.3680000000000001</v>
      </c>
      <c r="P1923" s="6">
        <f t="shared" ref="P1923:P1986" si="184">IF(L1923=0,0,E1923/L1923)</f>
        <v>54</v>
      </c>
      <c r="Q1923" s="7" t="str">
        <f t="shared" si="180"/>
        <v>music</v>
      </c>
      <c r="R1923" s="7" t="str">
        <f t="shared" si="181"/>
        <v>indie rock</v>
      </c>
      <c r="S1923" s="8">
        <f t="shared" ref="S1923:S1986" si="185">(((J1923/60)/60)/24)+DATE(1970,1,1)</f>
        <v>41074.221562500003</v>
      </c>
      <c r="T1923" s="8">
        <f t="shared" si="182"/>
        <v>41104.221562500003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83"/>
        <v>1.1555</v>
      </c>
      <c r="P1924" s="6">
        <f t="shared" si="184"/>
        <v>36.109375</v>
      </c>
      <c r="Q1924" s="7" t="str">
        <f t="shared" si="180"/>
        <v>music</v>
      </c>
      <c r="R1924" s="7" t="str">
        <f t="shared" si="181"/>
        <v>indie rock</v>
      </c>
      <c r="S1924" s="8">
        <f t="shared" si="185"/>
        <v>41590.255868055552</v>
      </c>
      <c r="T1924" s="8">
        <f t="shared" si="182"/>
        <v>41620.255868055552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83"/>
        <v>2.4079999999999999</v>
      </c>
      <c r="P1925" s="6">
        <f t="shared" si="184"/>
        <v>23.153846153846153</v>
      </c>
      <c r="Q1925" s="7" t="str">
        <f t="shared" si="180"/>
        <v>music</v>
      </c>
      <c r="R1925" s="7" t="str">
        <f t="shared" si="181"/>
        <v>indie rock</v>
      </c>
      <c r="S1925" s="8">
        <f t="shared" si="185"/>
        <v>40772.848749999997</v>
      </c>
      <c r="T1925" s="8">
        <f t="shared" si="182"/>
        <v>40813.207638888889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83"/>
        <v>1.1439999999999999</v>
      </c>
      <c r="P1926" s="6">
        <f t="shared" si="184"/>
        <v>104</v>
      </c>
      <c r="Q1926" s="7" t="str">
        <f t="shared" si="180"/>
        <v>music</v>
      </c>
      <c r="R1926" s="7" t="str">
        <f t="shared" si="181"/>
        <v>indie rock</v>
      </c>
      <c r="S1926" s="8">
        <f t="shared" si="185"/>
        <v>41626.761053240742</v>
      </c>
      <c r="T1926" s="8">
        <f t="shared" si="182"/>
        <v>41654.814583333333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83"/>
        <v>1.1033333333333333</v>
      </c>
      <c r="P1927" s="6">
        <f t="shared" si="184"/>
        <v>31.826923076923077</v>
      </c>
      <c r="Q1927" s="7" t="str">
        <f t="shared" si="180"/>
        <v>music</v>
      </c>
      <c r="R1927" s="7" t="str">
        <f t="shared" si="181"/>
        <v>indie rock</v>
      </c>
      <c r="S1927" s="8">
        <f t="shared" si="185"/>
        <v>41535.90148148148</v>
      </c>
      <c r="T1927" s="8">
        <f t="shared" si="182"/>
        <v>41558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83"/>
        <v>1.9537933333333333</v>
      </c>
      <c r="P1928" s="6">
        <f t="shared" si="184"/>
        <v>27.3896261682243</v>
      </c>
      <c r="Q1928" s="7" t="str">
        <f t="shared" si="180"/>
        <v>music</v>
      </c>
      <c r="R1928" s="7" t="str">
        <f t="shared" si="181"/>
        <v>indie rock</v>
      </c>
      <c r="S1928" s="8">
        <f t="shared" si="185"/>
        <v>40456.954351851848</v>
      </c>
      <c r="T1928" s="8">
        <f t="shared" si="182"/>
        <v>40484.018055555556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83"/>
        <v>1.0333333333333334</v>
      </c>
      <c r="P1929" s="6">
        <f t="shared" si="184"/>
        <v>56.363636363636367</v>
      </c>
      <c r="Q1929" s="7" t="str">
        <f t="shared" si="180"/>
        <v>music</v>
      </c>
      <c r="R1929" s="7" t="str">
        <f t="shared" si="181"/>
        <v>indie rock</v>
      </c>
      <c r="S1929" s="8">
        <f t="shared" si="185"/>
        <v>40960.861562500002</v>
      </c>
      <c r="T1929" s="8">
        <f t="shared" si="182"/>
        <v>40976.207638888889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83"/>
        <v>1.031372549019608</v>
      </c>
      <c r="P1930" s="6">
        <f t="shared" si="184"/>
        <v>77.352941176470594</v>
      </c>
      <c r="Q1930" s="7" t="str">
        <f t="shared" si="180"/>
        <v>music</v>
      </c>
      <c r="R1930" s="7" t="str">
        <f t="shared" si="181"/>
        <v>indie rock</v>
      </c>
      <c r="S1930" s="8">
        <f t="shared" si="185"/>
        <v>41371.648078703707</v>
      </c>
      <c r="T1930" s="8">
        <f t="shared" si="182"/>
        <v>41401.648078703707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83"/>
        <v>1.003125</v>
      </c>
      <c r="P1931" s="6">
        <f t="shared" si="184"/>
        <v>42.8</v>
      </c>
      <c r="Q1931" s="7" t="str">
        <f t="shared" si="180"/>
        <v>music</v>
      </c>
      <c r="R1931" s="7" t="str">
        <f t="shared" si="181"/>
        <v>indie rock</v>
      </c>
      <c r="S1931" s="8">
        <f t="shared" si="185"/>
        <v>40687.021597222221</v>
      </c>
      <c r="T1931" s="8">
        <f t="shared" si="182"/>
        <v>40729.021597222221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83"/>
        <v>1.27</v>
      </c>
      <c r="P1932" s="6">
        <f t="shared" si="184"/>
        <v>48.846153846153847</v>
      </c>
      <c r="Q1932" s="7" t="str">
        <f t="shared" si="180"/>
        <v>music</v>
      </c>
      <c r="R1932" s="7" t="str">
        <f t="shared" si="181"/>
        <v>indie rock</v>
      </c>
      <c r="S1932" s="8">
        <f t="shared" si="185"/>
        <v>41402.558819444443</v>
      </c>
      <c r="T1932" s="8">
        <f t="shared" si="182"/>
        <v>41462.558819444443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83"/>
        <v>1.20601</v>
      </c>
      <c r="P1933" s="6">
        <f t="shared" si="184"/>
        <v>48.240400000000001</v>
      </c>
      <c r="Q1933" s="7" t="str">
        <f t="shared" si="180"/>
        <v>music</v>
      </c>
      <c r="R1933" s="7" t="str">
        <f t="shared" si="181"/>
        <v>indie rock</v>
      </c>
      <c r="S1933" s="8">
        <f t="shared" si="185"/>
        <v>41037.892465277779</v>
      </c>
      <c r="T1933" s="8">
        <f t="shared" si="182"/>
        <v>41051.145833333336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83"/>
        <v>1.0699047619047619</v>
      </c>
      <c r="P1934" s="6">
        <f t="shared" si="184"/>
        <v>70.212500000000006</v>
      </c>
      <c r="Q1934" s="7" t="str">
        <f t="shared" si="180"/>
        <v>music</v>
      </c>
      <c r="R1934" s="7" t="str">
        <f t="shared" si="181"/>
        <v>indie rock</v>
      </c>
      <c r="S1934" s="8">
        <f t="shared" si="185"/>
        <v>40911.809872685182</v>
      </c>
      <c r="T1934" s="8">
        <f t="shared" si="182"/>
        <v>40932.809872685182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83"/>
        <v>1.7243333333333333</v>
      </c>
      <c r="P1935" s="6">
        <f t="shared" si="184"/>
        <v>94.054545454545448</v>
      </c>
      <c r="Q1935" s="7" t="str">
        <f t="shared" si="180"/>
        <v>music</v>
      </c>
      <c r="R1935" s="7" t="str">
        <f t="shared" si="181"/>
        <v>indie rock</v>
      </c>
      <c r="S1935" s="8">
        <f t="shared" si="185"/>
        <v>41879.130868055552</v>
      </c>
      <c r="T1935" s="8">
        <f t="shared" si="182"/>
        <v>41909.130868055552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83"/>
        <v>1.2362</v>
      </c>
      <c r="P1936" s="6">
        <f t="shared" si="184"/>
        <v>80.272727272727266</v>
      </c>
      <c r="Q1936" s="7" t="str">
        <f t="shared" si="180"/>
        <v>music</v>
      </c>
      <c r="R1936" s="7" t="str">
        <f t="shared" si="181"/>
        <v>indie rock</v>
      </c>
      <c r="S1936" s="8">
        <f t="shared" si="185"/>
        <v>40865.867141203707</v>
      </c>
      <c r="T1936" s="8">
        <f t="shared" si="182"/>
        <v>40902.208333333336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83"/>
        <v>1.0840000000000001</v>
      </c>
      <c r="P1937" s="6">
        <f t="shared" si="184"/>
        <v>54.2</v>
      </c>
      <c r="Q1937" s="7" t="str">
        <f t="shared" si="180"/>
        <v>music</v>
      </c>
      <c r="R1937" s="7" t="str">
        <f t="shared" si="181"/>
        <v>indie rock</v>
      </c>
      <c r="S1937" s="8">
        <f t="shared" si="185"/>
        <v>41773.932534722226</v>
      </c>
      <c r="T1937" s="8">
        <f t="shared" si="182"/>
        <v>41811.207638888889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83"/>
        <v>1.1652013333333333</v>
      </c>
      <c r="P1938" s="6">
        <f t="shared" si="184"/>
        <v>60.26903448275862</v>
      </c>
      <c r="Q1938" s="7" t="str">
        <f t="shared" si="180"/>
        <v>music</v>
      </c>
      <c r="R1938" s="7" t="str">
        <f t="shared" si="181"/>
        <v>indie rock</v>
      </c>
      <c r="S1938" s="8">
        <f t="shared" si="185"/>
        <v>40852.889699074076</v>
      </c>
      <c r="T1938" s="8">
        <f t="shared" si="182"/>
        <v>40883.249305555553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83"/>
        <v>1.8724499999999999</v>
      </c>
      <c r="P1939" s="6">
        <f t="shared" si="184"/>
        <v>38.740344827586206</v>
      </c>
      <c r="Q1939" s="7" t="str">
        <f t="shared" si="180"/>
        <v>music</v>
      </c>
      <c r="R1939" s="7" t="str">
        <f t="shared" si="181"/>
        <v>indie rock</v>
      </c>
      <c r="S1939" s="8">
        <f t="shared" si="185"/>
        <v>41059.118993055556</v>
      </c>
      <c r="T1939" s="8">
        <f t="shared" si="182"/>
        <v>41075.165972222225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83"/>
        <v>1.1593333333333333</v>
      </c>
      <c r="P1940" s="6">
        <f t="shared" si="184"/>
        <v>152.54385964912279</v>
      </c>
      <c r="Q1940" s="7" t="str">
        <f t="shared" si="180"/>
        <v>music</v>
      </c>
      <c r="R1940" s="7" t="str">
        <f t="shared" si="181"/>
        <v>indie rock</v>
      </c>
      <c r="S1940" s="8">
        <f t="shared" si="185"/>
        <v>41426.259618055556</v>
      </c>
      <c r="T1940" s="8">
        <f t="shared" si="182"/>
        <v>41457.208333333336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83"/>
        <v>1.107</v>
      </c>
      <c r="P1941" s="6">
        <f t="shared" si="184"/>
        <v>115.3125</v>
      </c>
      <c r="Q1941" s="7" t="str">
        <f t="shared" si="180"/>
        <v>music</v>
      </c>
      <c r="R1941" s="7" t="str">
        <f t="shared" si="181"/>
        <v>indie rock</v>
      </c>
      <c r="S1941" s="8">
        <f t="shared" si="185"/>
        <v>41313.985046296293</v>
      </c>
      <c r="T1941" s="8">
        <f t="shared" si="182"/>
        <v>41343.943379629629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83"/>
        <v>1.7092307692307693</v>
      </c>
      <c r="P1942" s="6">
        <f t="shared" si="184"/>
        <v>35.838709677419352</v>
      </c>
      <c r="Q1942" s="7" t="str">
        <f t="shared" si="180"/>
        <v>music</v>
      </c>
      <c r="R1942" s="7" t="str">
        <f t="shared" si="181"/>
        <v>indie rock</v>
      </c>
      <c r="S1942" s="8">
        <f t="shared" si="185"/>
        <v>40670.507326388892</v>
      </c>
      <c r="T1942" s="8">
        <f t="shared" si="182"/>
        <v>40709.165972222225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83"/>
        <v>1.2611835600000001</v>
      </c>
      <c r="P1943" s="6">
        <f t="shared" si="184"/>
        <v>64.570118779438872</v>
      </c>
      <c r="Q1943" s="7" t="str">
        <f t="shared" si="180"/>
        <v>technology</v>
      </c>
      <c r="R1943" s="7" t="str">
        <f t="shared" si="181"/>
        <v>hardware</v>
      </c>
      <c r="S1943" s="8">
        <f t="shared" si="185"/>
        <v>41744.290868055556</v>
      </c>
      <c r="T1943" s="8">
        <f t="shared" si="182"/>
        <v>41774.290868055556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83"/>
        <v>1.3844033333333334</v>
      </c>
      <c r="P1944" s="6">
        <f t="shared" si="184"/>
        <v>87.436000000000007</v>
      </c>
      <c r="Q1944" s="7" t="str">
        <f t="shared" si="180"/>
        <v>technology</v>
      </c>
      <c r="R1944" s="7" t="str">
        <f t="shared" si="181"/>
        <v>hardware</v>
      </c>
      <c r="S1944" s="8">
        <f t="shared" si="185"/>
        <v>40638.828009259261</v>
      </c>
      <c r="T1944" s="8">
        <f t="shared" si="182"/>
        <v>40728.828009259261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83"/>
        <v>17.052499999999998</v>
      </c>
      <c r="P1945" s="6">
        <f t="shared" si="184"/>
        <v>68.815577078288939</v>
      </c>
      <c r="Q1945" s="7" t="str">
        <f t="shared" si="180"/>
        <v>technology</v>
      </c>
      <c r="R1945" s="7" t="str">
        <f t="shared" si="181"/>
        <v>hardware</v>
      </c>
      <c r="S1945" s="8">
        <f t="shared" si="185"/>
        <v>42548.269861111112</v>
      </c>
      <c r="T1945" s="8">
        <f t="shared" si="182"/>
        <v>42593.269861111112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83"/>
        <v>7.8805550000000002</v>
      </c>
      <c r="P1946" s="6">
        <f t="shared" si="184"/>
        <v>176.200223588597</v>
      </c>
      <c r="Q1946" s="7" t="str">
        <f t="shared" si="180"/>
        <v>technology</v>
      </c>
      <c r="R1946" s="7" t="str">
        <f t="shared" si="181"/>
        <v>hardware</v>
      </c>
      <c r="S1946" s="8">
        <f t="shared" si="185"/>
        <v>41730.584374999999</v>
      </c>
      <c r="T1946" s="8">
        <f t="shared" si="182"/>
        <v>41760.584374999999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83"/>
        <v>3.4801799999999998</v>
      </c>
      <c r="P1947" s="6">
        <f t="shared" si="184"/>
        <v>511.79117647058825</v>
      </c>
      <c r="Q1947" s="7" t="str">
        <f t="shared" si="180"/>
        <v>technology</v>
      </c>
      <c r="R1947" s="7" t="str">
        <f t="shared" si="181"/>
        <v>hardware</v>
      </c>
      <c r="S1947" s="8">
        <f t="shared" si="185"/>
        <v>42157.251828703709</v>
      </c>
      <c r="T1947" s="8">
        <f t="shared" si="182"/>
        <v>42197.251828703709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83"/>
        <v>1.4974666666666667</v>
      </c>
      <c r="P1948" s="6">
        <f t="shared" si="184"/>
        <v>160.44285714285715</v>
      </c>
      <c r="Q1948" s="7" t="str">
        <f t="shared" si="180"/>
        <v>technology</v>
      </c>
      <c r="R1948" s="7" t="str">
        <f t="shared" si="181"/>
        <v>hardware</v>
      </c>
      <c r="S1948" s="8">
        <f t="shared" si="185"/>
        <v>41689.150011574071</v>
      </c>
      <c r="T1948" s="8">
        <f t="shared" si="182"/>
        <v>41749.108344907407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83"/>
        <v>1.0063375000000001</v>
      </c>
      <c r="P1949" s="6">
        <f t="shared" si="184"/>
        <v>35.003043478260871</v>
      </c>
      <c r="Q1949" s="7" t="str">
        <f t="shared" si="180"/>
        <v>technology</v>
      </c>
      <c r="R1949" s="7" t="str">
        <f t="shared" si="181"/>
        <v>hardware</v>
      </c>
      <c r="S1949" s="8">
        <f t="shared" si="185"/>
        <v>40102.918055555558</v>
      </c>
      <c r="T1949" s="8">
        <f t="shared" si="182"/>
        <v>40140.249305555553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83"/>
        <v>8.0021100000000001</v>
      </c>
      <c r="P1950" s="6">
        <f t="shared" si="184"/>
        <v>188.50671378091872</v>
      </c>
      <c r="Q1950" s="7" t="str">
        <f t="shared" si="180"/>
        <v>technology</v>
      </c>
      <c r="R1950" s="7" t="str">
        <f t="shared" si="181"/>
        <v>hardware</v>
      </c>
      <c r="S1950" s="8">
        <f t="shared" si="185"/>
        <v>42473.604270833333</v>
      </c>
      <c r="T1950" s="8">
        <f t="shared" si="182"/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83"/>
        <v>1.0600260000000001</v>
      </c>
      <c r="P1951" s="6">
        <f t="shared" si="184"/>
        <v>56.204984093319197</v>
      </c>
      <c r="Q1951" s="7" t="str">
        <f t="shared" si="180"/>
        <v>technology</v>
      </c>
      <c r="R1951" s="7" t="str">
        <f t="shared" si="181"/>
        <v>hardware</v>
      </c>
      <c r="S1951" s="8">
        <f t="shared" si="185"/>
        <v>41800.423043981478</v>
      </c>
      <c r="T1951" s="8">
        <f t="shared" si="182"/>
        <v>41830.423043981478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83"/>
        <v>2.0051866666666669</v>
      </c>
      <c r="P1952" s="6">
        <f t="shared" si="184"/>
        <v>51.3054157782516</v>
      </c>
      <c r="Q1952" s="7" t="str">
        <f t="shared" si="180"/>
        <v>technology</v>
      </c>
      <c r="R1952" s="7" t="str">
        <f t="shared" si="181"/>
        <v>hardware</v>
      </c>
      <c r="S1952" s="8">
        <f t="shared" si="185"/>
        <v>40624.181400462963</v>
      </c>
      <c r="T1952" s="8">
        <f t="shared" si="182"/>
        <v>40655.181400462963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83"/>
        <v>2.1244399999999999</v>
      </c>
      <c r="P1953" s="6">
        <f t="shared" si="184"/>
        <v>127.36450839328538</v>
      </c>
      <c r="Q1953" s="7" t="str">
        <f t="shared" si="180"/>
        <v>technology</v>
      </c>
      <c r="R1953" s="7" t="str">
        <f t="shared" si="181"/>
        <v>hardware</v>
      </c>
      <c r="S1953" s="8">
        <f t="shared" si="185"/>
        <v>42651.420567129629</v>
      </c>
      <c r="T1953" s="8">
        <f t="shared" si="182"/>
        <v>42681.462233796294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83"/>
        <v>1.9847237142857144</v>
      </c>
      <c r="P1954" s="6">
        <f t="shared" si="184"/>
        <v>101.85532258064516</v>
      </c>
      <c r="Q1954" s="7" t="str">
        <f t="shared" si="180"/>
        <v>technology</v>
      </c>
      <c r="R1954" s="7" t="str">
        <f t="shared" si="181"/>
        <v>hardware</v>
      </c>
      <c r="S1954" s="8">
        <f t="shared" si="185"/>
        <v>41526.60665509259</v>
      </c>
      <c r="T1954" s="8">
        <f t="shared" si="182"/>
        <v>41563.60665509259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83"/>
        <v>2.2594666666666665</v>
      </c>
      <c r="P1955" s="6">
        <f t="shared" si="184"/>
        <v>230.55782312925169</v>
      </c>
      <c r="Q1955" s="7" t="str">
        <f t="shared" si="180"/>
        <v>technology</v>
      </c>
      <c r="R1955" s="7" t="str">
        <f t="shared" si="181"/>
        <v>hardware</v>
      </c>
      <c r="S1955" s="8">
        <f t="shared" si="185"/>
        <v>40941.199826388889</v>
      </c>
      <c r="T1955" s="8">
        <f t="shared" si="182"/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83"/>
        <v>6.9894800000000004</v>
      </c>
      <c r="P1956" s="6">
        <f t="shared" si="184"/>
        <v>842.10602409638557</v>
      </c>
      <c r="Q1956" s="7" t="str">
        <f t="shared" si="180"/>
        <v>technology</v>
      </c>
      <c r="R1956" s="7" t="str">
        <f t="shared" si="181"/>
        <v>hardware</v>
      </c>
      <c r="S1956" s="8">
        <f t="shared" si="185"/>
        <v>42394.580740740741</v>
      </c>
      <c r="T1956" s="8">
        <f t="shared" si="182"/>
        <v>42441.208333333328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83"/>
        <v>3.9859528571428569</v>
      </c>
      <c r="P1957" s="6">
        <f t="shared" si="184"/>
        <v>577.27593103448271</v>
      </c>
      <c r="Q1957" s="7" t="str">
        <f t="shared" si="180"/>
        <v>technology</v>
      </c>
      <c r="R1957" s="7" t="str">
        <f t="shared" si="181"/>
        <v>hardware</v>
      </c>
      <c r="S1957" s="8">
        <f t="shared" si="185"/>
        <v>41020.271770833337</v>
      </c>
      <c r="T1957" s="8">
        <f t="shared" si="182"/>
        <v>41052.791666666664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83"/>
        <v>2.9403333333333332</v>
      </c>
      <c r="P1958" s="6">
        <f t="shared" si="184"/>
        <v>483.34246575342468</v>
      </c>
      <c r="Q1958" s="7" t="str">
        <f t="shared" si="180"/>
        <v>technology</v>
      </c>
      <c r="R1958" s="7" t="str">
        <f t="shared" si="181"/>
        <v>hardware</v>
      </c>
      <c r="S1958" s="8">
        <f t="shared" si="185"/>
        <v>42067.923668981486</v>
      </c>
      <c r="T1958" s="8">
        <f t="shared" si="182"/>
        <v>42112.882002314815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83"/>
        <v>1.6750470000000002</v>
      </c>
      <c r="P1959" s="6">
        <f t="shared" si="184"/>
        <v>76.138500000000008</v>
      </c>
      <c r="Q1959" s="7" t="str">
        <f t="shared" si="180"/>
        <v>technology</v>
      </c>
      <c r="R1959" s="7" t="str">
        <f t="shared" si="181"/>
        <v>hardware</v>
      </c>
      <c r="S1959" s="8">
        <f t="shared" si="185"/>
        <v>41179.098530092589</v>
      </c>
      <c r="T1959" s="8">
        <f t="shared" si="182"/>
        <v>41209.098530092589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83"/>
        <v>14.355717142857143</v>
      </c>
      <c r="P1960" s="6">
        <f t="shared" si="184"/>
        <v>74.107684365781708</v>
      </c>
      <c r="Q1960" s="7" t="str">
        <f t="shared" si="180"/>
        <v>technology</v>
      </c>
      <c r="R1960" s="7" t="str">
        <f t="shared" si="181"/>
        <v>hardware</v>
      </c>
      <c r="S1960" s="8">
        <f t="shared" si="185"/>
        <v>41326.987974537034</v>
      </c>
      <c r="T1960" s="8">
        <f t="shared" si="182"/>
        <v>41356.94630787037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83"/>
        <v>1.5673440000000001</v>
      </c>
      <c r="P1961" s="6">
        <f t="shared" si="184"/>
        <v>36.965660377358489</v>
      </c>
      <c r="Q1961" s="7" t="str">
        <f t="shared" si="180"/>
        <v>technology</v>
      </c>
      <c r="R1961" s="7" t="str">
        <f t="shared" si="181"/>
        <v>hardware</v>
      </c>
      <c r="S1961" s="8">
        <f t="shared" si="185"/>
        <v>41871.845601851855</v>
      </c>
      <c r="T1961" s="8">
        <f t="shared" si="182"/>
        <v>41913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83"/>
        <v>1.1790285714285715</v>
      </c>
      <c r="P1962" s="6">
        <f t="shared" si="184"/>
        <v>2500.969696969697</v>
      </c>
      <c r="Q1962" s="7" t="str">
        <f t="shared" ref="Q1962:Q2025" si="186">LEFT(N1962,SEARCH("/",N1962)-1)</f>
        <v>technology</v>
      </c>
      <c r="R1962" s="7" t="str">
        <f t="shared" ref="R1962:R2025" si="187">RIGHT(N1962,LEN(N1962)-SEARCH("/",N1962))</f>
        <v>hardware</v>
      </c>
      <c r="S1962" s="8">
        <f t="shared" si="185"/>
        <v>41964.362743055557</v>
      </c>
      <c r="T1962" s="8">
        <f t="shared" si="182"/>
        <v>41994.362743055557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83"/>
        <v>11.053811999999999</v>
      </c>
      <c r="P1963" s="6">
        <f t="shared" si="184"/>
        <v>67.690214329454989</v>
      </c>
      <c r="Q1963" s="7" t="str">
        <f t="shared" si="186"/>
        <v>technology</v>
      </c>
      <c r="R1963" s="7" t="str">
        <f t="shared" si="187"/>
        <v>hardware</v>
      </c>
      <c r="S1963" s="8">
        <f t="shared" si="185"/>
        <v>41148.194641203707</v>
      </c>
      <c r="T1963" s="8">
        <f t="shared" si="182"/>
        <v>41188.165972222225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83"/>
        <v>1.9292499999999999</v>
      </c>
      <c r="P1964" s="6">
        <f t="shared" si="184"/>
        <v>63.04738562091503</v>
      </c>
      <c r="Q1964" s="7" t="str">
        <f t="shared" si="186"/>
        <v>technology</v>
      </c>
      <c r="R1964" s="7" t="str">
        <f t="shared" si="187"/>
        <v>hardware</v>
      </c>
      <c r="S1964" s="8">
        <f t="shared" si="185"/>
        <v>41742.780509259261</v>
      </c>
      <c r="T1964" s="8">
        <f t="shared" si="182"/>
        <v>41772.780509259261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83"/>
        <v>1.268842105263158</v>
      </c>
      <c r="P1965" s="6">
        <f t="shared" si="184"/>
        <v>117.6</v>
      </c>
      <c r="Q1965" s="7" t="str">
        <f t="shared" si="186"/>
        <v>technology</v>
      </c>
      <c r="R1965" s="7" t="str">
        <f t="shared" si="187"/>
        <v>hardware</v>
      </c>
      <c r="S1965" s="8">
        <f t="shared" si="185"/>
        <v>41863.429791666669</v>
      </c>
      <c r="T1965" s="8">
        <f t="shared" si="182"/>
        <v>41898.429791666669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83"/>
        <v>2.5957748878923765</v>
      </c>
      <c r="P1966" s="6">
        <f t="shared" si="184"/>
        <v>180.75185011709601</v>
      </c>
      <c r="Q1966" s="7" t="str">
        <f t="shared" si="186"/>
        <v>technology</v>
      </c>
      <c r="R1966" s="7" t="str">
        <f t="shared" si="187"/>
        <v>hardware</v>
      </c>
      <c r="S1966" s="8">
        <f t="shared" si="185"/>
        <v>42452.272824074069</v>
      </c>
      <c r="T1966" s="8">
        <f t="shared" si="182"/>
        <v>42482.272824074069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83"/>
        <v>2.6227999999999998</v>
      </c>
      <c r="P1967" s="6">
        <f t="shared" si="184"/>
        <v>127.32038834951456</v>
      </c>
      <c r="Q1967" s="7" t="str">
        <f t="shared" si="186"/>
        <v>technology</v>
      </c>
      <c r="R1967" s="7" t="str">
        <f t="shared" si="187"/>
        <v>hardware</v>
      </c>
      <c r="S1967" s="8">
        <f t="shared" si="185"/>
        <v>40898.089236111111</v>
      </c>
      <c r="T1967" s="8">
        <f t="shared" si="182"/>
        <v>40920.041666666664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83"/>
        <v>2.0674309000000002</v>
      </c>
      <c r="P1968" s="6">
        <f t="shared" si="184"/>
        <v>136.6444745538665</v>
      </c>
      <c r="Q1968" s="7" t="str">
        <f t="shared" si="186"/>
        <v>technology</v>
      </c>
      <c r="R1968" s="7" t="str">
        <f t="shared" si="187"/>
        <v>hardware</v>
      </c>
      <c r="S1968" s="8">
        <f t="shared" si="185"/>
        <v>41835.540486111109</v>
      </c>
      <c r="T1968" s="8">
        <f t="shared" si="182"/>
        <v>41865.540486111109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83"/>
        <v>3.7012999999999998</v>
      </c>
      <c r="P1969" s="6">
        <f t="shared" si="184"/>
        <v>182.78024691358024</v>
      </c>
      <c r="Q1969" s="7" t="str">
        <f t="shared" si="186"/>
        <v>technology</v>
      </c>
      <c r="R1969" s="7" t="str">
        <f t="shared" si="187"/>
        <v>hardware</v>
      </c>
      <c r="S1969" s="8">
        <f t="shared" si="185"/>
        <v>41730.663530092592</v>
      </c>
      <c r="T1969" s="8">
        <f t="shared" si="182"/>
        <v>41760.663530092592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83"/>
        <v>2.8496600000000001</v>
      </c>
      <c r="P1970" s="6">
        <f t="shared" si="184"/>
        <v>279.37843137254902</v>
      </c>
      <c r="Q1970" s="7" t="str">
        <f t="shared" si="186"/>
        <v>technology</v>
      </c>
      <c r="R1970" s="7" t="str">
        <f t="shared" si="187"/>
        <v>hardware</v>
      </c>
      <c r="S1970" s="8">
        <f t="shared" si="185"/>
        <v>42676.586979166663</v>
      </c>
      <c r="T1970" s="8">
        <f t="shared" si="182"/>
        <v>42707.628645833334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83"/>
        <v>5.7907999999999999</v>
      </c>
      <c r="P1971" s="6">
        <f t="shared" si="184"/>
        <v>61.375728669846318</v>
      </c>
      <c r="Q1971" s="7" t="str">
        <f t="shared" si="186"/>
        <v>technology</v>
      </c>
      <c r="R1971" s="7" t="str">
        <f t="shared" si="187"/>
        <v>hardware</v>
      </c>
      <c r="S1971" s="8">
        <f t="shared" si="185"/>
        <v>42557.792453703703</v>
      </c>
      <c r="T1971" s="8">
        <f t="shared" si="182"/>
        <v>42587.792453703703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83"/>
        <v>11.318</v>
      </c>
      <c r="P1972" s="6">
        <f t="shared" si="184"/>
        <v>80.727532097004286</v>
      </c>
      <c r="Q1972" s="7" t="str">
        <f t="shared" si="186"/>
        <v>technology</v>
      </c>
      <c r="R1972" s="7" t="str">
        <f t="shared" si="187"/>
        <v>hardware</v>
      </c>
      <c r="S1972" s="8">
        <f t="shared" si="185"/>
        <v>41324.193298611113</v>
      </c>
      <c r="T1972" s="8">
        <f t="shared" si="182"/>
        <v>41384.151631944449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83"/>
        <v>2.6302771750000002</v>
      </c>
      <c r="P1973" s="6">
        <f t="shared" si="184"/>
        <v>272.35590732591254</v>
      </c>
      <c r="Q1973" s="7" t="str">
        <f t="shared" si="186"/>
        <v>technology</v>
      </c>
      <c r="R1973" s="7" t="str">
        <f t="shared" si="187"/>
        <v>hardware</v>
      </c>
      <c r="S1973" s="8">
        <f t="shared" si="185"/>
        <v>41561.500706018516</v>
      </c>
      <c r="T1973" s="8">
        <f t="shared" si="182"/>
        <v>41593.166666666664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83"/>
        <v>6.7447999999999997</v>
      </c>
      <c r="P1974" s="6">
        <f t="shared" si="184"/>
        <v>70.848739495798313</v>
      </c>
      <c r="Q1974" s="7" t="str">
        <f t="shared" si="186"/>
        <v>technology</v>
      </c>
      <c r="R1974" s="7" t="str">
        <f t="shared" si="187"/>
        <v>hardware</v>
      </c>
      <c r="S1974" s="8">
        <f t="shared" si="185"/>
        <v>41201.012083333335</v>
      </c>
      <c r="T1974" s="8">
        <f t="shared" si="182"/>
        <v>41231.053749999999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83"/>
        <v>2.5683081313131315</v>
      </c>
      <c r="P1975" s="6">
        <f t="shared" si="184"/>
        <v>247.94003412969283</v>
      </c>
      <c r="Q1975" s="7" t="str">
        <f t="shared" si="186"/>
        <v>technology</v>
      </c>
      <c r="R1975" s="7" t="str">
        <f t="shared" si="187"/>
        <v>hardware</v>
      </c>
      <c r="S1975" s="8">
        <f t="shared" si="185"/>
        <v>42549.722962962958</v>
      </c>
      <c r="T1975" s="8">
        <f t="shared" si="182"/>
        <v>42588.291666666672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83"/>
        <v>3.7549600000000001</v>
      </c>
      <c r="P1976" s="6">
        <f t="shared" si="184"/>
        <v>186.81393034825871</v>
      </c>
      <c r="Q1976" s="7" t="str">
        <f t="shared" si="186"/>
        <v>technology</v>
      </c>
      <c r="R1976" s="7" t="str">
        <f t="shared" si="187"/>
        <v>hardware</v>
      </c>
      <c r="S1976" s="8">
        <f t="shared" si="185"/>
        <v>41445.334131944444</v>
      </c>
      <c r="T1976" s="8">
        <f t="shared" si="182"/>
        <v>41505.334131944444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83"/>
        <v>2.0870837499999997</v>
      </c>
      <c r="P1977" s="6">
        <f t="shared" si="184"/>
        <v>131.98948616600788</v>
      </c>
      <c r="Q1977" s="7" t="str">
        <f t="shared" si="186"/>
        <v>technology</v>
      </c>
      <c r="R1977" s="7" t="str">
        <f t="shared" si="187"/>
        <v>hardware</v>
      </c>
      <c r="S1977" s="8">
        <f t="shared" si="185"/>
        <v>41313.755219907405</v>
      </c>
      <c r="T1977" s="8">
        <f t="shared" si="182"/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83"/>
        <v>3.4660000000000002</v>
      </c>
      <c r="P1978" s="6">
        <f t="shared" si="184"/>
        <v>29.310782241014799</v>
      </c>
      <c r="Q1978" s="7" t="str">
        <f t="shared" si="186"/>
        <v>technology</v>
      </c>
      <c r="R1978" s="7" t="str">
        <f t="shared" si="187"/>
        <v>hardware</v>
      </c>
      <c r="S1978" s="8">
        <f t="shared" si="185"/>
        <v>41438.899594907409</v>
      </c>
      <c r="T1978" s="8">
        <f t="shared" si="182"/>
        <v>41468.899594907409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83"/>
        <v>4.0232999999999999</v>
      </c>
      <c r="P1979" s="6">
        <f t="shared" si="184"/>
        <v>245.02436053593178</v>
      </c>
      <c r="Q1979" s="7" t="str">
        <f t="shared" si="186"/>
        <v>technology</v>
      </c>
      <c r="R1979" s="7" t="str">
        <f t="shared" si="187"/>
        <v>hardware</v>
      </c>
      <c r="S1979" s="8">
        <f t="shared" si="185"/>
        <v>42311.216898148152</v>
      </c>
      <c r="T1979" s="8">
        <f t="shared" si="182"/>
        <v>42357.332638888889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83"/>
        <v>10.2684514</v>
      </c>
      <c r="P1980" s="6">
        <f t="shared" si="184"/>
        <v>1323.2540463917526</v>
      </c>
      <c r="Q1980" s="7" t="str">
        <f t="shared" si="186"/>
        <v>technology</v>
      </c>
      <c r="R1980" s="7" t="str">
        <f t="shared" si="187"/>
        <v>hardware</v>
      </c>
      <c r="S1980" s="8">
        <f t="shared" si="185"/>
        <v>41039.225601851853</v>
      </c>
      <c r="T1980" s="8">
        <f t="shared" si="182"/>
        <v>41072.291666666664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83"/>
        <v>1.14901155</v>
      </c>
      <c r="P1981" s="6">
        <f t="shared" si="184"/>
        <v>282.65966789667897</v>
      </c>
      <c r="Q1981" s="7" t="str">
        <f t="shared" si="186"/>
        <v>technology</v>
      </c>
      <c r="R1981" s="7" t="str">
        <f t="shared" si="187"/>
        <v>hardware</v>
      </c>
      <c r="S1981" s="8">
        <f t="shared" si="185"/>
        <v>42290.460023148145</v>
      </c>
      <c r="T1981" s="8">
        <f t="shared" si="182"/>
        <v>42327.207638888889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83"/>
        <v>3.5482402000000004</v>
      </c>
      <c r="P1982" s="6">
        <f t="shared" si="184"/>
        <v>91.214401028277635</v>
      </c>
      <c r="Q1982" s="7" t="str">
        <f t="shared" si="186"/>
        <v>technology</v>
      </c>
      <c r="R1982" s="7" t="str">
        <f t="shared" si="187"/>
        <v>hardware</v>
      </c>
      <c r="S1982" s="8">
        <f t="shared" si="185"/>
        <v>42423.542384259257</v>
      </c>
      <c r="T1982" s="8">
        <f t="shared" si="182"/>
        <v>42463.500717592593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83"/>
        <v>5.0799999999999998E-2</v>
      </c>
      <c r="P1983" s="6">
        <f t="shared" si="184"/>
        <v>31.75</v>
      </c>
      <c r="Q1983" s="7" t="str">
        <f t="shared" si="186"/>
        <v>photography</v>
      </c>
      <c r="R1983" s="7" t="str">
        <f t="shared" si="187"/>
        <v>people</v>
      </c>
      <c r="S1983" s="8">
        <f t="shared" si="185"/>
        <v>41799.725289351853</v>
      </c>
      <c r="T1983" s="8">
        <f t="shared" si="182"/>
        <v>41829.725289351853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83"/>
        <v>0</v>
      </c>
      <c r="P1984" s="6">
        <f t="shared" si="184"/>
        <v>0</v>
      </c>
      <c r="Q1984" s="7" t="str">
        <f t="shared" si="186"/>
        <v>photography</v>
      </c>
      <c r="R1984" s="7" t="str">
        <f t="shared" si="187"/>
        <v>people</v>
      </c>
      <c r="S1984" s="8">
        <f t="shared" si="185"/>
        <v>42678.586655092593</v>
      </c>
      <c r="T1984" s="8">
        <f t="shared" si="182"/>
        <v>42708.628321759257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83"/>
        <v>4.2999999999999997E-2</v>
      </c>
      <c r="P1985" s="6">
        <f t="shared" si="184"/>
        <v>88.6875</v>
      </c>
      <c r="Q1985" s="7" t="str">
        <f t="shared" si="186"/>
        <v>photography</v>
      </c>
      <c r="R1985" s="7" t="str">
        <f t="shared" si="187"/>
        <v>people</v>
      </c>
      <c r="S1985" s="8">
        <f t="shared" si="185"/>
        <v>42593.011782407411</v>
      </c>
      <c r="T1985" s="8">
        <f t="shared" si="182"/>
        <v>42615.291666666672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83"/>
        <v>0.21146666666666666</v>
      </c>
      <c r="P1986" s="6">
        <f t="shared" si="184"/>
        <v>453.14285714285717</v>
      </c>
      <c r="Q1986" s="7" t="str">
        <f t="shared" si="186"/>
        <v>photography</v>
      </c>
      <c r="R1986" s="7" t="str">
        <f t="shared" si="187"/>
        <v>people</v>
      </c>
      <c r="S1986" s="8">
        <f t="shared" si="185"/>
        <v>41913.790289351848</v>
      </c>
      <c r="T1986" s="8">
        <f t="shared" ref="T1986:T2049" si="188">(((I1986/60)/60)/24)+DATE(1970,1,1)</f>
        <v>41973.831956018519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89">E1987/D1987</f>
        <v>3.1875000000000001E-2</v>
      </c>
      <c r="P1987" s="6">
        <f t="shared" ref="P1987:P2050" si="190">IF(L1987=0,0,E1987/L1987)</f>
        <v>12.75</v>
      </c>
      <c r="Q1987" s="7" t="str">
        <f t="shared" si="186"/>
        <v>photography</v>
      </c>
      <c r="R1987" s="7" t="str">
        <f t="shared" si="187"/>
        <v>people</v>
      </c>
      <c r="S1987" s="8">
        <f t="shared" ref="S1987:S2050" si="191">(((J1987/60)/60)/24)+DATE(1970,1,1)</f>
        <v>42555.698738425926</v>
      </c>
      <c r="T1987" s="8">
        <f t="shared" si="188"/>
        <v>42584.958333333328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89"/>
        <v>5.0000000000000001E-4</v>
      </c>
      <c r="P1988" s="6">
        <f t="shared" si="190"/>
        <v>1</v>
      </c>
      <c r="Q1988" s="7" t="str">
        <f t="shared" si="186"/>
        <v>photography</v>
      </c>
      <c r="R1988" s="7" t="str">
        <f t="shared" si="187"/>
        <v>people</v>
      </c>
      <c r="S1988" s="8">
        <f t="shared" si="191"/>
        <v>42413.433831018512</v>
      </c>
      <c r="T1988" s="8">
        <f t="shared" si="188"/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89"/>
        <v>0.42472727272727273</v>
      </c>
      <c r="P1989" s="6">
        <f t="shared" si="190"/>
        <v>83.428571428571431</v>
      </c>
      <c r="Q1989" s="7" t="str">
        <f t="shared" si="186"/>
        <v>photography</v>
      </c>
      <c r="R1989" s="7" t="str">
        <f t="shared" si="187"/>
        <v>people</v>
      </c>
      <c r="S1989" s="8">
        <f t="shared" si="191"/>
        <v>42034.639768518522</v>
      </c>
      <c r="T1989" s="8">
        <f t="shared" si="188"/>
        <v>42064.639768518522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89"/>
        <v>4.1666666666666666E-3</v>
      </c>
      <c r="P1990" s="6">
        <f t="shared" si="190"/>
        <v>25</v>
      </c>
      <c r="Q1990" s="7" t="str">
        <f t="shared" si="186"/>
        <v>photography</v>
      </c>
      <c r="R1990" s="7" t="str">
        <f t="shared" si="187"/>
        <v>people</v>
      </c>
      <c r="S1990" s="8">
        <f t="shared" si="191"/>
        <v>42206.763217592597</v>
      </c>
      <c r="T1990" s="8">
        <f t="shared" si="188"/>
        <v>42236.763217592597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89"/>
        <v>0.01</v>
      </c>
      <c r="P1991" s="6">
        <f t="shared" si="190"/>
        <v>50</v>
      </c>
      <c r="Q1991" s="7" t="str">
        <f t="shared" si="186"/>
        <v>photography</v>
      </c>
      <c r="R1991" s="7" t="str">
        <f t="shared" si="187"/>
        <v>people</v>
      </c>
      <c r="S1991" s="8">
        <f t="shared" si="191"/>
        <v>42685.680648148147</v>
      </c>
      <c r="T1991" s="8">
        <f t="shared" si="188"/>
        <v>42715.680648148147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89"/>
        <v>0.16966666666666666</v>
      </c>
      <c r="P1992" s="6">
        <f t="shared" si="190"/>
        <v>101.8</v>
      </c>
      <c r="Q1992" s="7" t="str">
        <f t="shared" si="186"/>
        <v>photography</v>
      </c>
      <c r="R1992" s="7" t="str">
        <f t="shared" si="187"/>
        <v>people</v>
      </c>
      <c r="S1992" s="8">
        <f t="shared" si="191"/>
        <v>42398.195972222224</v>
      </c>
      <c r="T1992" s="8">
        <f t="shared" si="188"/>
        <v>42413.195972222224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89"/>
        <v>7.0000000000000007E-2</v>
      </c>
      <c r="P1993" s="6">
        <f t="shared" si="190"/>
        <v>46.666666666666664</v>
      </c>
      <c r="Q1993" s="7" t="str">
        <f t="shared" si="186"/>
        <v>photography</v>
      </c>
      <c r="R1993" s="7" t="str">
        <f t="shared" si="187"/>
        <v>people</v>
      </c>
      <c r="S1993" s="8">
        <f t="shared" si="191"/>
        <v>42167.89335648148</v>
      </c>
      <c r="T1993" s="8">
        <f t="shared" si="188"/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89"/>
        <v>1.3333333333333333E-3</v>
      </c>
      <c r="P1994" s="6">
        <f t="shared" si="190"/>
        <v>1</v>
      </c>
      <c r="Q1994" s="7" t="str">
        <f t="shared" si="186"/>
        <v>photography</v>
      </c>
      <c r="R1994" s="7" t="str">
        <f t="shared" si="187"/>
        <v>people</v>
      </c>
      <c r="S1994" s="8">
        <f t="shared" si="191"/>
        <v>42023.143414351856</v>
      </c>
      <c r="T1994" s="8">
        <f t="shared" si="188"/>
        <v>42053.143414351856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89"/>
        <v>0</v>
      </c>
      <c r="P1995" s="6">
        <f t="shared" si="190"/>
        <v>0</v>
      </c>
      <c r="Q1995" s="7" t="str">
        <f t="shared" si="186"/>
        <v>photography</v>
      </c>
      <c r="R1995" s="7" t="str">
        <f t="shared" si="187"/>
        <v>people</v>
      </c>
      <c r="S1995" s="8">
        <f t="shared" si="191"/>
        <v>42329.58839120371</v>
      </c>
      <c r="T1995" s="8">
        <f t="shared" si="188"/>
        <v>42359.58839120371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89"/>
        <v>0</v>
      </c>
      <c r="P1996" s="6">
        <f t="shared" si="190"/>
        <v>0</v>
      </c>
      <c r="Q1996" s="7" t="str">
        <f t="shared" si="186"/>
        <v>photography</v>
      </c>
      <c r="R1996" s="7" t="str">
        <f t="shared" si="187"/>
        <v>people</v>
      </c>
      <c r="S1996" s="8">
        <f t="shared" si="191"/>
        <v>42651.006273148145</v>
      </c>
      <c r="T1996" s="8">
        <f t="shared" si="188"/>
        <v>42711.047939814816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89"/>
        <v>7.8E-2</v>
      </c>
      <c r="P1997" s="6">
        <f t="shared" si="190"/>
        <v>26</v>
      </c>
      <c r="Q1997" s="7" t="str">
        <f t="shared" si="186"/>
        <v>photography</v>
      </c>
      <c r="R1997" s="7" t="str">
        <f t="shared" si="187"/>
        <v>people</v>
      </c>
      <c r="S1997" s="8">
        <f t="shared" si="191"/>
        <v>42181.902037037042</v>
      </c>
      <c r="T1997" s="8">
        <f t="shared" si="188"/>
        <v>42201.902037037042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89"/>
        <v>0</v>
      </c>
      <c r="P1998" s="6">
        <f t="shared" si="190"/>
        <v>0</v>
      </c>
      <c r="Q1998" s="7" t="str">
        <f t="shared" si="186"/>
        <v>photography</v>
      </c>
      <c r="R1998" s="7" t="str">
        <f t="shared" si="187"/>
        <v>people</v>
      </c>
      <c r="S1998" s="8">
        <f t="shared" si="191"/>
        <v>41800.819571759261</v>
      </c>
      <c r="T1998" s="8">
        <f t="shared" si="188"/>
        <v>41830.819571759261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89"/>
        <v>0</v>
      </c>
      <c r="P1999" s="6">
        <f t="shared" si="190"/>
        <v>0</v>
      </c>
      <c r="Q1999" s="7" t="str">
        <f t="shared" si="186"/>
        <v>photography</v>
      </c>
      <c r="R1999" s="7" t="str">
        <f t="shared" si="187"/>
        <v>people</v>
      </c>
      <c r="S1999" s="8">
        <f t="shared" si="191"/>
        <v>41847.930694444447</v>
      </c>
      <c r="T1999" s="8">
        <f t="shared" si="188"/>
        <v>41877.930694444447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89"/>
        <v>0.26200000000000001</v>
      </c>
      <c r="P2000" s="6">
        <f t="shared" si="190"/>
        <v>218.33333333333334</v>
      </c>
      <c r="Q2000" s="7" t="str">
        <f t="shared" si="186"/>
        <v>photography</v>
      </c>
      <c r="R2000" s="7" t="str">
        <f t="shared" si="187"/>
        <v>people</v>
      </c>
      <c r="S2000" s="8">
        <f t="shared" si="191"/>
        <v>41807.118495370371</v>
      </c>
      <c r="T2000" s="8">
        <f t="shared" si="188"/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89"/>
        <v>7.6129032258064515E-3</v>
      </c>
      <c r="P2001" s="6">
        <f t="shared" si="190"/>
        <v>33.714285714285715</v>
      </c>
      <c r="Q2001" s="7" t="str">
        <f t="shared" si="186"/>
        <v>photography</v>
      </c>
      <c r="R2001" s="7" t="str">
        <f t="shared" si="187"/>
        <v>people</v>
      </c>
      <c r="S2001" s="8">
        <f t="shared" si="191"/>
        <v>41926.482731481483</v>
      </c>
      <c r="T2001" s="8">
        <f t="shared" si="188"/>
        <v>41956.524398148147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89"/>
        <v>0.125</v>
      </c>
      <c r="P2002" s="6">
        <f t="shared" si="190"/>
        <v>25</v>
      </c>
      <c r="Q2002" s="7" t="str">
        <f t="shared" si="186"/>
        <v>photography</v>
      </c>
      <c r="R2002" s="7" t="str">
        <f t="shared" si="187"/>
        <v>people</v>
      </c>
      <c r="S2002" s="8">
        <f t="shared" si="191"/>
        <v>42345.951539351852</v>
      </c>
      <c r="T2002" s="8">
        <f t="shared" si="188"/>
        <v>42375.951539351852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89"/>
        <v>3.8212909090909091</v>
      </c>
      <c r="P2003" s="6">
        <f t="shared" si="190"/>
        <v>128.38790470372632</v>
      </c>
      <c r="Q2003" s="7" t="str">
        <f t="shared" si="186"/>
        <v>technology</v>
      </c>
      <c r="R2003" s="7" t="str">
        <f t="shared" si="187"/>
        <v>hardware</v>
      </c>
      <c r="S2003" s="8">
        <f t="shared" si="191"/>
        <v>42136.209675925929</v>
      </c>
      <c r="T2003" s="8">
        <f t="shared" si="188"/>
        <v>42167.833333333328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89"/>
        <v>2.1679422000000002</v>
      </c>
      <c r="P2004" s="6">
        <f t="shared" si="190"/>
        <v>78.834261818181815</v>
      </c>
      <c r="Q2004" s="7" t="str">
        <f t="shared" si="186"/>
        <v>technology</v>
      </c>
      <c r="R2004" s="7" t="str">
        <f t="shared" si="187"/>
        <v>hardware</v>
      </c>
      <c r="S2004" s="8">
        <f t="shared" si="191"/>
        <v>42728.71230324074</v>
      </c>
      <c r="T2004" s="8">
        <f t="shared" si="188"/>
        <v>42758.71230324074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89"/>
        <v>3.12</v>
      </c>
      <c r="P2005" s="6">
        <f t="shared" si="190"/>
        <v>91.764705882352942</v>
      </c>
      <c r="Q2005" s="7" t="str">
        <f t="shared" si="186"/>
        <v>technology</v>
      </c>
      <c r="R2005" s="7" t="str">
        <f t="shared" si="187"/>
        <v>hardware</v>
      </c>
      <c r="S2005" s="8">
        <f t="shared" si="191"/>
        <v>40347.125601851854</v>
      </c>
      <c r="T2005" s="8">
        <f t="shared" si="188"/>
        <v>40361.958333333336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89"/>
        <v>2.3442048</v>
      </c>
      <c r="P2006" s="6">
        <f t="shared" si="190"/>
        <v>331.10237288135596</v>
      </c>
      <c r="Q2006" s="7" t="str">
        <f t="shared" si="186"/>
        <v>technology</v>
      </c>
      <c r="R2006" s="7" t="str">
        <f t="shared" si="187"/>
        <v>hardware</v>
      </c>
      <c r="S2006" s="8">
        <f t="shared" si="191"/>
        <v>41800.604895833334</v>
      </c>
      <c r="T2006" s="8">
        <f t="shared" si="188"/>
        <v>41830.604895833334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89"/>
        <v>1.236801</v>
      </c>
      <c r="P2007" s="6">
        <f t="shared" si="190"/>
        <v>194.26193717277485</v>
      </c>
      <c r="Q2007" s="7" t="str">
        <f t="shared" si="186"/>
        <v>technology</v>
      </c>
      <c r="R2007" s="7" t="str">
        <f t="shared" si="187"/>
        <v>hardware</v>
      </c>
      <c r="S2007" s="8">
        <f t="shared" si="191"/>
        <v>41535.812708333331</v>
      </c>
      <c r="T2007" s="8">
        <f t="shared" si="188"/>
        <v>41563.165972222225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89"/>
        <v>2.4784000000000002</v>
      </c>
      <c r="P2008" s="6">
        <f t="shared" si="190"/>
        <v>408.97689768976898</v>
      </c>
      <c r="Q2008" s="7" t="str">
        <f t="shared" si="186"/>
        <v>technology</v>
      </c>
      <c r="R2008" s="7" t="str">
        <f t="shared" si="187"/>
        <v>hardware</v>
      </c>
      <c r="S2008" s="8">
        <f t="shared" si="191"/>
        <v>41941.500520833331</v>
      </c>
      <c r="T2008" s="8">
        <f t="shared" si="188"/>
        <v>41976.542187500003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89"/>
        <v>1.157092</v>
      </c>
      <c r="P2009" s="6">
        <f t="shared" si="190"/>
        <v>84.459270072992695</v>
      </c>
      <c r="Q2009" s="7" t="str">
        <f t="shared" si="186"/>
        <v>technology</v>
      </c>
      <c r="R2009" s="7" t="str">
        <f t="shared" si="187"/>
        <v>hardware</v>
      </c>
      <c r="S2009" s="8">
        <f t="shared" si="191"/>
        <v>40347.837800925925</v>
      </c>
      <c r="T2009" s="8">
        <f t="shared" si="188"/>
        <v>40414.166666666664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89"/>
        <v>1.1707484768810599</v>
      </c>
      <c r="P2010" s="6">
        <f t="shared" si="190"/>
        <v>44.853658536585364</v>
      </c>
      <c r="Q2010" s="7" t="str">
        <f t="shared" si="186"/>
        <v>technology</v>
      </c>
      <c r="R2010" s="7" t="str">
        <f t="shared" si="187"/>
        <v>hardware</v>
      </c>
      <c r="S2010" s="8">
        <f t="shared" si="191"/>
        <v>40761.604421296295</v>
      </c>
      <c r="T2010" s="8">
        <f t="shared" si="188"/>
        <v>40805.604421296295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89"/>
        <v>3.05158</v>
      </c>
      <c r="P2011" s="6">
        <f t="shared" si="190"/>
        <v>383.3643216080402</v>
      </c>
      <c r="Q2011" s="7" t="str">
        <f t="shared" si="186"/>
        <v>technology</v>
      </c>
      <c r="R2011" s="7" t="str">
        <f t="shared" si="187"/>
        <v>hardware</v>
      </c>
      <c r="S2011" s="8">
        <f t="shared" si="191"/>
        <v>42661.323414351849</v>
      </c>
      <c r="T2011" s="8">
        <f t="shared" si="188"/>
        <v>42697.365081018521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89"/>
        <v>3.2005299999999997</v>
      </c>
      <c r="P2012" s="6">
        <f t="shared" si="190"/>
        <v>55.276856649395505</v>
      </c>
      <c r="Q2012" s="7" t="str">
        <f t="shared" si="186"/>
        <v>technology</v>
      </c>
      <c r="R2012" s="7" t="str">
        <f t="shared" si="187"/>
        <v>hardware</v>
      </c>
      <c r="S2012" s="8">
        <f t="shared" si="191"/>
        <v>42570.996423611112</v>
      </c>
      <c r="T2012" s="8">
        <f t="shared" si="188"/>
        <v>42600.996423611112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89"/>
        <v>8.1956399999999991</v>
      </c>
      <c r="P2013" s="6">
        <f t="shared" si="190"/>
        <v>422.02059732234807</v>
      </c>
      <c r="Q2013" s="7" t="str">
        <f t="shared" si="186"/>
        <v>technology</v>
      </c>
      <c r="R2013" s="7" t="str">
        <f t="shared" si="187"/>
        <v>hardware</v>
      </c>
      <c r="S2013" s="8">
        <f t="shared" si="191"/>
        <v>42347.358483796299</v>
      </c>
      <c r="T2013" s="8">
        <f t="shared" si="188"/>
        <v>42380.958333333328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89"/>
        <v>2.3490000000000002</v>
      </c>
      <c r="P2014" s="6">
        <f t="shared" si="190"/>
        <v>64.180327868852459</v>
      </c>
      <c r="Q2014" s="7" t="str">
        <f t="shared" si="186"/>
        <v>technology</v>
      </c>
      <c r="R2014" s="7" t="str">
        <f t="shared" si="187"/>
        <v>hardware</v>
      </c>
      <c r="S2014" s="8">
        <f t="shared" si="191"/>
        <v>42010.822233796294</v>
      </c>
      <c r="T2014" s="8">
        <f t="shared" si="188"/>
        <v>42040.822233796294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89"/>
        <v>4.9491375</v>
      </c>
      <c r="P2015" s="6">
        <f t="shared" si="190"/>
        <v>173.57781674704077</v>
      </c>
      <c r="Q2015" s="7" t="str">
        <f t="shared" si="186"/>
        <v>technology</v>
      </c>
      <c r="R2015" s="7" t="str">
        <f t="shared" si="187"/>
        <v>hardware</v>
      </c>
      <c r="S2015" s="8">
        <f t="shared" si="191"/>
        <v>42499.960810185185</v>
      </c>
      <c r="T2015" s="8">
        <f t="shared" si="188"/>
        <v>42559.960810185185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89"/>
        <v>78.137822333333332</v>
      </c>
      <c r="P2016" s="6">
        <f t="shared" si="190"/>
        <v>88.601680840609291</v>
      </c>
      <c r="Q2016" s="7" t="str">
        <f t="shared" si="186"/>
        <v>technology</v>
      </c>
      <c r="R2016" s="7" t="str">
        <f t="shared" si="187"/>
        <v>hardware</v>
      </c>
      <c r="S2016" s="8">
        <f t="shared" si="191"/>
        <v>41324.214571759258</v>
      </c>
      <c r="T2016" s="8">
        <f t="shared" si="188"/>
        <v>41358.172905092593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89"/>
        <v>1.1300013888888889</v>
      </c>
      <c r="P2017" s="6">
        <f t="shared" si="190"/>
        <v>50.222283950617282</v>
      </c>
      <c r="Q2017" s="7" t="str">
        <f t="shared" si="186"/>
        <v>technology</v>
      </c>
      <c r="R2017" s="7" t="str">
        <f t="shared" si="187"/>
        <v>hardware</v>
      </c>
      <c r="S2017" s="8">
        <f t="shared" si="191"/>
        <v>40765.876886574071</v>
      </c>
      <c r="T2017" s="8">
        <f t="shared" si="188"/>
        <v>40795.876886574071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89"/>
        <v>9.2154220000000002</v>
      </c>
      <c r="P2018" s="6">
        <f t="shared" si="190"/>
        <v>192.38876826722338</v>
      </c>
      <c r="Q2018" s="7" t="str">
        <f t="shared" si="186"/>
        <v>technology</v>
      </c>
      <c r="R2018" s="7" t="str">
        <f t="shared" si="187"/>
        <v>hardware</v>
      </c>
      <c r="S2018" s="8">
        <f t="shared" si="191"/>
        <v>41312.88077546296</v>
      </c>
      <c r="T2018" s="8">
        <f t="shared" si="188"/>
        <v>41342.88077546296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89"/>
        <v>1.2510239999999999</v>
      </c>
      <c r="P2019" s="6">
        <f t="shared" si="190"/>
        <v>73.416901408450698</v>
      </c>
      <c r="Q2019" s="7" t="str">
        <f t="shared" si="186"/>
        <v>technology</v>
      </c>
      <c r="R2019" s="7" t="str">
        <f t="shared" si="187"/>
        <v>hardware</v>
      </c>
      <c r="S2019" s="8">
        <f t="shared" si="191"/>
        <v>40961.057349537034</v>
      </c>
      <c r="T2019" s="8">
        <f t="shared" si="188"/>
        <v>40992.166666666664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89"/>
        <v>1.0224343076923077</v>
      </c>
      <c r="P2020" s="6">
        <f t="shared" si="190"/>
        <v>147.68495555555555</v>
      </c>
      <c r="Q2020" s="7" t="str">
        <f t="shared" si="186"/>
        <v>technology</v>
      </c>
      <c r="R2020" s="7" t="str">
        <f t="shared" si="187"/>
        <v>hardware</v>
      </c>
      <c r="S2020" s="8">
        <f t="shared" si="191"/>
        <v>42199.365844907406</v>
      </c>
      <c r="T2020" s="8">
        <f t="shared" si="188"/>
        <v>42229.365844907406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89"/>
        <v>4.8490975000000001</v>
      </c>
      <c r="P2021" s="6">
        <f t="shared" si="190"/>
        <v>108.96848314606741</v>
      </c>
      <c r="Q2021" s="7" t="str">
        <f t="shared" si="186"/>
        <v>technology</v>
      </c>
      <c r="R2021" s="7" t="str">
        <f t="shared" si="187"/>
        <v>hardware</v>
      </c>
      <c r="S2021" s="8">
        <f t="shared" si="191"/>
        <v>42605.70857638889</v>
      </c>
      <c r="T2021" s="8">
        <f t="shared" si="188"/>
        <v>42635.70857638889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89"/>
        <v>1.9233333333333333</v>
      </c>
      <c r="P2022" s="6">
        <f t="shared" si="190"/>
        <v>23.647540983606557</v>
      </c>
      <c r="Q2022" s="7" t="str">
        <f t="shared" si="186"/>
        <v>technology</v>
      </c>
      <c r="R2022" s="7" t="str">
        <f t="shared" si="187"/>
        <v>hardware</v>
      </c>
      <c r="S2022" s="8">
        <f t="shared" si="191"/>
        <v>41737.097499999996</v>
      </c>
      <c r="T2022" s="8">
        <f t="shared" si="188"/>
        <v>41773.961111111108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89"/>
        <v>2.8109999999999999</v>
      </c>
      <c r="P2023" s="6">
        <f t="shared" si="190"/>
        <v>147.94736842105263</v>
      </c>
      <c r="Q2023" s="7" t="str">
        <f t="shared" si="186"/>
        <v>technology</v>
      </c>
      <c r="R2023" s="7" t="str">
        <f t="shared" si="187"/>
        <v>hardware</v>
      </c>
      <c r="S2023" s="8">
        <f t="shared" si="191"/>
        <v>41861.070567129631</v>
      </c>
      <c r="T2023" s="8">
        <f t="shared" si="188"/>
        <v>41906.070567129631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89"/>
        <v>1.2513700000000001</v>
      </c>
      <c r="P2024" s="6">
        <f t="shared" si="190"/>
        <v>385.03692307692307</v>
      </c>
      <c r="Q2024" s="7" t="str">
        <f t="shared" si="186"/>
        <v>technology</v>
      </c>
      <c r="R2024" s="7" t="str">
        <f t="shared" si="187"/>
        <v>hardware</v>
      </c>
      <c r="S2024" s="8">
        <f t="shared" si="191"/>
        <v>42502.569120370375</v>
      </c>
      <c r="T2024" s="8">
        <f t="shared" si="188"/>
        <v>42532.569120370375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89"/>
        <v>1.61459</v>
      </c>
      <c r="P2025" s="6">
        <f t="shared" si="190"/>
        <v>457.39093484419266</v>
      </c>
      <c r="Q2025" s="7" t="str">
        <f t="shared" si="186"/>
        <v>technology</v>
      </c>
      <c r="R2025" s="7" t="str">
        <f t="shared" si="187"/>
        <v>hardware</v>
      </c>
      <c r="S2025" s="8">
        <f t="shared" si="191"/>
        <v>42136.420752314814</v>
      </c>
      <c r="T2025" s="8">
        <f t="shared" si="188"/>
        <v>42166.420752314814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89"/>
        <v>5.8535000000000004</v>
      </c>
      <c r="P2026" s="6">
        <f t="shared" si="190"/>
        <v>222.99047619047619</v>
      </c>
      <c r="Q2026" s="7" t="str">
        <f t="shared" ref="Q2026:Q2089" si="192">LEFT(N2026,SEARCH("/",N2026)-1)</f>
        <v>technology</v>
      </c>
      <c r="R2026" s="7" t="str">
        <f t="shared" ref="R2026:R2089" si="193">RIGHT(N2026,LEN(N2026)-SEARCH("/",N2026))</f>
        <v>hardware</v>
      </c>
      <c r="S2026" s="8">
        <f t="shared" si="191"/>
        <v>41099.966944444444</v>
      </c>
      <c r="T2026" s="8">
        <f t="shared" si="188"/>
        <v>41134.125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89"/>
        <v>2.0114999999999998</v>
      </c>
      <c r="P2027" s="6">
        <f t="shared" si="190"/>
        <v>220.74074074074073</v>
      </c>
      <c r="Q2027" s="7" t="str">
        <f t="shared" si="192"/>
        <v>technology</v>
      </c>
      <c r="R2027" s="7" t="str">
        <f t="shared" si="193"/>
        <v>hardware</v>
      </c>
      <c r="S2027" s="8">
        <f t="shared" si="191"/>
        <v>42136.184560185182</v>
      </c>
      <c r="T2027" s="8">
        <f t="shared" si="188"/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89"/>
        <v>1.3348307999999998</v>
      </c>
      <c r="P2028" s="6">
        <f t="shared" si="190"/>
        <v>73.503898678414089</v>
      </c>
      <c r="Q2028" s="7" t="str">
        <f t="shared" si="192"/>
        <v>technology</v>
      </c>
      <c r="R2028" s="7" t="str">
        <f t="shared" si="193"/>
        <v>hardware</v>
      </c>
      <c r="S2028" s="8">
        <f t="shared" si="191"/>
        <v>41704.735937500001</v>
      </c>
      <c r="T2028" s="8">
        <f t="shared" si="188"/>
        <v>41750.165972222225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89"/>
        <v>1.2024900000000001</v>
      </c>
      <c r="P2029" s="6">
        <f t="shared" si="190"/>
        <v>223.09647495361781</v>
      </c>
      <c r="Q2029" s="7" t="str">
        <f t="shared" si="192"/>
        <v>technology</v>
      </c>
      <c r="R2029" s="7" t="str">
        <f t="shared" si="193"/>
        <v>hardware</v>
      </c>
      <c r="S2029" s="8">
        <f t="shared" si="191"/>
        <v>42048.813877314817</v>
      </c>
      <c r="T2029" s="8">
        <f t="shared" si="188"/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89"/>
        <v>1.2616666666666667</v>
      </c>
      <c r="P2030" s="6">
        <f t="shared" si="190"/>
        <v>47.911392405063289</v>
      </c>
      <c r="Q2030" s="7" t="str">
        <f t="shared" si="192"/>
        <v>technology</v>
      </c>
      <c r="R2030" s="7" t="str">
        <f t="shared" si="193"/>
        <v>hardware</v>
      </c>
      <c r="S2030" s="8">
        <f t="shared" si="191"/>
        <v>40215.919050925928</v>
      </c>
      <c r="T2030" s="8">
        <f t="shared" si="188"/>
        <v>40252.913194444445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89"/>
        <v>3.6120000000000001</v>
      </c>
      <c r="P2031" s="6">
        <f t="shared" si="190"/>
        <v>96.063829787234042</v>
      </c>
      <c r="Q2031" s="7" t="str">
        <f t="shared" si="192"/>
        <v>technology</v>
      </c>
      <c r="R2031" s="7" t="str">
        <f t="shared" si="193"/>
        <v>hardware</v>
      </c>
      <c r="S2031" s="8">
        <f t="shared" si="191"/>
        <v>41848.021770833337</v>
      </c>
      <c r="T2031" s="8">
        <f t="shared" si="188"/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89"/>
        <v>2.26239013671875</v>
      </c>
      <c r="P2032" s="6">
        <f t="shared" si="190"/>
        <v>118.6144</v>
      </c>
      <c r="Q2032" s="7" t="str">
        <f t="shared" si="192"/>
        <v>technology</v>
      </c>
      <c r="R2032" s="7" t="str">
        <f t="shared" si="193"/>
        <v>hardware</v>
      </c>
      <c r="S2032" s="8">
        <f t="shared" si="191"/>
        <v>41212.996481481481</v>
      </c>
      <c r="T2032" s="8">
        <f t="shared" si="188"/>
        <v>41242.996481481481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89"/>
        <v>1.2035</v>
      </c>
      <c r="P2033" s="6">
        <f t="shared" si="190"/>
        <v>118.45472440944881</v>
      </c>
      <c r="Q2033" s="7" t="str">
        <f t="shared" si="192"/>
        <v>technology</v>
      </c>
      <c r="R2033" s="7" t="str">
        <f t="shared" si="193"/>
        <v>hardware</v>
      </c>
      <c r="S2033" s="8">
        <f t="shared" si="191"/>
        <v>41975.329317129625</v>
      </c>
      <c r="T2033" s="8">
        <f t="shared" si="188"/>
        <v>42013.041666666672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89"/>
        <v>3.0418799999999999</v>
      </c>
      <c r="P2034" s="6">
        <f t="shared" si="190"/>
        <v>143.21468926553672</v>
      </c>
      <c r="Q2034" s="7" t="str">
        <f t="shared" si="192"/>
        <v>technology</v>
      </c>
      <c r="R2034" s="7" t="str">
        <f t="shared" si="193"/>
        <v>hardware</v>
      </c>
      <c r="S2034" s="8">
        <f t="shared" si="191"/>
        <v>42689.565671296295</v>
      </c>
      <c r="T2034" s="8">
        <f t="shared" si="188"/>
        <v>42719.208333333328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89"/>
        <v>1.7867599999999999</v>
      </c>
      <c r="P2035" s="6">
        <f t="shared" si="190"/>
        <v>282.71518987341773</v>
      </c>
      <c r="Q2035" s="7" t="str">
        <f t="shared" si="192"/>
        <v>technology</v>
      </c>
      <c r="R2035" s="7" t="str">
        <f t="shared" si="193"/>
        <v>hardware</v>
      </c>
      <c r="S2035" s="8">
        <f t="shared" si="191"/>
        <v>41725.082384259258</v>
      </c>
      <c r="T2035" s="8">
        <f t="shared" si="188"/>
        <v>41755.082384259258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89"/>
        <v>3.868199871794872</v>
      </c>
      <c r="P2036" s="6">
        <f t="shared" si="190"/>
        <v>593.93620078740162</v>
      </c>
      <c r="Q2036" s="7" t="str">
        <f t="shared" si="192"/>
        <v>technology</v>
      </c>
      <c r="R2036" s="7" t="str">
        <f t="shared" si="193"/>
        <v>hardware</v>
      </c>
      <c r="S2036" s="8">
        <f t="shared" si="191"/>
        <v>42076.130011574074</v>
      </c>
      <c r="T2036" s="8">
        <f t="shared" si="188"/>
        <v>42131.290277777778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89"/>
        <v>2.1103642500000004</v>
      </c>
      <c r="P2037" s="6">
        <f t="shared" si="190"/>
        <v>262.15704968944101</v>
      </c>
      <c r="Q2037" s="7" t="str">
        <f t="shared" si="192"/>
        <v>technology</v>
      </c>
      <c r="R2037" s="7" t="str">
        <f t="shared" si="193"/>
        <v>hardware</v>
      </c>
      <c r="S2037" s="8">
        <f t="shared" si="191"/>
        <v>42311.625081018516</v>
      </c>
      <c r="T2037" s="8">
        <f t="shared" si="188"/>
        <v>42357.041666666672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89"/>
        <v>1.3166833333333334</v>
      </c>
      <c r="P2038" s="6">
        <f t="shared" si="190"/>
        <v>46.580778301886795</v>
      </c>
      <c r="Q2038" s="7" t="str">
        <f t="shared" si="192"/>
        <v>technology</v>
      </c>
      <c r="R2038" s="7" t="str">
        <f t="shared" si="193"/>
        <v>hardware</v>
      </c>
      <c r="S2038" s="8">
        <f t="shared" si="191"/>
        <v>41738.864803240744</v>
      </c>
      <c r="T2038" s="8">
        <f t="shared" si="188"/>
        <v>41768.864803240744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89"/>
        <v>3.0047639999999998</v>
      </c>
      <c r="P2039" s="6">
        <f t="shared" si="190"/>
        <v>70.041118881118877</v>
      </c>
      <c r="Q2039" s="7" t="str">
        <f t="shared" si="192"/>
        <v>technology</v>
      </c>
      <c r="R2039" s="7" t="str">
        <f t="shared" si="193"/>
        <v>hardware</v>
      </c>
      <c r="S2039" s="8">
        <f t="shared" si="191"/>
        <v>41578.210104166668</v>
      </c>
      <c r="T2039" s="8">
        <f t="shared" si="188"/>
        <v>41638.251770833333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89"/>
        <v>4.2051249999999998</v>
      </c>
      <c r="P2040" s="6">
        <f t="shared" si="190"/>
        <v>164.90686274509804</v>
      </c>
      <c r="Q2040" s="7" t="str">
        <f t="shared" si="192"/>
        <v>technology</v>
      </c>
      <c r="R2040" s="7" t="str">
        <f t="shared" si="193"/>
        <v>hardware</v>
      </c>
      <c r="S2040" s="8">
        <f t="shared" si="191"/>
        <v>41424.27107638889</v>
      </c>
      <c r="T2040" s="8">
        <f t="shared" si="188"/>
        <v>41456.75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89"/>
        <v>1.362168</v>
      </c>
      <c r="P2041" s="6">
        <f t="shared" si="190"/>
        <v>449.26385224274406</v>
      </c>
      <c r="Q2041" s="7" t="str">
        <f t="shared" si="192"/>
        <v>technology</v>
      </c>
      <c r="R2041" s="7" t="str">
        <f t="shared" si="193"/>
        <v>hardware</v>
      </c>
      <c r="S2041" s="8">
        <f t="shared" si="191"/>
        <v>42675.438946759255</v>
      </c>
      <c r="T2041" s="8">
        <f t="shared" si="188"/>
        <v>42705.207638888889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89"/>
        <v>2.4817133333333334</v>
      </c>
      <c r="P2042" s="6">
        <f t="shared" si="190"/>
        <v>27.472841328413285</v>
      </c>
      <c r="Q2042" s="7" t="str">
        <f t="shared" si="192"/>
        <v>technology</v>
      </c>
      <c r="R2042" s="7" t="str">
        <f t="shared" si="193"/>
        <v>hardware</v>
      </c>
      <c r="S2042" s="8">
        <f t="shared" si="191"/>
        <v>41578.927118055559</v>
      </c>
      <c r="T2042" s="8">
        <f t="shared" si="188"/>
        <v>41593.968784722223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89"/>
        <v>1.8186315789473684</v>
      </c>
      <c r="P2043" s="6">
        <f t="shared" si="190"/>
        <v>143.97499999999999</v>
      </c>
      <c r="Q2043" s="7" t="str">
        <f t="shared" si="192"/>
        <v>technology</v>
      </c>
      <c r="R2043" s="7" t="str">
        <f t="shared" si="193"/>
        <v>hardware</v>
      </c>
      <c r="S2043" s="8">
        <f t="shared" si="191"/>
        <v>42654.525775462964</v>
      </c>
      <c r="T2043" s="8">
        <f t="shared" si="188"/>
        <v>42684.567442129628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89"/>
        <v>1.2353000000000001</v>
      </c>
      <c r="P2044" s="6">
        <f t="shared" si="190"/>
        <v>88.23571428571428</v>
      </c>
      <c r="Q2044" s="7" t="str">
        <f t="shared" si="192"/>
        <v>technology</v>
      </c>
      <c r="R2044" s="7" t="str">
        <f t="shared" si="193"/>
        <v>hardware</v>
      </c>
      <c r="S2044" s="8">
        <f t="shared" si="191"/>
        <v>42331.708032407405</v>
      </c>
      <c r="T2044" s="8">
        <f t="shared" si="188"/>
        <v>42391.708032407405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89"/>
        <v>5.0620938628158845</v>
      </c>
      <c r="P2045" s="6">
        <f t="shared" si="190"/>
        <v>36.326424870466319</v>
      </c>
      <c r="Q2045" s="7" t="str">
        <f t="shared" si="192"/>
        <v>technology</v>
      </c>
      <c r="R2045" s="7" t="str">
        <f t="shared" si="193"/>
        <v>hardware</v>
      </c>
      <c r="S2045" s="8">
        <f t="shared" si="191"/>
        <v>42661.176817129628</v>
      </c>
      <c r="T2045" s="8">
        <f t="shared" si="188"/>
        <v>42715.207638888889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89"/>
        <v>1.0821333333333334</v>
      </c>
      <c r="P2046" s="6">
        <f t="shared" si="190"/>
        <v>90.177777777777777</v>
      </c>
      <c r="Q2046" s="7" t="str">
        <f t="shared" si="192"/>
        <v>technology</v>
      </c>
      <c r="R2046" s="7" t="str">
        <f t="shared" si="193"/>
        <v>hardware</v>
      </c>
      <c r="S2046" s="8">
        <f t="shared" si="191"/>
        <v>42138.684189814812</v>
      </c>
      <c r="T2046" s="8">
        <f t="shared" si="188"/>
        <v>42168.684189814812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89"/>
        <v>8.1918387755102042</v>
      </c>
      <c r="P2047" s="6">
        <f t="shared" si="190"/>
        <v>152.62361216730039</v>
      </c>
      <c r="Q2047" s="7" t="str">
        <f t="shared" si="192"/>
        <v>technology</v>
      </c>
      <c r="R2047" s="7" t="str">
        <f t="shared" si="193"/>
        <v>hardware</v>
      </c>
      <c r="S2047" s="8">
        <f t="shared" si="191"/>
        <v>41069.088506944441</v>
      </c>
      <c r="T2047" s="8">
        <f t="shared" si="188"/>
        <v>41099.088506944441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89"/>
        <v>1.2110000000000001</v>
      </c>
      <c r="P2048" s="6">
        <f t="shared" si="190"/>
        <v>55.806451612903224</v>
      </c>
      <c r="Q2048" s="7" t="str">
        <f t="shared" si="192"/>
        <v>technology</v>
      </c>
      <c r="R2048" s="7" t="str">
        <f t="shared" si="193"/>
        <v>hardware</v>
      </c>
      <c r="S2048" s="8">
        <f t="shared" si="191"/>
        <v>41387.171805555554</v>
      </c>
      <c r="T2048" s="8">
        <f t="shared" si="188"/>
        <v>41417.171805555554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89"/>
        <v>1.0299897959183673</v>
      </c>
      <c r="P2049" s="6">
        <f t="shared" si="190"/>
        <v>227.85327313769753</v>
      </c>
      <c r="Q2049" s="7" t="str">
        <f t="shared" si="192"/>
        <v>technology</v>
      </c>
      <c r="R2049" s="7" t="str">
        <f t="shared" si="193"/>
        <v>hardware</v>
      </c>
      <c r="S2049" s="8">
        <f t="shared" si="191"/>
        <v>42081.903587962966</v>
      </c>
      <c r="T2049" s="8">
        <f t="shared" si="188"/>
        <v>42111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89"/>
        <v>1.4833229411764706</v>
      </c>
      <c r="P2050" s="6">
        <f t="shared" si="190"/>
        <v>91.82989803350327</v>
      </c>
      <c r="Q2050" s="7" t="str">
        <f t="shared" si="192"/>
        <v>technology</v>
      </c>
      <c r="R2050" s="7" t="str">
        <f t="shared" si="193"/>
        <v>hardware</v>
      </c>
      <c r="S2050" s="8">
        <f t="shared" si="191"/>
        <v>41387.651516203703</v>
      </c>
      <c r="T2050" s="8">
        <f t="shared" ref="T2050:T2113" si="194">(((I2050/60)/60)/24)+DATE(1970,1,1)</f>
        <v>41417.651516203703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95">E2051/D2051</f>
        <v>1.2019070000000001</v>
      </c>
      <c r="P2051" s="6">
        <f t="shared" ref="P2051:P2114" si="196">IF(L2051=0,0,E2051/L2051)</f>
        <v>80.991037735849048</v>
      </c>
      <c r="Q2051" s="7" t="str">
        <f t="shared" si="192"/>
        <v>technology</v>
      </c>
      <c r="R2051" s="7" t="str">
        <f t="shared" si="193"/>
        <v>hardware</v>
      </c>
      <c r="S2051" s="8">
        <f t="shared" ref="S2051:S2114" si="197">(((J2051/60)/60)/24)+DATE(1970,1,1)</f>
        <v>41575.527349537035</v>
      </c>
      <c r="T2051" s="8">
        <f t="shared" si="194"/>
        <v>41610.957638888889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95"/>
        <v>4.7327000000000004</v>
      </c>
      <c r="P2052" s="6">
        <f t="shared" si="196"/>
        <v>278.39411764705881</v>
      </c>
      <c r="Q2052" s="7" t="str">
        <f t="shared" si="192"/>
        <v>technology</v>
      </c>
      <c r="R2052" s="7" t="str">
        <f t="shared" si="193"/>
        <v>hardware</v>
      </c>
      <c r="S2052" s="8">
        <f t="shared" si="197"/>
        <v>42115.071504629625</v>
      </c>
      <c r="T2052" s="8">
        <f t="shared" si="194"/>
        <v>42155.071504629625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95"/>
        <v>1.303625</v>
      </c>
      <c r="P2053" s="6">
        <f t="shared" si="196"/>
        <v>43.095041322314053</v>
      </c>
      <c r="Q2053" s="7" t="str">
        <f t="shared" si="192"/>
        <v>technology</v>
      </c>
      <c r="R2053" s="7" t="str">
        <f t="shared" si="193"/>
        <v>hardware</v>
      </c>
      <c r="S2053" s="8">
        <f t="shared" si="197"/>
        <v>41604.022418981483</v>
      </c>
      <c r="T2053" s="8">
        <f t="shared" si="194"/>
        <v>41634.022418981483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95"/>
        <v>3.5304799999999998</v>
      </c>
      <c r="P2054" s="6">
        <f t="shared" si="196"/>
        <v>326.29205175600737</v>
      </c>
      <c r="Q2054" s="7" t="str">
        <f t="shared" si="192"/>
        <v>technology</v>
      </c>
      <c r="R2054" s="7" t="str">
        <f t="shared" si="193"/>
        <v>hardware</v>
      </c>
      <c r="S2054" s="8">
        <f t="shared" si="197"/>
        <v>42375.08394675926</v>
      </c>
      <c r="T2054" s="8">
        <f t="shared" si="194"/>
        <v>42420.08394675926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95"/>
        <v>1.0102</v>
      </c>
      <c r="P2055" s="6">
        <f t="shared" si="196"/>
        <v>41.743801652892564</v>
      </c>
      <c r="Q2055" s="7" t="str">
        <f t="shared" si="192"/>
        <v>technology</v>
      </c>
      <c r="R2055" s="7" t="str">
        <f t="shared" si="193"/>
        <v>hardware</v>
      </c>
      <c r="S2055" s="8">
        <f t="shared" si="197"/>
        <v>42303.617488425924</v>
      </c>
      <c r="T2055" s="8">
        <f t="shared" si="194"/>
        <v>42333.659155092595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95"/>
        <v>1.1359142857142857</v>
      </c>
      <c r="P2056" s="6">
        <f t="shared" si="196"/>
        <v>64.020933977455712</v>
      </c>
      <c r="Q2056" s="7" t="str">
        <f t="shared" si="192"/>
        <v>technology</v>
      </c>
      <c r="R2056" s="7" t="str">
        <f t="shared" si="193"/>
        <v>hardware</v>
      </c>
      <c r="S2056" s="8">
        <f t="shared" si="197"/>
        <v>41731.520949074074</v>
      </c>
      <c r="T2056" s="8">
        <f t="shared" si="194"/>
        <v>41761.520949074074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95"/>
        <v>1.6741666666666666</v>
      </c>
      <c r="P2057" s="6">
        <f t="shared" si="196"/>
        <v>99.455445544554451</v>
      </c>
      <c r="Q2057" s="7" t="str">
        <f t="shared" si="192"/>
        <v>technology</v>
      </c>
      <c r="R2057" s="7" t="str">
        <f t="shared" si="193"/>
        <v>hardware</v>
      </c>
      <c r="S2057" s="8">
        <f t="shared" si="197"/>
        <v>41946.674108796295</v>
      </c>
      <c r="T2057" s="8">
        <f t="shared" si="194"/>
        <v>41976.166666666672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95"/>
        <v>1.5345200000000001</v>
      </c>
      <c r="P2058" s="6">
        <f t="shared" si="196"/>
        <v>138.49458483754512</v>
      </c>
      <c r="Q2058" s="7" t="str">
        <f t="shared" si="192"/>
        <v>technology</v>
      </c>
      <c r="R2058" s="7" t="str">
        <f t="shared" si="193"/>
        <v>hardware</v>
      </c>
      <c r="S2058" s="8">
        <f t="shared" si="197"/>
        <v>41351.76090277778</v>
      </c>
      <c r="T2058" s="8">
        <f t="shared" si="194"/>
        <v>41381.76090277778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95"/>
        <v>2.022322</v>
      </c>
      <c r="P2059" s="6">
        <f t="shared" si="196"/>
        <v>45.547792792792798</v>
      </c>
      <c r="Q2059" s="7" t="str">
        <f t="shared" si="192"/>
        <v>technology</v>
      </c>
      <c r="R2059" s="7" t="str">
        <f t="shared" si="193"/>
        <v>hardware</v>
      </c>
      <c r="S2059" s="8">
        <f t="shared" si="197"/>
        <v>42396.494583333333</v>
      </c>
      <c r="T2059" s="8">
        <f t="shared" si="194"/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95"/>
        <v>1.6828125</v>
      </c>
      <c r="P2060" s="6">
        <f t="shared" si="196"/>
        <v>10.507317073170732</v>
      </c>
      <c r="Q2060" s="7" t="str">
        <f t="shared" si="192"/>
        <v>technology</v>
      </c>
      <c r="R2060" s="7" t="str">
        <f t="shared" si="193"/>
        <v>hardware</v>
      </c>
      <c r="S2060" s="8">
        <f t="shared" si="197"/>
        <v>42026.370717592596</v>
      </c>
      <c r="T2060" s="8">
        <f t="shared" si="194"/>
        <v>42065.833333333328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95"/>
        <v>1.4345666666666668</v>
      </c>
      <c r="P2061" s="6">
        <f t="shared" si="196"/>
        <v>114.76533333333333</v>
      </c>
      <c r="Q2061" s="7" t="str">
        <f t="shared" si="192"/>
        <v>technology</v>
      </c>
      <c r="R2061" s="7" t="str">
        <f t="shared" si="193"/>
        <v>hardware</v>
      </c>
      <c r="S2061" s="8">
        <f t="shared" si="197"/>
        <v>42361.602476851855</v>
      </c>
      <c r="T2061" s="8">
        <f t="shared" si="194"/>
        <v>42400.915972222225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95"/>
        <v>1.964</v>
      </c>
      <c r="P2062" s="6">
        <f t="shared" si="196"/>
        <v>35.997067448680355</v>
      </c>
      <c r="Q2062" s="7" t="str">
        <f t="shared" si="192"/>
        <v>technology</v>
      </c>
      <c r="R2062" s="7" t="str">
        <f t="shared" si="193"/>
        <v>hardware</v>
      </c>
      <c r="S2062" s="8">
        <f t="shared" si="197"/>
        <v>41783.642939814818</v>
      </c>
      <c r="T2062" s="8">
        <f t="shared" si="194"/>
        <v>41843.642939814818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95"/>
        <v>1.0791999999999999</v>
      </c>
      <c r="P2063" s="6">
        <f t="shared" si="196"/>
        <v>154.17142857142858</v>
      </c>
      <c r="Q2063" s="7" t="str">
        <f t="shared" si="192"/>
        <v>technology</v>
      </c>
      <c r="R2063" s="7" t="str">
        <f t="shared" si="193"/>
        <v>hardware</v>
      </c>
      <c r="S2063" s="8">
        <f t="shared" si="197"/>
        <v>42705.764513888891</v>
      </c>
      <c r="T2063" s="8">
        <f t="shared" si="194"/>
        <v>42735.764513888891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95"/>
        <v>1.14977</v>
      </c>
      <c r="P2064" s="6">
        <f t="shared" si="196"/>
        <v>566.38916256157631</v>
      </c>
      <c r="Q2064" s="7" t="str">
        <f t="shared" si="192"/>
        <v>technology</v>
      </c>
      <c r="R2064" s="7" t="str">
        <f t="shared" si="193"/>
        <v>hardware</v>
      </c>
      <c r="S2064" s="8">
        <f t="shared" si="197"/>
        <v>42423.3830787037</v>
      </c>
      <c r="T2064" s="8">
        <f t="shared" si="194"/>
        <v>42453.341412037036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95"/>
        <v>1.4804999999999999</v>
      </c>
      <c r="P2065" s="6">
        <f t="shared" si="196"/>
        <v>120.85714285714286</v>
      </c>
      <c r="Q2065" s="7" t="str">
        <f t="shared" si="192"/>
        <v>technology</v>
      </c>
      <c r="R2065" s="7" t="str">
        <f t="shared" si="193"/>
        <v>hardware</v>
      </c>
      <c r="S2065" s="8">
        <f t="shared" si="197"/>
        <v>42472.73265046296</v>
      </c>
      <c r="T2065" s="8">
        <f t="shared" si="194"/>
        <v>42505.73265046296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95"/>
        <v>1.9116676082790633</v>
      </c>
      <c r="P2066" s="6">
        <f t="shared" si="196"/>
        <v>86.163845492085343</v>
      </c>
      <c r="Q2066" s="7" t="str">
        <f t="shared" si="192"/>
        <v>technology</v>
      </c>
      <c r="R2066" s="7" t="str">
        <f t="shared" si="193"/>
        <v>hardware</v>
      </c>
      <c r="S2066" s="8">
        <f t="shared" si="197"/>
        <v>41389.364849537036</v>
      </c>
      <c r="T2066" s="8">
        <f t="shared" si="194"/>
        <v>41425.5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95"/>
        <v>1.99215125</v>
      </c>
      <c r="P2067" s="6">
        <f t="shared" si="196"/>
        <v>51.212114395886893</v>
      </c>
      <c r="Q2067" s="7" t="str">
        <f t="shared" si="192"/>
        <v>technology</v>
      </c>
      <c r="R2067" s="7" t="str">
        <f t="shared" si="193"/>
        <v>hardware</v>
      </c>
      <c r="S2067" s="8">
        <f t="shared" si="197"/>
        <v>41603.333668981482</v>
      </c>
      <c r="T2067" s="8">
        <f t="shared" si="194"/>
        <v>41633.333668981482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95"/>
        <v>2.1859999999999999</v>
      </c>
      <c r="P2068" s="6">
        <f t="shared" si="196"/>
        <v>67.261538461538464</v>
      </c>
      <c r="Q2068" s="7" t="str">
        <f t="shared" si="192"/>
        <v>technology</v>
      </c>
      <c r="R2068" s="7" t="str">
        <f t="shared" si="193"/>
        <v>hardware</v>
      </c>
      <c r="S2068" s="8">
        <f t="shared" si="197"/>
        <v>41844.771793981483</v>
      </c>
      <c r="T2068" s="8">
        <f t="shared" si="194"/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95"/>
        <v>1.2686868686868686</v>
      </c>
      <c r="P2069" s="6">
        <f t="shared" si="196"/>
        <v>62.8</v>
      </c>
      <c r="Q2069" s="7" t="str">
        <f t="shared" si="192"/>
        <v>technology</v>
      </c>
      <c r="R2069" s="7" t="str">
        <f t="shared" si="193"/>
        <v>hardware</v>
      </c>
      <c r="S2069" s="8">
        <f t="shared" si="197"/>
        <v>42115.853888888887</v>
      </c>
      <c r="T2069" s="8">
        <f t="shared" si="194"/>
        <v>42148.853888888887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95"/>
        <v>1.0522388</v>
      </c>
      <c r="P2070" s="6">
        <f t="shared" si="196"/>
        <v>346.13118421052633</v>
      </c>
      <c r="Q2070" s="7" t="str">
        <f t="shared" si="192"/>
        <v>technology</v>
      </c>
      <c r="R2070" s="7" t="str">
        <f t="shared" si="193"/>
        <v>hardware</v>
      </c>
      <c r="S2070" s="8">
        <f t="shared" si="197"/>
        <v>42633.841608796298</v>
      </c>
      <c r="T2070" s="8">
        <f t="shared" si="194"/>
        <v>42663.841608796298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95"/>
        <v>1.2840666000000001</v>
      </c>
      <c r="P2071" s="6">
        <f t="shared" si="196"/>
        <v>244.11912547528519</v>
      </c>
      <c r="Q2071" s="7" t="str">
        <f t="shared" si="192"/>
        <v>technology</v>
      </c>
      <c r="R2071" s="7" t="str">
        <f t="shared" si="193"/>
        <v>hardware</v>
      </c>
      <c r="S2071" s="8">
        <f t="shared" si="197"/>
        <v>42340.972118055557</v>
      </c>
      <c r="T2071" s="8">
        <f t="shared" si="194"/>
        <v>42371.972118055557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95"/>
        <v>3.1732719999999999</v>
      </c>
      <c r="P2072" s="6">
        <f t="shared" si="196"/>
        <v>259.25424836601309</v>
      </c>
      <c r="Q2072" s="7" t="str">
        <f t="shared" si="192"/>
        <v>technology</v>
      </c>
      <c r="R2072" s="7" t="str">
        <f t="shared" si="193"/>
        <v>hardware</v>
      </c>
      <c r="S2072" s="8">
        <f t="shared" si="197"/>
        <v>42519.6565162037</v>
      </c>
      <c r="T2072" s="8">
        <f t="shared" si="194"/>
        <v>42549.6565162037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95"/>
        <v>2.8073000000000001</v>
      </c>
      <c r="P2073" s="6">
        <f t="shared" si="196"/>
        <v>201.96402877697841</v>
      </c>
      <c r="Q2073" s="7" t="str">
        <f t="shared" si="192"/>
        <v>technology</v>
      </c>
      <c r="R2073" s="7" t="str">
        <f t="shared" si="193"/>
        <v>hardware</v>
      </c>
      <c r="S2073" s="8">
        <f t="shared" si="197"/>
        <v>42600.278749999998</v>
      </c>
      <c r="T2073" s="8">
        <f t="shared" si="194"/>
        <v>42645.278749999998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95"/>
        <v>1.1073146853146854</v>
      </c>
      <c r="P2074" s="6">
        <f t="shared" si="196"/>
        <v>226.20857142857142</v>
      </c>
      <c r="Q2074" s="7" t="str">
        <f t="shared" si="192"/>
        <v>technology</v>
      </c>
      <c r="R2074" s="7" t="str">
        <f t="shared" si="193"/>
        <v>hardware</v>
      </c>
      <c r="S2074" s="8">
        <f t="shared" si="197"/>
        <v>42467.581388888888</v>
      </c>
      <c r="T2074" s="8">
        <f t="shared" si="194"/>
        <v>42497.581388888888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95"/>
        <v>1.5260429999999998</v>
      </c>
      <c r="P2075" s="6">
        <f t="shared" si="196"/>
        <v>324.69</v>
      </c>
      <c r="Q2075" s="7" t="str">
        <f t="shared" si="192"/>
        <v>technology</v>
      </c>
      <c r="R2075" s="7" t="str">
        <f t="shared" si="193"/>
        <v>hardware</v>
      </c>
      <c r="S2075" s="8">
        <f t="shared" si="197"/>
        <v>42087.668032407411</v>
      </c>
      <c r="T2075" s="8">
        <f t="shared" si="194"/>
        <v>42132.668032407411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95"/>
        <v>1.0249999999999999</v>
      </c>
      <c r="P2076" s="6">
        <f t="shared" si="196"/>
        <v>205</v>
      </c>
      <c r="Q2076" s="7" t="str">
        <f t="shared" si="192"/>
        <v>technology</v>
      </c>
      <c r="R2076" s="7" t="str">
        <f t="shared" si="193"/>
        <v>hardware</v>
      </c>
      <c r="S2076" s="8">
        <f t="shared" si="197"/>
        <v>42466.826180555552</v>
      </c>
      <c r="T2076" s="8">
        <f t="shared" si="194"/>
        <v>42496.826180555552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95"/>
        <v>16.783738373837384</v>
      </c>
      <c r="P2077" s="6">
        <f t="shared" si="196"/>
        <v>20.465926829268295</v>
      </c>
      <c r="Q2077" s="7" t="str">
        <f t="shared" si="192"/>
        <v>technology</v>
      </c>
      <c r="R2077" s="7" t="str">
        <f t="shared" si="193"/>
        <v>hardware</v>
      </c>
      <c r="S2077" s="8">
        <f t="shared" si="197"/>
        <v>41450.681574074071</v>
      </c>
      <c r="T2077" s="8">
        <f t="shared" si="194"/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95"/>
        <v>5.4334915642458101</v>
      </c>
      <c r="P2078" s="6">
        <f t="shared" si="196"/>
        <v>116.35303146309367</v>
      </c>
      <c r="Q2078" s="7" t="str">
        <f t="shared" si="192"/>
        <v>technology</v>
      </c>
      <c r="R2078" s="7" t="str">
        <f t="shared" si="193"/>
        <v>hardware</v>
      </c>
      <c r="S2078" s="8">
        <f t="shared" si="197"/>
        <v>41803.880659722221</v>
      </c>
      <c r="T2078" s="8">
        <f t="shared" si="194"/>
        <v>41843.880659722221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95"/>
        <v>1.1550800000000001</v>
      </c>
      <c r="P2079" s="6">
        <f t="shared" si="196"/>
        <v>307.20212765957444</v>
      </c>
      <c r="Q2079" s="7" t="str">
        <f t="shared" si="192"/>
        <v>technology</v>
      </c>
      <c r="R2079" s="7" t="str">
        <f t="shared" si="193"/>
        <v>hardware</v>
      </c>
      <c r="S2079" s="8">
        <f t="shared" si="197"/>
        <v>42103.042546296296</v>
      </c>
      <c r="T2079" s="8">
        <f t="shared" si="194"/>
        <v>42160.875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95"/>
        <v>1.3120499999999999</v>
      </c>
      <c r="P2080" s="6">
        <f t="shared" si="196"/>
        <v>546.6875</v>
      </c>
      <c r="Q2080" s="7" t="str">
        <f t="shared" si="192"/>
        <v>technology</v>
      </c>
      <c r="R2080" s="7" t="str">
        <f t="shared" si="193"/>
        <v>hardware</v>
      </c>
      <c r="S2080" s="8">
        <f t="shared" si="197"/>
        <v>42692.771493055552</v>
      </c>
      <c r="T2080" s="8">
        <f t="shared" si="194"/>
        <v>42722.771493055552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95"/>
        <v>2.8816999999999999</v>
      </c>
      <c r="P2081" s="6">
        <f t="shared" si="196"/>
        <v>47.474464579901152</v>
      </c>
      <c r="Q2081" s="7" t="str">
        <f t="shared" si="192"/>
        <v>technology</v>
      </c>
      <c r="R2081" s="7" t="str">
        <f t="shared" si="193"/>
        <v>hardware</v>
      </c>
      <c r="S2081" s="8">
        <f t="shared" si="197"/>
        <v>42150.71056712963</v>
      </c>
      <c r="T2081" s="8">
        <f t="shared" si="194"/>
        <v>42180.791666666672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95"/>
        <v>5.0780000000000003</v>
      </c>
      <c r="P2082" s="6">
        <f t="shared" si="196"/>
        <v>101.56</v>
      </c>
      <c r="Q2082" s="7" t="str">
        <f t="shared" si="192"/>
        <v>technology</v>
      </c>
      <c r="R2082" s="7" t="str">
        <f t="shared" si="193"/>
        <v>hardware</v>
      </c>
      <c r="S2082" s="8">
        <f t="shared" si="197"/>
        <v>42289.957175925927</v>
      </c>
      <c r="T2082" s="8">
        <f t="shared" si="194"/>
        <v>42319.998842592591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95"/>
        <v>1.1457142857142857</v>
      </c>
      <c r="P2083" s="6">
        <f t="shared" si="196"/>
        <v>72.909090909090907</v>
      </c>
      <c r="Q2083" s="7" t="str">
        <f t="shared" si="192"/>
        <v>music</v>
      </c>
      <c r="R2083" s="7" t="str">
        <f t="shared" si="193"/>
        <v>indie rock</v>
      </c>
      <c r="S2083" s="8">
        <f t="shared" si="197"/>
        <v>41004.156886574077</v>
      </c>
      <c r="T2083" s="8">
        <f t="shared" si="194"/>
        <v>41045.207638888889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95"/>
        <v>1.1073333333333333</v>
      </c>
      <c r="P2084" s="6">
        <f t="shared" si="196"/>
        <v>43.710526315789473</v>
      </c>
      <c r="Q2084" s="7" t="str">
        <f t="shared" si="192"/>
        <v>music</v>
      </c>
      <c r="R2084" s="7" t="str">
        <f t="shared" si="193"/>
        <v>indie rock</v>
      </c>
      <c r="S2084" s="8">
        <f t="shared" si="197"/>
        <v>40811.120324074072</v>
      </c>
      <c r="T2084" s="8">
        <f t="shared" si="194"/>
        <v>40871.161990740737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95"/>
        <v>1.1333333333333333</v>
      </c>
      <c r="P2085" s="6">
        <f t="shared" si="196"/>
        <v>34</v>
      </c>
      <c r="Q2085" s="7" t="str">
        <f t="shared" si="192"/>
        <v>music</v>
      </c>
      <c r="R2085" s="7" t="str">
        <f t="shared" si="193"/>
        <v>indie rock</v>
      </c>
      <c r="S2085" s="8">
        <f t="shared" si="197"/>
        <v>41034.72216435185</v>
      </c>
      <c r="T2085" s="8">
        <f t="shared" si="194"/>
        <v>41064.72216435185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95"/>
        <v>1.0833333333333333</v>
      </c>
      <c r="P2086" s="6">
        <f t="shared" si="196"/>
        <v>70.652173913043484</v>
      </c>
      <c r="Q2086" s="7" t="str">
        <f t="shared" si="192"/>
        <v>music</v>
      </c>
      <c r="R2086" s="7" t="str">
        <f t="shared" si="193"/>
        <v>indie rock</v>
      </c>
      <c r="S2086" s="8">
        <f t="shared" si="197"/>
        <v>41731.833124999997</v>
      </c>
      <c r="T2086" s="8">
        <f t="shared" si="194"/>
        <v>41763.290972222225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95"/>
        <v>1.2353333333333334</v>
      </c>
      <c r="P2087" s="6">
        <f t="shared" si="196"/>
        <v>89.301204819277103</v>
      </c>
      <c r="Q2087" s="7" t="str">
        <f t="shared" si="192"/>
        <v>music</v>
      </c>
      <c r="R2087" s="7" t="str">
        <f t="shared" si="193"/>
        <v>indie rock</v>
      </c>
      <c r="S2087" s="8">
        <f t="shared" si="197"/>
        <v>41075.835497685184</v>
      </c>
      <c r="T2087" s="8">
        <f t="shared" si="194"/>
        <v>41105.835497685184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95"/>
        <v>1.0069999999999999</v>
      </c>
      <c r="P2088" s="6">
        <f t="shared" si="196"/>
        <v>115.08571428571429</v>
      </c>
      <c r="Q2088" s="7" t="str">
        <f t="shared" si="192"/>
        <v>music</v>
      </c>
      <c r="R2088" s="7" t="str">
        <f t="shared" si="193"/>
        <v>indie rock</v>
      </c>
      <c r="S2088" s="8">
        <f t="shared" si="197"/>
        <v>40860.67050925926</v>
      </c>
      <c r="T2088" s="8">
        <f t="shared" si="194"/>
        <v>40891.207638888889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95"/>
        <v>1.0353333333333334</v>
      </c>
      <c r="P2089" s="6">
        <f t="shared" si="196"/>
        <v>62.12</v>
      </c>
      <c r="Q2089" s="7" t="str">
        <f t="shared" si="192"/>
        <v>music</v>
      </c>
      <c r="R2089" s="7" t="str">
        <f t="shared" si="193"/>
        <v>indie rock</v>
      </c>
      <c r="S2089" s="8">
        <f t="shared" si="197"/>
        <v>40764.204375000001</v>
      </c>
      <c r="T2089" s="8">
        <f t="shared" si="194"/>
        <v>40794.204375000001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95"/>
        <v>1.1551066666666667</v>
      </c>
      <c r="P2090" s="6">
        <f t="shared" si="196"/>
        <v>46.204266666666669</v>
      </c>
      <c r="Q2090" s="7" t="str">
        <f t="shared" ref="Q2090:Q2153" si="198">LEFT(N2090,SEARCH("/",N2090)-1)</f>
        <v>music</v>
      </c>
      <c r="R2090" s="7" t="str">
        <f t="shared" ref="R2090:R2153" si="199">RIGHT(N2090,LEN(N2090)-SEARCH("/",N2090))</f>
        <v>indie rock</v>
      </c>
      <c r="S2090" s="8">
        <f t="shared" si="197"/>
        <v>40395.714722222219</v>
      </c>
      <c r="T2090" s="8">
        <f t="shared" si="194"/>
        <v>40432.165972222225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95"/>
        <v>1.2040040000000001</v>
      </c>
      <c r="P2091" s="6">
        <f t="shared" si="196"/>
        <v>48.54854838709678</v>
      </c>
      <c r="Q2091" s="7" t="str">
        <f t="shared" si="198"/>
        <v>music</v>
      </c>
      <c r="R2091" s="7" t="str">
        <f t="shared" si="199"/>
        <v>indie rock</v>
      </c>
      <c r="S2091" s="8">
        <f t="shared" si="197"/>
        <v>41453.076319444444</v>
      </c>
      <c r="T2091" s="8">
        <f t="shared" si="194"/>
        <v>41488.076319444444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95"/>
        <v>1.1504037499999999</v>
      </c>
      <c r="P2092" s="6">
        <f t="shared" si="196"/>
        <v>57.520187499999999</v>
      </c>
      <c r="Q2092" s="7" t="str">
        <f t="shared" si="198"/>
        <v>music</v>
      </c>
      <c r="R2092" s="7" t="str">
        <f t="shared" si="199"/>
        <v>indie rock</v>
      </c>
      <c r="S2092" s="8">
        <f t="shared" si="197"/>
        <v>41299.381423611114</v>
      </c>
      <c r="T2092" s="8">
        <f t="shared" si="194"/>
        <v>41329.381423611114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95"/>
        <v>1.2046777777777777</v>
      </c>
      <c r="P2093" s="6">
        <f t="shared" si="196"/>
        <v>88.147154471544724</v>
      </c>
      <c r="Q2093" s="7" t="str">
        <f t="shared" si="198"/>
        <v>music</v>
      </c>
      <c r="R2093" s="7" t="str">
        <f t="shared" si="199"/>
        <v>indie rock</v>
      </c>
      <c r="S2093" s="8">
        <f t="shared" si="197"/>
        <v>40555.322662037033</v>
      </c>
      <c r="T2093" s="8">
        <f t="shared" si="194"/>
        <v>40603.833333333336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95"/>
        <v>1.0128333333333333</v>
      </c>
      <c r="P2094" s="6">
        <f t="shared" si="196"/>
        <v>110.49090909090908</v>
      </c>
      <c r="Q2094" s="7" t="str">
        <f t="shared" si="198"/>
        <v>music</v>
      </c>
      <c r="R2094" s="7" t="str">
        <f t="shared" si="199"/>
        <v>indie rock</v>
      </c>
      <c r="S2094" s="8">
        <f t="shared" si="197"/>
        <v>40763.707546296297</v>
      </c>
      <c r="T2094" s="8">
        <f t="shared" si="194"/>
        <v>40823.707546296297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95"/>
        <v>1.0246666666666666</v>
      </c>
      <c r="P2095" s="6">
        <f t="shared" si="196"/>
        <v>66.826086956521735</v>
      </c>
      <c r="Q2095" s="7" t="str">
        <f t="shared" si="198"/>
        <v>music</v>
      </c>
      <c r="R2095" s="7" t="str">
        <f t="shared" si="199"/>
        <v>indie rock</v>
      </c>
      <c r="S2095" s="8">
        <f t="shared" si="197"/>
        <v>41205.854537037041</v>
      </c>
      <c r="T2095" s="8">
        <f t="shared" si="194"/>
        <v>41265.896203703705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95"/>
        <v>1.2054285714285715</v>
      </c>
      <c r="P2096" s="6">
        <f t="shared" si="196"/>
        <v>58.597222222222221</v>
      </c>
      <c r="Q2096" s="7" t="str">
        <f t="shared" si="198"/>
        <v>music</v>
      </c>
      <c r="R2096" s="7" t="str">
        <f t="shared" si="199"/>
        <v>indie rock</v>
      </c>
      <c r="S2096" s="8">
        <f t="shared" si="197"/>
        <v>40939.02002314815</v>
      </c>
      <c r="T2096" s="8">
        <f t="shared" si="194"/>
        <v>40973.125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95"/>
        <v>1</v>
      </c>
      <c r="P2097" s="6">
        <f t="shared" si="196"/>
        <v>113.63636363636364</v>
      </c>
      <c r="Q2097" s="7" t="str">
        <f t="shared" si="198"/>
        <v>music</v>
      </c>
      <c r="R2097" s="7" t="str">
        <f t="shared" si="199"/>
        <v>indie rock</v>
      </c>
      <c r="S2097" s="8">
        <f t="shared" si="197"/>
        <v>40758.733483796292</v>
      </c>
      <c r="T2097" s="8">
        <f t="shared" si="194"/>
        <v>40818.733483796292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95"/>
        <v>1.0166666666666666</v>
      </c>
      <c r="P2098" s="6">
        <f t="shared" si="196"/>
        <v>43.571428571428569</v>
      </c>
      <c r="Q2098" s="7" t="str">
        <f t="shared" si="198"/>
        <v>music</v>
      </c>
      <c r="R2098" s="7" t="str">
        <f t="shared" si="199"/>
        <v>indie rock</v>
      </c>
      <c r="S2098" s="8">
        <f t="shared" si="197"/>
        <v>41192.758506944447</v>
      </c>
      <c r="T2098" s="8">
        <f t="shared" si="194"/>
        <v>41208.165972222225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95"/>
        <v>1</v>
      </c>
      <c r="P2099" s="6">
        <f t="shared" si="196"/>
        <v>78.94736842105263</v>
      </c>
      <c r="Q2099" s="7" t="str">
        <f t="shared" si="198"/>
        <v>music</v>
      </c>
      <c r="R2099" s="7" t="str">
        <f t="shared" si="199"/>
        <v>indie rock</v>
      </c>
      <c r="S2099" s="8">
        <f t="shared" si="197"/>
        <v>40818.58489583333</v>
      </c>
      <c r="T2099" s="8">
        <f t="shared" si="194"/>
        <v>40878.626562500001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95"/>
        <v>1.0033333333333334</v>
      </c>
      <c r="P2100" s="6">
        <f t="shared" si="196"/>
        <v>188.125</v>
      </c>
      <c r="Q2100" s="7" t="str">
        <f t="shared" si="198"/>
        <v>music</v>
      </c>
      <c r="R2100" s="7" t="str">
        <f t="shared" si="199"/>
        <v>indie rock</v>
      </c>
      <c r="S2100" s="8">
        <f t="shared" si="197"/>
        <v>40946.11383101852</v>
      </c>
      <c r="T2100" s="8">
        <f t="shared" si="194"/>
        <v>40976.11383101852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95"/>
        <v>1.3236666666666668</v>
      </c>
      <c r="P2101" s="6">
        <f t="shared" si="196"/>
        <v>63.031746031746032</v>
      </c>
      <c r="Q2101" s="7" t="str">
        <f t="shared" si="198"/>
        <v>music</v>
      </c>
      <c r="R2101" s="7" t="str">
        <f t="shared" si="199"/>
        <v>indie rock</v>
      </c>
      <c r="S2101" s="8">
        <f t="shared" si="197"/>
        <v>42173.746342592596</v>
      </c>
      <c r="T2101" s="8">
        <f t="shared" si="194"/>
        <v>42187.152777777781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95"/>
        <v>1.3666666666666667</v>
      </c>
      <c r="P2102" s="6">
        <f t="shared" si="196"/>
        <v>30.37037037037037</v>
      </c>
      <c r="Q2102" s="7" t="str">
        <f t="shared" si="198"/>
        <v>music</v>
      </c>
      <c r="R2102" s="7" t="str">
        <f t="shared" si="199"/>
        <v>indie rock</v>
      </c>
      <c r="S2102" s="8">
        <f t="shared" si="197"/>
        <v>41074.834965277776</v>
      </c>
      <c r="T2102" s="8">
        <f t="shared" si="194"/>
        <v>41090.165972222225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95"/>
        <v>1.1325000000000001</v>
      </c>
      <c r="P2103" s="6">
        <f t="shared" si="196"/>
        <v>51.477272727272727</v>
      </c>
      <c r="Q2103" s="7" t="str">
        <f t="shared" si="198"/>
        <v>music</v>
      </c>
      <c r="R2103" s="7" t="str">
        <f t="shared" si="199"/>
        <v>indie rock</v>
      </c>
      <c r="S2103" s="8">
        <f t="shared" si="197"/>
        <v>40892.149467592593</v>
      </c>
      <c r="T2103" s="8">
        <f t="shared" si="194"/>
        <v>40952.149467592593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95"/>
        <v>1.36</v>
      </c>
      <c r="P2104" s="6">
        <f t="shared" si="196"/>
        <v>35.789473684210527</v>
      </c>
      <c r="Q2104" s="7" t="str">
        <f t="shared" si="198"/>
        <v>music</v>
      </c>
      <c r="R2104" s="7" t="str">
        <f t="shared" si="199"/>
        <v>indie rock</v>
      </c>
      <c r="S2104" s="8">
        <f t="shared" si="197"/>
        <v>40638.868611111109</v>
      </c>
      <c r="T2104" s="8">
        <f t="shared" si="194"/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95"/>
        <v>1.4612318374694613</v>
      </c>
      <c r="P2105" s="6">
        <f t="shared" si="196"/>
        <v>98.817391304347822</v>
      </c>
      <c r="Q2105" s="7" t="str">
        <f t="shared" si="198"/>
        <v>music</v>
      </c>
      <c r="R2105" s="7" t="str">
        <f t="shared" si="199"/>
        <v>indie rock</v>
      </c>
      <c r="S2105" s="8">
        <f t="shared" si="197"/>
        <v>41192.754942129628</v>
      </c>
      <c r="T2105" s="8">
        <f t="shared" si="194"/>
        <v>41222.7966087963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95"/>
        <v>1.2949999999999999</v>
      </c>
      <c r="P2106" s="6">
        <f t="shared" si="196"/>
        <v>28</v>
      </c>
      <c r="Q2106" s="7" t="str">
        <f t="shared" si="198"/>
        <v>music</v>
      </c>
      <c r="R2106" s="7" t="str">
        <f t="shared" si="199"/>
        <v>indie rock</v>
      </c>
      <c r="S2106" s="8">
        <f t="shared" si="197"/>
        <v>41394.074467592596</v>
      </c>
      <c r="T2106" s="8">
        <f t="shared" si="194"/>
        <v>41425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95"/>
        <v>2.54</v>
      </c>
      <c r="P2107" s="6">
        <f t="shared" si="196"/>
        <v>51.313131313131315</v>
      </c>
      <c r="Q2107" s="7" t="str">
        <f t="shared" si="198"/>
        <v>music</v>
      </c>
      <c r="R2107" s="7" t="str">
        <f t="shared" si="199"/>
        <v>indie rock</v>
      </c>
      <c r="S2107" s="8">
        <f t="shared" si="197"/>
        <v>41951.788807870369</v>
      </c>
      <c r="T2107" s="8">
        <f t="shared" si="194"/>
        <v>41964.166666666672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95"/>
        <v>1.0704545454545455</v>
      </c>
      <c r="P2108" s="6">
        <f t="shared" si="196"/>
        <v>53.522727272727273</v>
      </c>
      <c r="Q2108" s="7" t="str">
        <f t="shared" si="198"/>
        <v>music</v>
      </c>
      <c r="R2108" s="7" t="str">
        <f t="shared" si="199"/>
        <v>indie rock</v>
      </c>
      <c r="S2108" s="8">
        <f t="shared" si="197"/>
        <v>41270.21497685185</v>
      </c>
      <c r="T2108" s="8">
        <f t="shared" si="194"/>
        <v>41300.21497685185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95"/>
        <v>1.0773299999999999</v>
      </c>
      <c r="P2109" s="6">
        <f t="shared" si="196"/>
        <v>37.149310344827583</v>
      </c>
      <c r="Q2109" s="7" t="str">
        <f t="shared" si="198"/>
        <v>music</v>
      </c>
      <c r="R2109" s="7" t="str">
        <f t="shared" si="199"/>
        <v>indie rock</v>
      </c>
      <c r="S2109" s="8">
        <f t="shared" si="197"/>
        <v>41934.71056712963</v>
      </c>
      <c r="T2109" s="8">
        <f t="shared" si="194"/>
        <v>41955.752233796295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95"/>
        <v>1.0731250000000001</v>
      </c>
      <c r="P2110" s="6">
        <f t="shared" si="196"/>
        <v>89.895287958115176</v>
      </c>
      <c r="Q2110" s="7" t="str">
        <f t="shared" si="198"/>
        <v>music</v>
      </c>
      <c r="R2110" s="7" t="str">
        <f t="shared" si="199"/>
        <v>indie rock</v>
      </c>
      <c r="S2110" s="8">
        <f t="shared" si="197"/>
        <v>41135.175694444442</v>
      </c>
      <c r="T2110" s="8">
        <f t="shared" si="194"/>
        <v>41162.163194444445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95"/>
        <v>1.06525</v>
      </c>
      <c r="P2111" s="6">
        <f t="shared" si="196"/>
        <v>106.52500000000001</v>
      </c>
      <c r="Q2111" s="7" t="str">
        <f t="shared" si="198"/>
        <v>music</v>
      </c>
      <c r="R2111" s="7" t="str">
        <f t="shared" si="199"/>
        <v>indie rock</v>
      </c>
      <c r="S2111" s="8">
        <f t="shared" si="197"/>
        <v>42160.708530092597</v>
      </c>
      <c r="T2111" s="8">
        <f t="shared" si="194"/>
        <v>42190.708530092597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95"/>
        <v>1.0035000000000001</v>
      </c>
      <c r="P2112" s="6">
        <f t="shared" si="196"/>
        <v>52.815789473684212</v>
      </c>
      <c r="Q2112" s="7" t="str">
        <f t="shared" si="198"/>
        <v>music</v>
      </c>
      <c r="R2112" s="7" t="str">
        <f t="shared" si="199"/>
        <v>indie rock</v>
      </c>
      <c r="S2112" s="8">
        <f t="shared" si="197"/>
        <v>41759.670937499999</v>
      </c>
      <c r="T2112" s="8">
        <f t="shared" si="194"/>
        <v>41787.207638888889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95"/>
        <v>1.0649999999999999</v>
      </c>
      <c r="P2113" s="6">
        <f t="shared" si="196"/>
        <v>54.615384615384613</v>
      </c>
      <c r="Q2113" s="7" t="str">
        <f t="shared" si="198"/>
        <v>music</v>
      </c>
      <c r="R2113" s="7" t="str">
        <f t="shared" si="199"/>
        <v>indie rock</v>
      </c>
      <c r="S2113" s="8">
        <f t="shared" si="197"/>
        <v>40703.197048611109</v>
      </c>
      <c r="T2113" s="8">
        <f t="shared" si="194"/>
        <v>40770.041666666664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95"/>
        <v>1</v>
      </c>
      <c r="P2114" s="6">
        <f t="shared" si="196"/>
        <v>27.272727272727273</v>
      </c>
      <c r="Q2114" s="7" t="str">
        <f t="shared" si="198"/>
        <v>music</v>
      </c>
      <c r="R2114" s="7" t="str">
        <f t="shared" si="199"/>
        <v>indie rock</v>
      </c>
      <c r="S2114" s="8">
        <f t="shared" si="197"/>
        <v>41365.928159722222</v>
      </c>
      <c r="T2114" s="8">
        <f t="shared" ref="T2114:T2177" si="200">(((I2114/60)/60)/24)+DATE(1970,1,1)</f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201">E2115/D2115</f>
        <v>1.0485714285714285</v>
      </c>
      <c r="P2115" s="6">
        <f t="shared" ref="P2115:P2178" si="202">IF(L2115=0,0,E2115/L2115)</f>
        <v>68.598130841121488</v>
      </c>
      <c r="Q2115" s="7" t="str">
        <f t="shared" si="198"/>
        <v>music</v>
      </c>
      <c r="R2115" s="7" t="str">
        <f t="shared" si="199"/>
        <v>indie rock</v>
      </c>
      <c r="S2115" s="8">
        <f t="shared" ref="S2115:S2178" si="203">(((J2115/60)/60)/24)+DATE(1970,1,1)</f>
        <v>41870.86546296296</v>
      </c>
      <c r="T2115" s="8">
        <f t="shared" si="200"/>
        <v>41905.86546296296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201"/>
        <v>1.0469999999999999</v>
      </c>
      <c r="P2116" s="6">
        <f t="shared" si="202"/>
        <v>35.612244897959187</v>
      </c>
      <c r="Q2116" s="7" t="str">
        <f t="shared" si="198"/>
        <v>music</v>
      </c>
      <c r="R2116" s="7" t="str">
        <f t="shared" si="199"/>
        <v>indie rock</v>
      </c>
      <c r="S2116" s="8">
        <f t="shared" si="203"/>
        <v>40458.815625000003</v>
      </c>
      <c r="T2116" s="8">
        <f t="shared" si="200"/>
        <v>40521.207638888889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201"/>
        <v>2.2566666666666668</v>
      </c>
      <c r="P2117" s="6">
        <f t="shared" si="202"/>
        <v>94.027777777777771</v>
      </c>
      <c r="Q2117" s="7" t="str">
        <f t="shared" si="198"/>
        <v>music</v>
      </c>
      <c r="R2117" s="7" t="str">
        <f t="shared" si="199"/>
        <v>indie rock</v>
      </c>
      <c r="S2117" s="8">
        <f t="shared" si="203"/>
        <v>40564.081030092595</v>
      </c>
      <c r="T2117" s="8">
        <f t="shared" si="200"/>
        <v>40594.081030092595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201"/>
        <v>1.0090416666666666</v>
      </c>
      <c r="P2118" s="6">
        <f t="shared" si="202"/>
        <v>526.45652173913038</v>
      </c>
      <c r="Q2118" s="7" t="str">
        <f t="shared" si="198"/>
        <v>music</v>
      </c>
      <c r="R2118" s="7" t="str">
        <f t="shared" si="199"/>
        <v>indie rock</v>
      </c>
      <c r="S2118" s="8">
        <f t="shared" si="203"/>
        <v>41136.777812500004</v>
      </c>
      <c r="T2118" s="8">
        <f t="shared" si="200"/>
        <v>41184.777812500004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201"/>
        <v>1.4775</v>
      </c>
      <c r="P2119" s="6">
        <f t="shared" si="202"/>
        <v>50.657142857142858</v>
      </c>
      <c r="Q2119" s="7" t="str">
        <f t="shared" si="198"/>
        <v>music</v>
      </c>
      <c r="R2119" s="7" t="str">
        <f t="shared" si="199"/>
        <v>indie rock</v>
      </c>
      <c r="S2119" s="8">
        <f t="shared" si="203"/>
        <v>42290.059594907405</v>
      </c>
      <c r="T2119" s="8">
        <f t="shared" si="200"/>
        <v>42304.207638888889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201"/>
        <v>1.3461099999999999</v>
      </c>
      <c r="P2120" s="6">
        <f t="shared" si="202"/>
        <v>79.182941176470578</v>
      </c>
      <c r="Q2120" s="7" t="str">
        <f t="shared" si="198"/>
        <v>music</v>
      </c>
      <c r="R2120" s="7" t="str">
        <f t="shared" si="199"/>
        <v>indie rock</v>
      </c>
      <c r="S2120" s="8">
        <f t="shared" si="203"/>
        <v>40718.839537037034</v>
      </c>
      <c r="T2120" s="8">
        <f t="shared" si="200"/>
        <v>40748.839537037034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201"/>
        <v>1.0075000000000001</v>
      </c>
      <c r="P2121" s="6">
        <f t="shared" si="202"/>
        <v>91.590909090909093</v>
      </c>
      <c r="Q2121" s="7" t="str">
        <f t="shared" si="198"/>
        <v>music</v>
      </c>
      <c r="R2121" s="7" t="str">
        <f t="shared" si="199"/>
        <v>indie rock</v>
      </c>
      <c r="S2121" s="8">
        <f t="shared" si="203"/>
        <v>41107.130150462966</v>
      </c>
      <c r="T2121" s="8">
        <f t="shared" si="200"/>
        <v>41137.130150462966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201"/>
        <v>1.00880375</v>
      </c>
      <c r="P2122" s="6">
        <f t="shared" si="202"/>
        <v>116.96275362318841</v>
      </c>
      <c r="Q2122" s="7" t="str">
        <f t="shared" si="198"/>
        <v>music</v>
      </c>
      <c r="R2122" s="7" t="str">
        <f t="shared" si="199"/>
        <v>indie rock</v>
      </c>
      <c r="S2122" s="8">
        <f t="shared" si="203"/>
        <v>41591.964537037034</v>
      </c>
      <c r="T2122" s="8">
        <f t="shared" si="200"/>
        <v>41640.964537037034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201"/>
        <v>5.6800000000000002E-3</v>
      </c>
      <c r="P2123" s="6">
        <f t="shared" si="202"/>
        <v>28.4</v>
      </c>
      <c r="Q2123" s="7" t="str">
        <f t="shared" si="198"/>
        <v>games</v>
      </c>
      <c r="R2123" s="7" t="str">
        <f t="shared" si="199"/>
        <v>video games</v>
      </c>
      <c r="S2123" s="8">
        <f t="shared" si="203"/>
        <v>42716.7424537037</v>
      </c>
      <c r="T2123" s="8">
        <f t="shared" si="200"/>
        <v>42746.7424537037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201"/>
        <v>3.875E-3</v>
      </c>
      <c r="P2124" s="6">
        <f t="shared" si="202"/>
        <v>103.33333333333333</v>
      </c>
      <c r="Q2124" s="7" t="str">
        <f t="shared" si="198"/>
        <v>games</v>
      </c>
      <c r="R2124" s="7" t="str">
        <f t="shared" si="199"/>
        <v>video games</v>
      </c>
      <c r="S2124" s="8">
        <f t="shared" si="203"/>
        <v>42712.300567129627</v>
      </c>
      <c r="T2124" s="8">
        <f t="shared" si="200"/>
        <v>42742.300567129627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201"/>
        <v>0.1</v>
      </c>
      <c r="P2125" s="6">
        <f t="shared" si="202"/>
        <v>10</v>
      </c>
      <c r="Q2125" s="7" t="str">
        <f t="shared" si="198"/>
        <v>games</v>
      </c>
      <c r="R2125" s="7" t="str">
        <f t="shared" si="199"/>
        <v>video games</v>
      </c>
      <c r="S2125" s="8">
        <f t="shared" si="203"/>
        <v>40198.424849537041</v>
      </c>
      <c r="T2125" s="8">
        <f t="shared" si="200"/>
        <v>40252.290972222225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201"/>
        <v>0.10454545454545454</v>
      </c>
      <c r="P2126" s="6">
        <f t="shared" si="202"/>
        <v>23</v>
      </c>
      <c r="Q2126" s="7" t="str">
        <f t="shared" si="198"/>
        <v>games</v>
      </c>
      <c r="R2126" s="7" t="str">
        <f t="shared" si="199"/>
        <v>video games</v>
      </c>
      <c r="S2126" s="8">
        <f t="shared" si="203"/>
        <v>40464.028182870366</v>
      </c>
      <c r="T2126" s="8">
        <f t="shared" si="200"/>
        <v>40512.208333333336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201"/>
        <v>1.4200000000000001E-2</v>
      </c>
      <c r="P2127" s="6">
        <f t="shared" si="202"/>
        <v>31.555555555555557</v>
      </c>
      <c r="Q2127" s="7" t="str">
        <f t="shared" si="198"/>
        <v>games</v>
      </c>
      <c r="R2127" s="7" t="str">
        <f t="shared" si="199"/>
        <v>video games</v>
      </c>
      <c r="S2127" s="8">
        <f t="shared" si="203"/>
        <v>42191.023530092592</v>
      </c>
      <c r="T2127" s="8">
        <f t="shared" si="200"/>
        <v>42221.023530092592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201"/>
        <v>5.0000000000000001E-4</v>
      </c>
      <c r="P2128" s="6">
        <f t="shared" si="202"/>
        <v>5</v>
      </c>
      <c r="Q2128" s="7" t="str">
        <f t="shared" si="198"/>
        <v>games</v>
      </c>
      <c r="R2128" s="7" t="str">
        <f t="shared" si="199"/>
        <v>video games</v>
      </c>
      <c r="S2128" s="8">
        <f t="shared" si="203"/>
        <v>41951.973229166666</v>
      </c>
      <c r="T2128" s="8">
        <f t="shared" si="200"/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201"/>
        <v>0.28842857142857142</v>
      </c>
      <c r="P2129" s="6">
        <f t="shared" si="202"/>
        <v>34.220338983050844</v>
      </c>
      <c r="Q2129" s="7" t="str">
        <f t="shared" si="198"/>
        <v>games</v>
      </c>
      <c r="R2129" s="7" t="str">
        <f t="shared" si="199"/>
        <v>video games</v>
      </c>
      <c r="S2129" s="8">
        <f t="shared" si="203"/>
        <v>42045.50535879629</v>
      </c>
      <c r="T2129" s="8">
        <f t="shared" si="200"/>
        <v>42075.463692129633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201"/>
        <v>1.6666666666666668E-3</v>
      </c>
      <c r="P2130" s="6">
        <f t="shared" si="202"/>
        <v>25</v>
      </c>
      <c r="Q2130" s="7" t="str">
        <f t="shared" si="198"/>
        <v>games</v>
      </c>
      <c r="R2130" s="7" t="str">
        <f t="shared" si="199"/>
        <v>video games</v>
      </c>
      <c r="S2130" s="8">
        <f t="shared" si="203"/>
        <v>41843.772789351853</v>
      </c>
      <c r="T2130" s="8">
        <f t="shared" si="200"/>
        <v>41903.772789351853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201"/>
        <v>0.11799999999999999</v>
      </c>
      <c r="P2131" s="6">
        <f t="shared" si="202"/>
        <v>19.666666666666668</v>
      </c>
      <c r="Q2131" s="7" t="str">
        <f t="shared" si="198"/>
        <v>games</v>
      </c>
      <c r="R2131" s="7" t="str">
        <f t="shared" si="199"/>
        <v>video games</v>
      </c>
      <c r="S2131" s="8">
        <f t="shared" si="203"/>
        <v>42409.024305555555</v>
      </c>
      <c r="T2131" s="8">
        <f t="shared" si="200"/>
        <v>42439.024305555555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201"/>
        <v>2.0238095238095236E-3</v>
      </c>
      <c r="P2132" s="6">
        <f t="shared" si="202"/>
        <v>21.25</v>
      </c>
      <c r="Q2132" s="7" t="str">
        <f t="shared" si="198"/>
        <v>games</v>
      </c>
      <c r="R2132" s="7" t="str">
        <f t="shared" si="199"/>
        <v>video games</v>
      </c>
      <c r="S2132" s="8">
        <f t="shared" si="203"/>
        <v>41832.086377314816</v>
      </c>
      <c r="T2132" s="8">
        <f t="shared" si="200"/>
        <v>41867.086377314816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201"/>
        <v>0.05</v>
      </c>
      <c r="P2133" s="6">
        <f t="shared" si="202"/>
        <v>8.3333333333333339</v>
      </c>
      <c r="Q2133" s="7" t="str">
        <f t="shared" si="198"/>
        <v>games</v>
      </c>
      <c r="R2133" s="7" t="str">
        <f t="shared" si="199"/>
        <v>video games</v>
      </c>
      <c r="S2133" s="8">
        <f t="shared" si="203"/>
        <v>42167.207071759258</v>
      </c>
      <c r="T2133" s="8">
        <f t="shared" si="200"/>
        <v>42197.207071759258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201"/>
        <v>2.1129899999999997E-2</v>
      </c>
      <c r="P2134" s="6">
        <f t="shared" si="202"/>
        <v>21.34333333333333</v>
      </c>
      <c r="Q2134" s="7" t="str">
        <f t="shared" si="198"/>
        <v>games</v>
      </c>
      <c r="R2134" s="7" t="str">
        <f t="shared" si="199"/>
        <v>video games</v>
      </c>
      <c r="S2134" s="8">
        <f t="shared" si="203"/>
        <v>41643.487175925926</v>
      </c>
      <c r="T2134" s="8">
        <f t="shared" si="200"/>
        <v>41673.487175925926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201"/>
        <v>1.6E-2</v>
      </c>
      <c r="P2135" s="6">
        <f t="shared" si="202"/>
        <v>5.333333333333333</v>
      </c>
      <c r="Q2135" s="7" t="str">
        <f t="shared" si="198"/>
        <v>games</v>
      </c>
      <c r="R2135" s="7" t="str">
        <f t="shared" si="199"/>
        <v>video games</v>
      </c>
      <c r="S2135" s="8">
        <f t="shared" si="203"/>
        <v>40619.097210648149</v>
      </c>
      <c r="T2135" s="8">
        <f t="shared" si="200"/>
        <v>40657.290972222225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201"/>
        <v>1.7333333333333333E-2</v>
      </c>
      <c r="P2136" s="6">
        <f t="shared" si="202"/>
        <v>34.666666666666664</v>
      </c>
      <c r="Q2136" s="7" t="str">
        <f t="shared" si="198"/>
        <v>games</v>
      </c>
      <c r="R2136" s="7" t="str">
        <f t="shared" si="199"/>
        <v>video games</v>
      </c>
      <c r="S2136" s="8">
        <f t="shared" si="203"/>
        <v>41361.886469907404</v>
      </c>
      <c r="T2136" s="8">
        <f t="shared" si="200"/>
        <v>41391.886469907404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201"/>
        <v>9.5600000000000004E-2</v>
      </c>
      <c r="P2137" s="6">
        <f t="shared" si="202"/>
        <v>21.727272727272727</v>
      </c>
      <c r="Q2137" s="7" t="str">
        <f t="shared" si="198"/>
        <v>games</v>
      </c>
      <c r="R2137" s="7" t="str">
        <f t="shared" si="199"/>
        <v>video games</v>
      </c>
      <c r="S2137" s="8">
        <f t="shared" si="203"/>
        <v>41156.963344907403</v>
      </c>
      <c r="T2137" s="8">
        <f t="shared" si="200"/>
        <v>41186.963344907403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201"/>
        <v>5.9612499999999998E-4</v>
      </c>
      <c r="P2138" s="6">
        <f t="shared" si="202"/>
        <v>11.922499999999999</v>
      </c>
      <c r="Q2138" s="7" t="str">
        <f t="shared" si="198"/>
        <v>games</v>
      </c>
      <c r="R2138" s="7" t="str">
        <f t="shared" si="199"/>
        <v>video games</v>
      </c>
      <c r="S2138" s="8">
        <f t="shared" si="203"/>
        <v>41536.509097222224</v>
      </c>
      <c r="T2138" s="8">
        <f t="shared" si="200"/>
        <v>41566.509097222224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201"/>
        <v>0.28405999999999998</v>
      </c>
      <c r="P2139" s="6">
        <f t="shared" si="202"/>
        <v>26.59737827715356</v>
      </c>
      <c r="Q2139" s="7" t="str">
        <f t="shared" si="198"/>
        <v>games</v>
      </c>
      <c r="R2139" s="7" t="str">
        <f t="shared" si="199"/>
        <v>video games</v>
      </c>
      <c r="S2139" s="8">
        <f t="shared" si="203"/>
        <v>41948.771168981482</v>
      </c>
      <c r="T2139" s="8">
        <f t="shared" si="200"/>
        <v>41978.771168981482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201"/>
        <v>0.128</v>
      </c>
      <c r="P2140" s="6">
        <f t="shared" si="202"/>
        <v>10.666666666666666</v>
      </c>
      <c r="Q2140" s="7" t="str">
        <f t="shared" si="198"/>
        <v>games</v>
      </c>
      <c r="R2140" s="7" t="str">
        <f t="shared" si="199"/>
        <v>video games</v>
      </c>
      <c r="S2140" s="8">
        <f t="shared" si="203"/>
        <v>41557.013182870374</v>
      </c>
      <c r="T2140" s="8">
        <f t="shared" si="200"/>
        <v>41587.054849537039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201"/>
        <v>5.4199999999999998E-2</v>
      </c>
      <c r="P2141" s="6">
        <f t="shared" si="202"/>
        <v>29.035714285714285</v>
      </c>
      <c r="Q2141" s="7" t="str">
        <f t="shared" si="198"/>
        <v>games</v>
      </c>
      <c r="R2141" s="7" t="str">
        <f t="shared" si="199"/>
        <v>video games</v>
      </c>
      <c r="S2141" s="8">
        <f t="shared" si="203"/>
        <v>42647.750092592592</v>
      </c>
      <c r="T2141" s="8">
        <f t="shared" si="200"/>
        <v>42677.750092592592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201"/>
        <v>1.1199999999999999E-3</v>
      </c>
      <c r="P2142" s="6">
        <f t="shared" si="202"/>
        <v>50.909090909090907</v>
      </c>
      <c r="Q2142" s="7" t="str">
        <f t="shared" si="198"/>
        <v>games</v>
      </c>
      <c r="R2142" s="7" t="str">
        <f t="shared" si="199"/>
        <v>video games</v>
      </c>
      <c r="S2142" s="8">
        <f t="shared" si="203"/>
        <v>41255.833611111113</v>
      </c>
      <c r="T2142" s="8">
        <f t="shared" si="200"/>
        <v>41285.833611111113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201"/>
        <v>0</v>
      </c>
      <c r="P2143" s="6">
        <f t="shared" si="202"/>
        <v>0</v>
      </c>
      <c r="Q2143" s="7" t="str">
        <f t="shared" si="198"/>
        <v>games</v>
      </c>
      <c r="R2143" s="7" t="str">
        <f t="shared" si="199"/>
        <v>video games</v>
      </c>
      <c r="S2143" s="8">
        <f t="shared" si="203"/>
        <v>41927.235636574071</v>
      </c>
      <c r="T2143" s="8">
        <f t="shared" si="200"/>
        <v>41957.277303240742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201"/>
        <v>5.7238095238095241E-2</v>
      </c>
      <c r="P2144" s="6">
        <f t="shared" si="202"/>
        <v>50.083333333333336</v>
      </c>
      <c r="Q2144" s="7" t="str">
        <f t="shared" si="198"/>
        <v>games</v>
      </c>
      <c r="R2144" s="7" t="str">
        <f t="shared" si="199"/>
        <v>video games</v>
      </c>
      <c r="S2144" s="8">
        <f t="shared" si="203"/>
        <v>42340.701504629629</v>
      </c>
      <c r="T2144" s="8">
        <f t="shared" si="200"/>
        <v>42368.701504629629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201"/>
        <v>0.1125</v>
      </c>
      <c r="P2145" s="6">
        <f t="shared" si="202"/>
        <v>45</v>
      </c>
      <c r="Q2145" s="7" t="str">
        <f t="shared" si="198"/>
        <v>games</v>
      </c>
      <c r="R2145" s="7" t="str">
        <f t="shared" si="199"/>
        <v>video games</v>
      </c>
      <c r="S2145" s="8">
        <f t="shared" si="203"/>
        <v>40332.886712962965</v>
      </c>
      <c r="T2145" s="8">
        <f t="shared" si="200"/>
        <v>40380.791666666664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201"/>
        <v>1.7098591549295775E-2</v>
      </c>
      <c r="P2146" s="6">
        <f t="shared" si="202"/>
        <v>25.291666666666668</v>
      </c>
      <c r="Q2146" s="7" t="str">
        <f t="shared" si="198"/>
        <v>games</v>
      </c>
      <c r="R2146" s="7" t="str">
        <f t="shared" si="199"/>
        <v>video games</v>
      </c>
      <c r="S2146" s="8">
        <f t="shared" si="203"/>
        <v>41499.546759259261</v>
      </c>
      <c r="T2146" s="8">
        <f t="shared" si="200"/>
        <v>41531.546759259261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201"/>
        <v>0.30433333333333334</v>
      </c>
      <c r="P2147" s="6">
        <f t="shared" si="202"/>
        <v>51.292134831460672</v>
      </c>
      <c r="Q2147" s="7" t="str">
        <f t="shared" si="198"/>
        <v>games</v>
      </c>
      <c r="R2147" s="7" t="str">
        <f t="shared" si="199"/>
        <v>video games</v>
      </c>
      <c r="S2147" s="8">
        <f t="shared" si="203"/>
        <v>41575.237430555557</v>
      </c>
      <c r="T2147" s="8">
        <f t="shared" si="200"/>
        <v>41605.279097222221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201"/>
        <v>2.0000000000000001E-4</v>
      </c>
      <c r="P2148" s="6">
        <f t="shared" si="202"/>
        <v>1</v>
      </c>
      <c r="Q2148" s="7" t="str">
        <f t="shared" si="198"/>
        <v>games</v>
      </c>
      <c r="R2148" s="7" t="str">
        <f t="shared" si="199"/>
        <v>video games</v>
      </c>
      <c r="S2148" s="8">
        <f t="shared" si="203"/>
        <v>42397.679513888885</v>
      </c>
      <c r="T2148" s="8">
        <f t="shared" si="200"/>
        <v>42411.679513888885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201"/>
        <v>6.9641025641025639E-3</v>
      </c>
      <c r="P2149" s="6">
        <f t="shared" si="202"/>
        <v>49.381818181818183</v>
      </c>
      <c r="Q2149" s="7" t="str">
        <f t="shared" si="198"/>
        <v>games</v>
      </c>
      <c r="R2149" s="7" t="str">
        <f t="shared" si="199"/>
        <v>video games</v>
      </c>
      <c r="S2149" s="8">
        <f t="shared" si="203"/>
        <v>41927.295694444445</v>
      </c>
      <c r="T2149" s="8">
        <f t="shared" si="200"/>
        <v>41959.337361111116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201"/>
        <v>0.02</v>
      </c>
      <c r="P2150" s="6">
        <f t="shared" si="202"/>
        <v>1</v>
      </c>
      <c r="Q2150" s="7" t="str">
        <f t="shared" si="198"/>
        <v>games</v>
      </c>
      <c r="R2150" s="7" t="str">
        <f t="shared" si="199"/>
        <v>video games</v>
      </c>
      <c r="S2150" s="8">
        <f t="shared" si="203"/>
        <v>42066.733587962968</v>
      </c>
      <c r="T2150" s="8">
        <f t="shared" si="200"/>
        <v>42096.691921296297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201"/>
        <v>0</v>
      </c>
      <c r="P2151" s="6">
        <f t="shared" si="202"/>
        <v>0</v>
      </c>
      <c r="Q2151" s="7" t="str">
        <f t="shared" si="198"/>
        <v>games</v>
      </c>
      <c r="R2151" s="7" t="str">
        <f t="shared" si="199"/>
        <v>video games</v>
      </c>
      <c r="S2151" s="8">
        <f t="shared" si="203"/>
        <v>40355.024953703702</v>
      </c>
      <c r="T2151" s="8">
        <f t="shared" si="200"/>
        <v>40390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201"/>
        <v>8.0999999999999996E-3</v>
      </c>
      <c r="P2152" s="6">
        <f t="shared" si="202"/>
        <v>101.25</v>
      </c>
      <c r="Q2152" s="7" t="str">
        <f t="shared" si="198"/>
        <v>games</v>
      </c>
      <c r="R2152" s="7" t="str">
        <f t="shared" si="199"/>
        <v>video games</v>
      </c>
      <c r="S2152" s="8">
        <f t="shared" si="203"/>
        <v>42534.284710648149</v>
      </c>
      <c r="T2152" s="8">
        <f t="shared" si="200"/>
        <v>42564.284710648149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201"/>
        <v>2.6222222222222224E-3</v>
      </c>
      <c r="P2153" s="6">
        <f t="shared" si="202"/>
        <v>19.666666666666668</v>
      </c>
      <c r="Q2153" s="7" t="str">
        <f t="shared" si="198"/>
        <v>games</v>
      </c>
      <c r="R2153" s="7" t="str">
        <f t="shared" si="199"/>
        <v>video games</v>
      </c>
      <c r="S2153" s="8">
        <f t="shared" si="203"/>
        <v>42520.847384259265</v>
      </c>
      <c r="T2153" s="8">
        <f t="shared" si="200"/>
        <v>42550.847384259265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201"/>
        <v>1.6666666666666668E-3</v>
      </c>
      <c r="P2154" s="6">
        <f t="shared" si="202"/>
        <v>12.5</v>
      </c>
      <c r="Q2154" s="7" t="str">
        <f t="shared" ref="Q2154:Q2217" si="204">LEFT(N2154,SEARCH("/",N2154)-1)</f>
        <v>games</v>
      </c>
      <c r="R2154" s="7" t="str">
        <f t="shared" ref="R2154:R2217" si="205">RIGHT(N2154,LEN(N2154)-SEARCH("/",N2154))</f>
        <v>video games</v>
      </c>
      <c r="S2154" s="8">
        <f t="shared" si="203"/>
        <v>41683.832280092596</v>
      </c>
      <c r="T2154" s="8">
        <f t="shared" si="200"/>
        <v>41713.790613425925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201"/>
        <v>9.1244548809124457E-5</v>
      </c>
      <c r="P2155" s="6">
        <f t="shared" si="202"/>
        <v>8.5</v>
      </c>
      <c r="Q2155" s="7" t="str">
        <f t="shared" si="204"/>
        <v>games</v>
      </c>
      <c r="R2155" s="7" t="str">
        <f t="shared" si="205"/>
        <v>video games</v>
      </c>
      <c r="S2155" s="8">
        <f t="shared" si="203"/>
        <v>41974.911087962959</v>
      </c>
      <c r="T2155" s="8">
        <f t="shared" si="200"/>
        <v>42014.332638888889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201"/>
        <v>8.0000000000000002E-3</v>
      </c>
      <c r="P2156" s="6">
        <f t="shared" si="202"/>
        <v>1</v>
      </c>
      <c r="Q2156" s="7" t="str">
        <f t="shared" si="204"/>
        <v>games</v>
      </c>
      <c r="R2156" s="7" t="str">
        <f t="shared" si="205"/>
        <v>video games</v>
      </c>
      <c r="S2156" s="8">
        <f t="shared" si="203"/>
        <v>41647.632256944446</v>
      </c>
      <c r="T2156" s="8">
        <f t="shared" si="200"/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201"/>
        <v>2.3E-2</v>
      </c>
      <c r="P2157" s="6">
        <f t="shared" si="202"/>
        <v>23</v>
      </c>
      <c r="Q2157" s="7" t="str">
        <f t="shared" si="204"/>
        <v>games</v>
      </c>
      <c r="R2157" s="7" t="str">
        <f t="shared" si="205"/>
        <v>video games</v>
      </c>
      <c r="S2157" s="8">
        <f t="shared" si="203"/>
        <v>42430.747511574074</v>
      </c>
      <c r="T2157" s="8">
        <f t="shared" si="200"/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201"/>
        <v>2.6660714285714284E-2</v>
      </c>
      <c r="P2158" s="6">
        <f t="shared" si="202"/>
        <v>17.987951807228917</v>
      </c>
      <c r="Q2158" s="7" t="str">
        <f t="shared" si="204"/>
        <v>games</v>
      </c>
      <c r="R2158" s="7" t="str">
        <f t="shared" si="205"/>
        <v>video games</v>
      </c>
      <c r="S2158" s="8">
        <f t="shared" si="203"/>
        <v>41488.85423611111</v>
      </c>
      <c r="T2158" s="8">
        <f t="shared" si="200"/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201"/>
        <v>0.28192</v>
      </c>
      <c r="P2159" s="6">
        <f t="shared" si="202"/>
        <v>370.94736842105266</v>
      </c>
      <c r="Q2159" s="7" t="str">
        <f t="shared" si="204"/>
        <v>games</v>
      </c>
      <c r="R2159" s="7" t="str">
        <f t="shared" si="205"/>
        <v>video games</v>
      </c>
      <c r="S2159" s="8">
        <f t="shared" si="203"/>
        <v>42694.98128472222</v>
      </c>
      <c r="T2159" s="8">
        <f t="shared" si="200"/>
        <v>42727.332638888889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201"/>
        <v>6.5900366666666668E-2</v>
      </c>
      <c r="P2160" s="6">
        <f t="shared" si="202"/>
        <v>63.569485530546629</v>
      </c>
      <c r="Q2160" s="7" t="str">
        <f t="shared" si="204"/>
        <v>games</v>
      </c>
      <c r="R2160" s="7" t="str">
        <f t="shared" si="205"/>
        <v>video games</v>
      </c>
      <c r="S2160" s="8">
        <f t="shared" si="203"/>
        <v>41264.853865740741</v>
      </c>
      <c r="T2160" s="8">
        <f t="shared" si="200"/>
        <v>41309.853865740741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201"/>
        <v>7.2222222222222219E-3</v>
      </c>
      <c r="P2161" s="6">
        <f t="shared" si="202"/>
        <v>13</v>
      </c>
      <c r="Q2161" s="7" t="str">
        <f t="shared" si="204"/>
        <v>games</v>
      </c>
      <c r="R2161" s="7" t="str">
        <f t="shared" si="205"/>
        <v>video games</v>
      </c>
      <c r="S2161" s="8">
        <f t="shared" si="203"/>
        <v>40710.731180555551</v>
      </c>
      <c r="T2161" s="8">
        <f t="shared" si="200"/>
        <v>40740.731180555551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201"/>
        <v>8.5000000000000006E-3</v>
      </c>
      <c r="P2162" s="6">
        <f t="shared" si="202"/>
        <v>5.3125</v>
      </c>
      <c r="Q2162" s="7" t="str">
        <f t="shared" si="204"/>
        <v>games</v>
      </c>
      <c r="R2162" s="7" t="str">
        <f t="shared" si="205"/>
        <v>video games</v>
      </c>
      <c r="S2162" s="8">
        <f t="shared" si="203"/>
        <v>41018.711863425924</v>
      </c>
      <c r="T2162" s="8">
        <f t="shared" si="200"/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201"/>
        <v>1.1575</v>
      </c>
      <c r="P2163" s="6">
        <f t="shared" si="202"/>
        <v>35.615384615384613</v>
      </c>
      <c r="Q2163" s="7" t="str">
        <f t="shared" si="204"/>
        <v>music</v>
      </c>
      <c r="R2163" s="7" t="str">
        <f t="shared" si="205"/>
        <v>rock</v>
      </c>
      <c r="S2163" s="8">
        <f t="shared" si="203"/>
        <v>42240.852534722217</v>
      </c>
      <c r="T2163" s="8">
        <f t="shared" si="200"/>
        <v>42270.852534722217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201"/>
        <v>1.1226666666666667</v>
      </c>
      <c r="P2164" s="6">
        <f t="shared" si="202"/>
        <v>87.103448275862064</v>
      </c>
      <c r="Q2164" s="7" t="str">
        <f t="shared" si="204"/>
        <v>music</v>
      </c>
      <c r="R2164" s="7" t="str">
        <f t="shared" si="205"/>
        <v>rock</v>
      </c>
      <c r="S2164" s="8">
        <f t="shared" si="203"/>
        <v>41813.766099537039</v>
      </c>
      <c r="T2164" s="8">
        <f t="shared" si="200"/>
        <v>41844.766099537039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201"/>
        <v>1.3220000000000001</v>
      </c>
      <c r="P2165" s="6">
        <f t="shared" si="202"/>
        <v>75.11363636363636</v>
      </c>
      <c r="Q2165" s="7" t="str">
        <f t="shared" si="204"/>
        <v>music</v>
      </c>
      <c r="R2165" s="7" t="str">
        <f t="shared" si="205"/>
        <v>rock</v>
      </c>
      <c r="S2165" s="8">
        <f t="shared" si="203"/>
        <v>42111.899537037039</v>
      </c>
      <c r="T2165" s="8">
        <f t="shared" si="200"/>
        <v>42163.159722222219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201"/>
        <v>1.0263636363636364</v>
      </c>
      <c r="P2166" s="6">
        <f t="shared" si="202"/>
        <v>68.01204819277109</v>
      </c>
      <c r="Q2166" s="7" t="str">
        <f t="shared" si="204"/>
        <v>music</v>
      </c>
      <c r="R2166" s="7" t="str">
        <f t="shared" si="205"/>
        <v>rock</v>
      </c>
      <c r="S2166" s="8">
        <f t="shared" si="203"/>
        <v>42515.71775462963</v>
      </c>
      <c r="T2166" s="8">
        <f t="shared" si="200"/>
        <v>42546.165972222225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201"/>
        <v>1.3864000000000001</v>
      </c>
      <c r="P2167" s="6">
        <f t="shared" si="202"/>
        <v>29.623931623931625</v>
      </c>
      <c r="Q2167" s="7" t="str">
        <f t="shared" si="204"/>
        <v>music</v>
      </c>
      <c r="R2167" s="7" t="str">
        <f t="shared" si="205"/>
        <v>rock</v>
      </c>
      <c r="S2167" s="8">
        <f t="shared" si="203"/>
        <v>42438.667071759264</v>
      </c>
      <c r="T2167" s="8">
        <f t="shared" si="200"/>
        <v>42468.625405092593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201"/>
        <v>1.466</v>
      </c>
      <c r="P2168" s="6">
        <f t="shared" si="202"/>
        <v>91.625</v>
      </c>
      <c r="Q2168" s="7" t="str">
        <f t="shared" si="204"/>
        <v>music</v>
      </c>
      <c r="R2168" s="7" t="str">
        <f t="shared" si="205"/>
        <v>rock</v>
      </c>
      <c r="S2168" s="8">
        <f t="shared" si="203"/>
        <v>41933.838171296295</v>
      </c>
      <c r="T2168" s="8">
        <f t="shared" si="200"/>
        <v>41978.879837962959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201"/>
        <v>1.2</v>
      </c>
      <c r="P2169" s="6">
        <f t="shared" si="202"/>
        <v>22.5</v>
      </c>
      <c r="Q2169" s="7" t="str">
        <f t="shared" si="204"/>
        <v>music</v>
      </c>
      <c r="R2169" s="7" t="str">
        <f t="shared" si="205"/>
        <v>rock</v>
      </c>
      <c r="S2169" s="8">
        <f t="shared" si="203"/>
        <v>41153.066400462965</v>
      </c>
      <c r="T2169" s="8">
        <f t="shared" si="200"/>
        <v>41167.066400462965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201"/>
        <v>1.215816111111111</v>
      </c>
      <c r="P2170" s="6">
        <f t="shared" si="202"/>
        <v>64.366735294117646</v>
      </c>
      <c r="Q2170" s="7" t="str">
        <f t="shared" si="204"/>
        <v>music</v>
      </c>
      <c r="R2170" s="7" t="str">
        <f t="shared" si="205"/>
        <v>rock</v>
      </c>
      <c r="S2170" s="8">
        <f t="shared" si="203"/>
        <v>42745.600243055553</v>
      </c>
      <c r="T2170" s="8">
        <f t="shared" si="200"/>
        <v>42776.208333333328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201"/>
        <v>1</v>
      </c>
      <c r="P2171" s="6">
        <f t="shared" si="202"/>
        <v>21.857142857142858</v>
      </c>
      <c r="Q2171" s="7" t="str">
        <f t="shared" si="204"/>
        <v>music</v>
      </c>
      <c r="R2171" s="7" t="str">
        <f t="shared" si="205"/>
        <v>rock</v>
      </c>
      <c r="S2171" s="8">
        <f t="shared" si="203"/>
        <v>42793.700821759259</v>
      </c>
      <c r="T2171" s="8">
        <f t="shared" si="200"/>
        <v>42796.700821759259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201"/>
        <v>1.8085714285714285</v>
      </c>
      <c r="P2172" s="6">
        <f t="shared" si="202"/>
        <v>33.315789473684212</v>
      </c>
      <c r="Q2172" s="7" t="str">
        <f t="shared" si="204"/>
        <v>music</v>
      </c>
      <c r="R2172" s="7" t="str">
        <f t="shared" si="205"/>
        <v>rock</v>
      </c>
      <c r="S2172" s="8">
        <f t="shared" si="203"/>
        <v>42198.750254629631</v>
      </c>
      <c r="T2172" s="8">
        <f t="shared" si="200"/>
        <v>42238.750254629631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201"/>
        <v>1.0607500000000001</v>
      </c>
      <c r="P2173" s="6">
        <f t="shared" si="202"/>
        <v>90.276595744680847</v>
      </c>
      <c r="Q2173" s="7" t="str">
        <f t="shared" si="204"/>
        <v>music</v>
      </c>
      <c r="R2173" s="7" t="str">
        <f t="shared" si="205"/>
        <v>rock</v>
      </c>
      <c r="S2173" s="8">
        <f t="shared" si="203"/>
        <v>42141.95711805555</v>
      </c>
      <c r="T2173" s="8">
        <f t="shared" si="200"/>
        <v>42177.208333333328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201"/>
        <v>1</v>
      </c>
      <c r="P2174" s="6">
        <f t="shared" si="202"/>
        <v>76.92307692307692</v>
      </c>
      <c r="Q2174" s="7" t="str">
        <f t="shared" si="204"/>
        <v>music</v>
      </c>
      <c r="R2174" s="7" t="str">
        <f t="shared" si="205"/>
        <v>rock</v>
      </c>
      <c r="S2174" s="8">
        <f t="shared" si="203"/>
        <v>42082.580092592587</v>
      </c>
      <c r="T2174" s="8">
        <f t="shared" si="200"/>
        <v>42112.580092592587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201"/>
        <v>1.2692857142857144</v>
      </c>
      <c r="P2175" s="6">
        <f t="shared" si="202"/>
        <v>59.233333333333334</v>
      </c>
      <c r="Q2175" s="7" t="str">
        <f t="shared" si="204"/>
        <v>music</v>
      </c>
      <c r="R2175" s="7" t="str">
        <f t="shared" si="205"/>
        <v>rock</v>
      </c>
      <c r="S2175" s="8">
        <f t="shared" si="203"/>
        <v>41495.692627314813</v>
      </c>
      <c r="T2175" s="8">
        <f t="shared" si="200"/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201"/>
        <v>1.0297499999999999</v>
      </c>
      <c r="P2176" s="6">
        <f t="shared" si="202"/>
        <v>65.38095238095238</v>
      </c>
      <c r="Q2176" s="7" t="str">
        <f t="shared" si="204"/>
        <v>music</v>
      </c>
      <c r="R2176" s="7" t="str">
        <f t="shared" si="205"/>
        <v>rock</v>
      </c>
      <c r="S2176" s="8">
        <f t="shared" si="203"/>
        <v>42465.542905092589</v>
      </c>
      <c r="T2176" s="8">
        <f t="shared" si="200"/>
        <v>42495.542905092589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201"/>
        <v>2.5</v>
      </c>
      <c r="P2177" s="6">
        <f t="shared" si="202"/>
        <v>67.307692307692307</v>
      </c>
      <c r="Q2177" s="7" t="str">
        <f t="shared" si="204"/>
        <v>music</v>
      </c>
      <c r="R2177" s="7" t="str">
        <f t="shared" si="205"/>
        <v>rock</v>
      </c>
      <c r="S2177" s="8">
        <f t="shared" si="203"/>
        <v>42565.009097222224</v>
      </c>
      <c r="T2177" s="8">
        <f t="shared" si="200"/>
        <v>42572.009097222224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201"/>
        <v>1.2602</v>
      </c>
      <c r="P2178" s="6">
        <f t="shared" si="202"/>
        <v>88.74647887323944</v>
      </c>
      <c r="Q2178" s="7" t="str">
        <f t="shared" si="204"/>
        <v>music</v>
      </c>
      <c r="R2178" s="7" t="str">
        <f t="shared" si="205"/>
        <v>rock</v>
      </c>
      <c r="S2178" s="8">
        <f t="shared" si="203"/>
        <v>42096.633206018523</v>
      </c>
      <c r="T2178" s="8">
        <f t="shared" ref="T2178:T2241" si="206">(((I2178/60)/60)/24)+DATE(1970,1,1)</f>
        <v>42126.633206018523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207">E2179/D2179</f>
        <v>1.0012000000000001</v>
      </c>
      <c r="P2179" s="6">
        <f t="shared" ref="P2179:P2242" si="208">IF(L2179=0,0,E2179/L2179)</f>
        <v>65.868421052631575</v>
      </c>
      <c r="Q2179" s="7" t="str">
        <f t="shared" si="204"/>
        <v>music</v>
      </c>
      <c r="R2179" s="7" t="str">
        <f t="shared" si="205"/>
        <v>rock</v>
      </c>
      <c r="S2179" s="8">
        <f t="shared" ref="S2179:S2242" si="209">(((J2179/60)/60)/24)+DATE(1970,1,1)</f>
        <v>42502.250775462962</v>
      </c>
      <c r="T2179" s="8">
        <f t="shared" si="206"/>
        <v>42527.250775462962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207"/>
        <v>1.3864000000000001</v>
      </c>
      <c r="P2180" s="6">
        <f t="shared" si="208"/>
        <v>40.349243306169967</v>
      </c>
      <c r="Q2180" s="7" t="str">
        <f t="shared" si="204"/>
        <v>music</v>
      </c>
      <c r="R2180" s="7" t="str">
        <f t="shared" si="205"/>
        <v>rock</v>
      </c>
      <c r="S2180" s="8">
        <f t="shared" si="209"/>
        <v>42723.63653935185</v>
      </c>
      <c r="T2180" s="8">
        <f t="shared" si="206"/>
        <v>42753.63653935185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207"/>
        <v>1.6140000000000001</v>
      </c>
      <c r="P2181" s="6">
        <f t="shared" si="208"/>
        <v>76.857142857142861</v>
      </c>
      <c r="Q2181" s="7" t="str">
        <f t="shared" si="204"/>
        <v>music</v>
      </c>
      <c r="R2181" s="7" t="str">
        <f t="shared" si="205"/>
        <v>rock</v>
      </c>
      <c r="S2181" s="8">
        <f t="shared" si="209"/>
        <v>42075.171203703707</v>
      </c>
      <c r="T2181" s="8">
        <f t="shared" si="206"/>
        <v>42105.171203703707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207"/>
        <v>1.071842</v>
      </c>
      <c r="P2182" s="6">
        <f t="shared" si="208"/>
        <v>68.707820512820518</v>
      </c>
      <c r="Q2182" s="7" t="str">
        <f t="shared" si="204"/>
        <v>music</v>
      </c>
      <c r="R2182" s="7" t="str">
        <f t="shared" si="205"/>
        <v>rock</v>
      </c>
      <c r="S2182" s="8">
        <f t="shared" si="209"/>
        <v>42279.669768518521</v>
      </c>
      <c r="T2182" s="8">
        <f t="shared" si="206"/>
        <v>42321.711435185185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207"/>
        <v>1.5309999999999999</v>
      </c>
      <c r="P2183" s="6">
        <f t="shared" si="208"/>
        <v>57.773584905660378</v>
      </c>
      <c r="Q2183" s="7" t="str">
        <f t="shared" si="204"/>
        <v>games</v>
      </c>
      <c r="R2183" s="7" t="str">
        <f t="shared" si="205"/>
        <v>tabletop games</v>
      </c>
      <c r="S2183" s="8">
        <f t="shared" si="209"/>
        <v>42773.005243055552</v>
      </c>
      <c r="T2183" s="8">
        <f t="shared" si="206"/>
        <v>42787.005243055552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207"/>
        <v>5.2416666666666663</v>
      </c>
      <c r="P2184" s="6">
        <f t="shared" si="208"/>
        <v>44.171348314606739</v>
      </c>
      <c r="Q2184" s="7" t="str">
        <f t="shared" si="204"/>
        <v>games</v>
      </c>
      <c r="R2184" s="7" t="str">
        <f t="shared" si="205"/>
        <v>tabletop games</v>
      </c>
      <c r="S2184" s="8">
        <f t="shared" si="209"/>
        <v>41879.900752314818</v>
      </c>
      <c r="T2184" s="8">
        <f t="shared" si="206"/>
        <v>41914.900752314818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207"/>
        <v>4.8927777777777779</v>
      </c>
      <c r="P2185" s="6">
        <f t="shared" si="208"/>
        <v>31.566308243727597</v>
      </c>
      <c r="Q2185" s="7" t="str">
        <f t="shared" si="204"/>
        <v>games</v>
      </c>
      <c r="R2185" s="7" t="str">
        <f t="shared" si="205"/>
        <v>tabletop games</v>
      </c>
      <c r="S2185" s="8">
        <f t="shared" si="209"/>
        <v>42745.365474537044</v>
      </c>
      <c r="T2185" s="8">
        <f t="shared" si="206"/>
        <v>42775.208333333328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207"/>
        <v>2.8473999999999999</v>
      </c>
      <c r="P2186" s="6">
        <f t="shared" si="208"/>
        <v>107.04511278195488</v>
      </c>
      <c r="Q2186" s="7" t="str">
        <f t="shared" si="204"/>
        <v>games</v>
      </c>
      <c r="R2186" s="7" t="str">
        <f t="shared" si="205"/>
        <v>tabletop games</v>
      </c>
      <c r="S2186" s="8">
        <f t="shared" si="209"/>
        <v>42380.690289351856</v>
      </c>
      <c r="T2186" s="8">
        <f t="shared" si="206"/>
        <v>42394.666666666672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207"/>
        <v>18.569700000000001</v>
      </c>
      <c r="P2187" s="6">
        <f t="shared" si="208"/>
        <v>149.03451043338683</v>
      </c>
      <c r="Q2187" s="7" t="str">
        <f t="shared" si="204"/>
        <v>games</v>
      </c>
      <c r="R2187" s="7" t="str">
        <f t="shared" si="205"/>
        <v>tabletop games</v>
      </c>
      <c r="S2187" s="8">
        <f t="shared" si="209"/>
        <v>41319.349988425929</v>
      </c>
      <c r="T2187" s="8">
        <f t="shared" si="206"/>
        <v>41359.349988425929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207"/>
        <v>1.0967499999999999</v>
      </c>
      <c r="P2188" s="6">
        <f t="shared" si="208"/>
        <v>55.956632653061227</v>
      </c>
      <c r="Q2188" s="7" t="str">
        <f t="shared" si="204"/>
        <v>games</v>
      </c>
      <c r="R2188" s="7" t="str">
        <f t="shared" si="205"/>
        <v>tabletop games</v>
      </c>
      <c r="S2188" s="8">
        <f t="shared" si="209"/>
        <v>42583.615081018521</v>
      </c>
      <c r="T2188" s="8">
        <f t="shared" si="206"/>
        <v>42620.083333333328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207"/>
        <v>10.146425000000001</v>
      </c>
      <c r="P2189" s="6">
        <f t="shared" si="208"/>
        <v>56.970381807973048</v>
      </c>
      <c r="Q2189" s="7" t="str">
        <f t="shared" si="204"/>
        <v>games</v>
      </c>
      <c r="R2189" s="7" t="str">
        <f t="shared" si="205"/>
        <v>tabletop games</v>
      </c>
      <c r="S2189" s="8">
        <f t="shared" si="209"/>
        <v>42068.209097222221</v>
      </c>
      <c r="T2189" s="8">
        <f t="shared" si="206"/>
        <v>42097.165972222225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207"/>
        <v>4.1217692027666546</v>
      </c>
      <c r="P2190" s="6">
        <f t="shared" si="208"/>
        <v>44.056420233463037</v>
      </c>
      <c r="Q2190" s="7" t="str">
        <f t="shared" si="204"/>
        <v>games</v>
      </c>
      <c r="R2190" s="7" t="str">
        <f t="shared" si="205"/>
        <v>tabletop games</v>
      </c>
      <c r="S2190" s="8">
        <f t="shared" si="209"/>
        <v>42633.586122685185</v>
      </c>
      <c r="T2190" s="8">
        <f t="shared" si="206"/>
        <v>42668.708333333328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207"/>
        <v>5.0324999999999998</v>
      </c>
      <c r="P2191" s="6">
        <f t="shared" si="208"/>
        <v>68.625</v>
      </c>
      <c r="Q2191" s="7" t="str">
        <f t="shared" si="204"/>
        <v>games</v>
      </c>
      <c r="R2191" s="7" t="str">
        <f t="shared" si="205"/>
        <v>tabletop games</v>
      </c>
      <c r="S2191" s="8">
        <f t="shared" si="209"/>
        <v>42467.788194444445</v>
      </c>
      <c r="T2191" s="8">
        <f t="shared" si="206"/>
        <v>42481.916666666672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207"/>
        <v>1.8461052631578947</v>
      </c>
      <c r="P2192" s="6">
        <f t="shared" si="208"/>
        <v>65.318435754189949</v>
      </c>
      <c r="Q2192" s="7" t="str">
        <f t="shared" si="204"/>
        <v>games</v>
      </c>
      <c r="R2192" s="7" t="str">
        <f t="shared" si="205"/>
        <v>tabletop games</v>
      </c>
      <c r="S2192" s="8">
        <f t="shared" si="209"/>
        <v>42417.625046296293</v>
      </c>
      <c r="T2192" s="8">
        <f t="shared" si="206"/>
        <v>42452.290972222225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207"/>
        <v>1.1973333333333334</v>
      </c>
      <c r="P2193" s="6">
        <f t="shared" si="208"/>
        <v>35.92</v>
      </c>
      <c r="Q2193" s="7" t="str">
        <f t="shared" si="204"/>
        <v>games</v>
      </c>
      <c r="R2193" s="7" t="str">
        <f t="shared" si="205"/>
        <v>tabletop games</v>
      </c>
      <c r="S2193" s="8">
        <f t="shared" si="209"/>
        <v>42768.833645833336</v>
      </c>
      <c r="T2193" s="8">
        <f t="shared" si="206"/>
        <v>42780.833645833336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207"/>
        <v>10.812401666666668</v>
      </c>
      <c r="P2194" s="6">
        <f t="shared" si="208"/>
        <v>40.070667078443485</v>
      </c>
      <c r="Q2194" s="7" t="str">
        <f t="shared" si="204"/>
        <v>games</v>
      </c>
      <c r="R2194" s="7" t="str">
        <f t="shared" si="205"/>
        <v>tabletop games</v>
      </c>
      <c r="S2194" s="8">
        <f t="shared" si="209"/>
        <v>42691.8512037037</v>
      </c>
      <c r="T2194" s="8">
        <f t="shared" si="206"/>
        <v>42719.958333333328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207"/>
        <v>4.5237333333333334</v>
      </c>
      <c r="P2195" s="6">
        <f t="shared" si="208"/>
        <v>75.647714604236342</v>
      </c>
      <c r="Q2195" s="7" t="str">
        <f t="shared" si="204"/>
        <v>games</v>
      </c>
      <c r="R2195" s="7" t="str">
        <f t="shared" si="205"/>
        <v>tabletop games</v>
      </c>
      <c r="S2195" s="8">
        <f t="shared" si="209"/>
        <v>42664.405925925923</v>
      </c>
      <c r="T2195" s="8">
        <f t="shared" si="206"/>
        <v>42695.207638888889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207"/>
        <v>5.3737000000000004</v>
      </c>
      <c r="P2196" s="6">
        <f t="shared" si="208"/>
        <v>61.203872437357631</v>
      </c>
      <c r="Q2196" s="7" t="str">
        <f t="shared" si="204"/>
        <v>games</v>
      </c>
      <c r="R2196" s="7" t="str">
        <f t="shared" si="205"/>
        <v>tabletop games</v>
      </c>
      <c r="S2196" s="8">
        <f t="shared" si="209"/>
        <v>42425.757986111115</v>
      </c>
      <c r="T2196" s="8">
        <f t="shared" si="206"/>
        <v>42455.716319444444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207"/>
        <v>1.2032608695652174</v>
      </c>
      <c r="P2197" s="6">
        <f t="shared" si="208"/>
        <v>48.130434782608695</v>
      </c>
      <c r="Q2197" s="7" t="str">
        <f t="shared" si="204"/>
        <v>games</v>
      </c>
      <c r="R2197" s="7" t="str">
        <f t="shared" si="205"/>
        <v>tabletop games</v>
      </c>
      <c r="S2197" s="8">
        <f t="shared" si="209"/>
        <v>42197.771990740745</v>
      </c>
      <c r="T2197" s="8">
        <f t="shared" si="206"/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207"/>
        <v>1.1383571428571428</v>
      </c>
      <c r="P2198" s="6">
        <f t="shared" si="208"/>
        <v>68.106837606837601</v>
      </c>
      <c r="Q2198" s="7" t="str">
        <f t="shared" si="204"/>
        <v>games</v>
      </c>
      <c r="R2198" s="7" t="str">
        <f t="shared" si="205"/>
        <v>tabletop games</v>
      </c>
      <c r="S2198" s="8">
        <f t="shared" si="209"/>
        <v>42675.487291666665</v>
      </c>
      <c r="T2198" s="8">
        <f t="shared" si="206"/>
        <v>42706.291666666672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207"/>
        <v>9.5103109999999997</v>
      </c>
      <c r="P2199" s="6">
        <f t="shared" si="208"/>
        <v>65.891300230946882</v>
      </c>
      <c r="Q2199" s="7" t="str">
        <f t="shared" si="204"/>
        <v>games</v>
      </c>
      <c r="R2199" s="7" t="str">
        <f t="shared" si="205"/>
        <v>tabletop games</v>
      </c>
      <c r="S2199" s="8">
        <f t="shared" si="209"/>
        <v>42033.584016203706</v>
      </c>
      <c r="T2199" s="8">
        <f t="shared" si="206"/>
        <v>42063.584016203706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207"/>
        <v>1.3289249999999999</v>
      </c>
      <c r="P2200" s="6">
        <f t="shared" si="208"/>
        <v>81.654377880184327</v>
      </c>
      <c r="Q2200" s="7" t="str">
        <f t="shared" si="204"/>
        <v>games</v>
      </c>
      <c r="R2200" s="7" t="str">
        <f t="shared" si="205"/>
        <v>tabletop games</v>
      </c>
      <c r="S2200" s="8">
        <f t="shared" si="209"/>
        <v>42292.513888888891</v>
      </c>
      <c r="T2200" s="8">
        <f t="shared" si="206"/>
        <v>42322.555555555555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207"/>
        <v>1.4697777777777778</v>
      </c>
      <c r="P2201" s="6">
        <f t="shared" si="208"/>
        <v>52.701195219123505</v>
      </c>
      <c r="Q2201" s="7" t="str">
        <f t="shared" si="204"/>
        <v>games</v>
      </c>
      <c r="R2201" s="7" t="str">
        <f t="shared" si="205"/>
        <v>tabletop games</v>
      </c>
      <c r="S2201" s="8">
        <f t="shared" si="209"/>
        <v>42262.416643518518</v>
      </c>
      <c r="T2201" s="8">
        <f t="shared" si="206"/>
        <v>42292.416643518518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207"/>
        <v>5.4215</v>
      </c>
      <c r="P2202" s="6">
        <f t="shared" si="208"/>
        <v>41.228136882129277</v>
      </c>
      <c r="Q2202" s="7" t="str">
        <f t="shared" si="204"/>
        <v>games</v>
      </c>
      <c r="R2202" s="7" t="str">
        <f t="shared" si="205"/>
        <v>tabletop games</v>
      </c>
      <c r="S2202" s="8">
        <f t="shared" si="209"/>
        <v>42163.625787037032</v>
      </c>
      <c r="T2202" s="8">
        <f t="shared" si="206"/>
        <v>42191.125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207"/>
        <v>3.8271818181818182</v>
      </c>
      <c r="P2203" s="6">
        <f t="shared" si="208"/>
        <v>15.035357142857142</v>
      </c>
      <c r="Q2203" s="7" t="str">
        <f t="shared" si="204"/>
        <v>music</v>
      </c>
      <c r="R2203" s="7" t="str">
        <f t="shared" si="205"/>
        <v>electronic music</v>
      </c>
      <c r="S2203" s="8">
        <f t="shared" si="209"/>
        <v>41276.846817129634</v>
      </c>
      <c r="T2203" s="8">
        <f t="shared" si="206"/>
        <v>41290.846817129634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207"/>
        <v>7.0418124999999998</v>
      </c>
      <c r="P2204" s="6">
        <f t="shared" si="208"/>
        <v>39.066920943134534</v>
      </c>
      <c r="Q2204" s="7" t="str">
        <f t="shared" si="204"/>
        <v>music</v>
      </c>
      <c r="R2204" s="7" t="str">
        <f t="shared" si="205"/>
        <v>electronic music</v>
      </c>
      <c r="S2204" s="8">
        <f t="shared" si="209"/>
        <v>41184.849166666667</v>
      </c>
      <c r="T2204" s="8">
        <f t="shared" si="206"/>
        <v>41214.849166666667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207"/>
        <v>1.0954999999999999</v>
      </c>
      <c r="P2205" s="6">
        <f t="shared" si="208"/>
        <v>43.82</v>
      </c>
      <c r="Q2205" s="7" t="str">
        <f t="shared" si="204"/>
        <v>music</v>
      </c>
      <c r="R2205" s="7" t="str">
        <f t="shared" si="205"/>
        <v>electronic music</v>
      </c>
      <c r="S2205" s="8">
        <f t="shared" si="209"/>
        <v>42241.85974537037</v>
      </c>
      <c r="T2205" s="8">
        <f t="shared" si="206"/>
        <v>42271.85974537037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207"/>
        <v>1.3286666666666667</v>
      </c>
      <c r="P2206" s="6">
        <f t="shared" si="208"/>
        <v>27.301369863013697</v>
      </c>
      <c r="Q2206" s="7" t="str">
        <f t="shared" si="204"/>
        <v>music</v>
      </c>
      <c r="R2206" s="7" t="str">
        <f t="shared" si="205"/>
        <v>electronic music</v>
      </c>
      <c r="S2206" s="8">
        <f t="shared" si="209"/>
        <v>41312.311562499999</v>
      </c>
      <c r="T2206" s="8">
        <f t="shared" si="206"/>
        <v>41342.311562499999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207"/>
        <v>1.52</v>
      </c>
      <c r="P2207" s="6">
        <f t="shared" si="208"/>
        <v>42.222222222222221</v>
      </c>
      <c r="Q2207" s="7" t="str">
        <f t="shared" si="204"/>
        <v>music</v>
      </c>
      <c r="R2207" s="7" t="str">
        <f t="shared" si="205"/>
        <v>electronic music</v>
      </c>
      <c r="S2207" s="8">
        <f t="shared" si="209"/>
        <v>41031.82163194444</v>
      </c>
      <c r="T2207" s="8">
        <f t="shared" si="206"/>
        <v>41061.82163194444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207"/>
        <v>1.0272727272727273</v>
      </c>
      <c r="P2208" s="6">
        <f t="shared" si="208"/>
        <v>33.235294117647058</v>
      </c>
      <c r="Q2208" s="7" t="str">
        <f t="shared" si="204"/>
        <v>music</v>
      </c>
      <c r="R2208" s="7" t="str">
        <f t="shared" si="205"/>
        <v>electronic music</v>
      </c>
      <c r="S2208" s="8">
        <f t="shared" si="209"/>
        <v>40997.257222222222</v>
      </c>
      <c r="T2208" s="8">
        <f t="shared" si="206"/>
        <v>41015.257222222222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207"/>
        <v>1</v>
      </c>
      <c r="P2209" s="6">
        <f t="shared" si="208"/>
        <v>285.71428571428572</v>
      </c>
      <c r="Q2209" s="7" t="str">
        <f t="shared" si="204"/>
        <v>music</v>
      </c>
      <c r="R2209" s="7" t="str">
        <f t="shared" si="205"/>
        <v>electronic music</v>
      </c>
      <c r="S2209" s="8">
        <f t="shared" si="209"/>
        <v>41564.194131944445</v>
      </c>
      <c r="T2209" s="8">
        <f t="shared" si="206"/>
        <v>41594.235798611109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207"/>
        <v>1.016</v>
      </c>
      <c r="P2210" s="6">
        <f t="shared" si="208"/>
        <v>42.333333333333336</v>
      </c>
      <c r="Q2210" s="7" t="str">
        <f t="shared" si="204"/>
        <v>music</v>
      </c>
      <c r="R2210" s="7" t="str">
        <f t="shared" si="205"/>
        <v>electronic music</v>
      </c>
      <c r="S2210" s="8">
        <f t="shared" si="209"/>
        <v>40946.882245370369</v>
      </c>
      <c r="T2210" s="8">
        <f t="shared" si="206"/>
        <v>41006.166666666664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207"/>
        <v>1.508</v>
      </c>
      <c r="P2211" s="6">
        <f t="shared" si="208"/>
        <v>50.266666666666666</v>
      </c>
      <c r="Q2211" s="7" t="str">
        <f t="shared" si="204"/>
        <v>music</v>
      </c>
      <c r="R2211" s="7" t="str">
        <f t="shared" si="205"/>
        <v>electronic music</v>
      </c>
      <c r="S2211" s="8">
        <f t="shared" si="209"/>
        <v>41732.479675925926</v>
      </c>
      <c r="T2211" s="8">
        <f t="shared" si="206"/>
        <v>41743.958333333336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207"/>
        <v>1.11425</v>
      </c>
      <c r="P2212" s="6">
        <f t="shared" si="208"/>
        <v>61.902777777777779</v>
      </c>
      <c r="Q2212" s="7" t="str">
        <f t="shared" si="204"/>
        <v>music</v>
      </c>
      <c r="R2212" s="7" t="str">
        <f t="shared" si="205"/>
        <v>electronic music</v>
      </c>
      <c r="S2212" s="8">
        <f t="shared" si="209"/>
        <v>40956.066087962965</v>
      </c>
      <c r="T2212" s="8">
        <f t="shared" si="206"/>
        <v>41013.73333333333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207"/>
        <v>1.956</v>
      </c>
      <c r="P2213" s="6">
        <f t="shared" si="208"/>
        <v>40.75</v>
      </c>
      <c r="Q2213" s="7" t="str">
        <f t="shared" si="204"/>
        <v>music</v>
      </c>
      <c r="R2213" s="7" t="str">
        <f t="shared" si="205"/>
        <v>electronic music</v>
      </c>
      <c r="S2213" s="8">
        <f t="shared" si="209"/>
        <v>41716.785011574073</v>
      </c>
      <c r="T2213" s="8">
        <f t="shared" si="206"/>
        <v>41739.290972222225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207"/>
        <v>1.1438333333333333</v>
      </c>
      <c r="P2214" s="6">
        <f t="shared" si="208"/>
        <v>55.796747967479675</v>
      </c>
      <c r="Q2214" s="7" t="str">
        <f t="shared" si="204"/>
        <v>music</v>
      </c>
      <c r="R2214" s="7" t="str">
        <f t="shared" si="205"/>
        <v>electronic music</v>
      </c>
      <c r="S2214" s="8">
        <f t="shared" si="209"/>
        <v>41548.747418981482</v>
      </c>
      <c r="T2214" s="8">
        <f t="shared" si="206"/>
        <v>41582.041666666664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207"/>
        <v>2</v>
      </c>
      <c r="P2215" s="6">
        <f t="shared" si="208"/>
        <v>10</v>
      </c>
      <c r="Q2215" s="7" t="str">
        <f t="shared" si="204"/>
        <v>music</v>
      </c>
      <c r="R2215" s="7" t="str">
        <f t="shared" si="205"/>
        <v>electronic music</v>
      </c>
      <c r="S2215" s="8">
        <f t="shared" si="209"/>
        <v>42109.826145833329</v>
      </c>
      <c r="T2215" s="8">
        <f t="shared" si="206"/>
        <v>42139.826145833329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207"/>
        <v>2.9250166666666666</v>
      </c>
      <c r="P2216" s="6">
        <f t="shared" si="208"/>
        <v>73.125416666666666</v>
      </c>
      <c r="Q2216" s="7" t="str">
        <f t="shared" si="204"/>
        <v>music</v>
      </c>
      <c r="R2216" s="7" t="str">
        <f t="shared" si="205"/>
        <v>electronic music</v>
      </c>
      <c r="S2216" s="8">
        <f t="shared" si="209"/>
        <v>41646.792222222226</v>
      </c>
      <c r="T2216" s="8">
        <f t="shared" si="206"/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207"/>
        <v>1.5636363636363637</v>
      </c>
      <c r="P2217" s="6">
        <f t="shared" si="208"/>
        <v>26.060606060606062</v>
      </c>
      <c r="Q2217" s="7" t="str">
        <f t="shared" si="204"/>
        <v>music</v>
      </c>
      <c r="R2217" s="7" t="str">
        <f t="shared" si="205"/>
        <v>electronic music</v>
      </c>
      <c r="S2217" s="8">
        <f t="shared" si="209"/>
        <v>40958.717268518521</v>
      </c>
      <c r="T2217" s="8">
        <f t="shared" si="206"/>
        <v>40981.290972222225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207"/>
        <v>1.0566666666666666</v>
      </c>
      <c r="P2218" s="6">
        <f t="shared" si="208"/>
        <v>22.642857142857142</v>
      </c>
      <c r="Q2218" s="7" t="str">
        <f t="shared" ref="Q2218:Q2281" si="210">LEFT(N2218,SEARCH("/",N2218)-1)</f>
        <v>music</v>
      </c>
      <c r="R2218" s="7" t="str">
        <f t="shared" ref="R2218:R2281" si="211">RIGHT(N2218,LEN(N2218)-SEARCH("/",N2218))</f>
        <v>electronic music</v>
      </c>
      <c r="S2218" s="8">
        <f t="shared" si="209"/>
        <v>42194.751678240747</v>
      </c>
      <c r="T2218" s="8">
        <f t="shared" si="206"/>
        <v>42208.751678240747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207"/>
        <v>1.0119047619047619</v>
      </c>
      <c r="P2219" s="6">
        <f t="shared" si="208"/>
        <v>47.222222222222221</v>
      </c>
      <c r="Q2219" s="7" t="str">
        <f t="shared" si="210"/>
        <v>music</v>
      </c>
      <c r="R2219" s="7" t="str">
        <f t="shared" si="211"/>
        <v>electronic music</v>
      </c>
      <c r="S2219" s="8">
        <f t="shared" si="209"/>
        <v>42299.776770833334</v>
      </c>
      <c r="T2219" s="8">
        <f t="shared" si="206"/>
        <v>42310.333333333328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207"/>
        <v>1.2283299999999999</v>
      </c>
      <c r="P2220" s="6">
        <f t="shared" si="208"/>
        <v>32.324473684210524</v>
      </c>
      <c r="Q2220" s="7" t="str">
        <f t="shared" si="210"/>
        <v>music</v>
      </c>
      <c r="R2220" s="7" t="str">
        <f t="shared" si="211"/>
        <v>electronic music</v>
      </c>
      <c r="S2220" s="8">
        <f t="shared" si="209"/>
        <v>41127.812303240738</v>
      </c>
      <c r="T2220" s="8">
        <f t="shared" si="206"/>
        <v>41150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207"/>
        <v>1.0149999999999999</v>
      </c>
      <c r="P2221" s="6">
        <f t="shared" si="208"/>
        <v>53.421052631578945</v>
      </c>
      <c r="Q2221" s="7" t="str">
        <f t="shared" si="210"/>
        <v>music</v>
      </c>
      <c r="R2221" s="7" t="str">
        <f t="shared" si="211"/>
        <v>electronic music</v>
      </c>
      <c r="S2221" s="8">
        <f t="shared" si="209"/>
        <v>42205.718888888892</v>
      </c>
      <c r="T2221" s="8">
        <f t="shared" si="206"/>
        <v>42235.718888888892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207"/>
        <v>1.0114285714285713</v>
      </c>
      <c r="P2222" s="6">
        <f t="shared" si="208"/>
        <v>51.304347826086953</v>
      </c>
      <c r="Q2222" s="7" t="str">
        <f t="shared" si="210"/>
        <v>music</v>
      </c>
      <c r="R2222" s="7" t="str">
        <f t="shared" si="211"/>
        <v>electronic music</v>
      </c>
      <c r="S2222" s="8">
        <f t="shared" si="209"/>
        <v>41452.060601851852</v>
      </c>
      <c r="T2222" s="8">
        <f t="shared" si="206"/>
        <v>41482.060601851852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207"/>
        <v>1.0811999999999999</v>
      </c>
      <c r="P2223" s="6">
        <f t="shared" si="208"/>
        <v>37.197247706422019</v>
      </c>
      <c r="Q2223" s="7" t="str">
        <f t="shared" si="210"/>
        <v>games</v>
      </c>
      <c r="R2223" s="7" t="str">
        <f t="shared" si="211"/>
        <v>tabletop games</v>
      </c>
      <c r="S2223" s="8">
        <f t="shared" si="209"/>
        <v>42452.666770833333</v>
      </c>
      <c r="T2223" s="8">
        <f t="shared" si="206"/>
        <v>42483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207"/>
        <v>1.6259999999999999</v>
      </c>
      <c r="P2224" s="6">
        <f t="shared" si="208"/>
        <v>27.1</v>
      </c>
      <c r="Q2224" s="7" t="str">
        <f t="shared" si="210"/>
        <v>games</v>
      </c>
      <c r="R2224" s="7" t="str">
        <f t="shared" si="211"/>
        <v>tabletop games</v>
      </c>
      <c r="S2224" s="8">
        <f t="shared" si="209"/>
        <v>40906.787581018521</v>
      </c>
      <c r="T2224" s="8">
        <f t="shared" si="206"/>
        <v>40936.787581018521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207"/>
        <v>1.0580000000000001</v>
      </c>
      <c r="P2225" s="6">
        <f t="shared" si="208"/>
        <v>206.31</v>
      </c>
      <c r="Q2225" s="7" t="str">
        <f t="shared" si="210"/>
        <v>games</v>
      </c>
      <c r="R2225" s="7" t="str">
        <f t="shared" si="211"/>
        <v>tabletop games</v>
      </c>
      <c r="S2225" s="8">
        <f t="shared" si="209"/>
        <v>42152.640833333338</v>
      </c>
      <c r="T2225" s="8">
        <f t="shared" si="206"/>
        <v>42182.640833333338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207"/>
        <v>2.4315000000000002</v>
      </c>
      <c r="P2226" s="6">
        <f t="shared" si="208"/>
        <v>82.145270270270274</v>
      </c>
      <c r="Q2226" s="7" t="str">
        <f t="shared" si="210"/>
        <v>games</v>
      </c>
      <c r="R2226" s="7" t="str">
        <f t="shared" si="211"/>
        <v>tabletop games</v>
      </c>
      <c r="S2226" s="8">
        <f t="shared" si="209"/>
        <v>42644.667534722219</v>
      </c>
      <c r="T2226" s="8">
        <f t="shared" si="206"/>
        <v>42672.791666666672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207"/>
        <v>9.4483338095238096</v>
      </c>
      <c r="P2227" s="6">
        <f t="shared" si="208"/>
        <v>164.79651993355483</v>
      </c>
      <c r="Q2227" s="7" t="str">
        <f t="shared" si="210"/>
        <v>games</v>
      </c>
      <c r="R2227" s="7" t="str">
        <f t="shared" si="211"/>
        <v>tabletop games</v>
      </c>
      <c r="S2227" s="8">
        <f t="shared" si="209"/>
        <v>41873.79184027778</v>
      </c>
      <c r="T2227" s="8">
        <f t="shared" si="206"/>
        <v>41903.79184027778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207"/>
        <v>1.0846283333333333</v>
      </c>
      <c r="P2228" s="6">
        <f t="shared" si="208"/>
        <v>60.820280373831778</v>
      </c>
      <c r="Q2228" s="7" t="str">
        <f t="shared" si="210"/>
        <v>games</v>
      </c>
      <c r="R2228" s="7" t="str">
        <f t="shared" si="211"/>
        <v>tabletop games</v>
      </c>
      <c r="S2228" s="8">
        <f t="shared" si="209"/>
        <v>42381.79886574074</v>
      </c>
      <c r="T2228" s="8">
        <f t="shared" si="206"/>
        <v>42412.207638888889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207"/>
        <v>1.5737692307692308</v>
      </c>
      <c r="P2229" s="6">
        <f t="shared" si="208"/>
        <v>67.970099667774093</v>
      </c>
      <c r="Q2229" s="7" t="str">
        <f t="shared" si="210"/>
        <v>games</v>
      </c>
      <c r="R2229" s="7" t="str">
        <f t="shared" si="211"/>
        <v>tabletop games</v>
      </c>
      <c r="S2229" s="8">
        <f t="shared" si="209"/>
        <v>41561.807349537034</v>
      </c>
      <c r="T2229" s="8">
        <f t="shared" si="206"/>
        <v>41591.849016203705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207"/>
        <v>11.744899999999999</v>
      </c>
      <c r="P2230" s="6">
        <f t="shared" si="208"/>
        <v>81.561805555555551</v>
      </c>
      <c r="Q2230" s="7" t="str">
        <f t="shared" si="210"/>
        <v>games</v>
      </c>
      <c r="R2230" s="7" t="str">
        <f t="shared" si="211"/>
        <v>tabletop games</v>
      </c>
      <c r="S2230" s="8">
        <f t="shared" si="209"/>
        <v>42202.278194444443</v>
      </c>
      <c r="T2230" s="8">
        <f t="shared" si="206"/>
        <v>42232.278194444443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207"/>
        <v>1.7104755366949576</v>
      </c>
      <c r="P2231" s="6">
        <f t="shared" si="208"/>
        <v>25.42547309833024</v>
      </c>
      <c r="Q2231" s="7" t="str">
        <f t="shared" si="210"/>
        <v>games</v>
      </c>
      <c r="R2231" s="7" t="str">
        <f t="shared" si="211"/>
        <v>tabletop games</v>
      </c>
      <c r="S2231" s="8">
        <f t="shared" si="209"/>
        <v>41484.664247685185</v>
      </c>
      <c r="T2231" s="8">
        <f t="shared" si="206"/>
        <v>41520.166666666664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207"/>
        <v>1.2595294117647058</v>
      </c>
      <c r="P2232" s="6">
        <f t="shared" si="208"/>
        <v>21.497991967871485</v>
      </c>
      <c r="Q2232" s="7" t="str">
        <f t="shared" si="210"/>
        <v>games</v>
      </c>
      <c r="R2232" s="7" t="str">
        <f t="shared" si="211"/>
        <v>tabletop games</v>
      </c>
      <c r="S2232" s="8">
        <f t="shared" si="209"/>
        <v>41724.881099537037</v>
      </c>
      <c r="T2232" s="8">
        <f t="shared" si="206"/>
        <v>41754.881099537037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207"/>
        <v>12.121296000000001</v>
      </c>
      <c r="P2233" s="6">
        <f t="shared" si="208"/>
        <v>27.226630727762803</v>
      </c>
      <c r="Q2233" s="7" t="str">
        <f t="shared" si="210"/>
        <v>games</v>
      </c>
      <c r="R2233" s="7" t="str">
        <f t="shared" si="211"/>
        <v>tabletop games</v>
      </c>
      <c r="S2233" s="8">
        <f t="shared" si="209"/>
        <v>41423.910891203705</v>
      </c>
      <c r="T2233" s="8">
        <f t="shared" si="206"/>
        <v>41450.208333333336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207"/>
        <v>4.9580000000000002</v>
      </c>
      <c r="P2234" s="6">
        <f t="shared" si="208"/>
        <v>25.091093117408906</v>
      </c>
      <c r="Q2234" s="7" t="str">
        <f t="shared" si="210"/>
        <v>games</v>
      </c>
      <c r="R2234" s="7" t="str">
        <f t="shared" si="211"/>
        <v>tabletop games</v>
      </c>
      <c r="S2234" s="8">
        <f t="shared" si="209"/>
        <v>41806.794074074074</v>
      </c>
      <c r="T2234" s="8">
        <f t="shared" si="206"/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207"/>
        <v>3.3203999999999998</v>
      </c>
      <c r="P2235" s="6">
        <f t="shared" si="208"/>
        <v>21.230179028132991</v>
      </c>
      <c r="Q2235" s="7" t="str">
        <f t="shared" si="210"/>
        <v>games</v>
      </c>
      <c r="R2235" s="7" t="str">
        <f t="shared" si="211"/>
        <v>tabletop games</v>
      </c>
      <c r="S2235" s="8">
        <f t="shared" si="209"/>
        <v>42331.378923611104</v>
      </c>
      <c r="T2235" s="8">
        <f t="shared" si="206"/>
        <v>42352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207"/>
        <v>11.65</v>
      </c>
      <c r="P2236" s="6">
        <f t="shared" si="208"/>
        <v>41.607142857142854</v>
      </c>
      <c r="Q2236" s="7" t="str">
        <f t="shared" si="210"/>
        <v>games</v>
      </c>
      <c r="R2236" s="7" t="str">
        <f t="shared" si="211"/>
        <v>tabletop games</v>
      </c>
      <c r="S2236" s="8">
        <f t="shared" si="209"/>
        <v>42710.824618055558</v>
      </c>
      <c r="T2236" s="8">
        <f t="shared" si="206"/>
        <v>42740.824618055558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207"/>
        <v>1.5331538461538461</v>
      </c>
      <c r="P2237" s="6">
        <f t="shared" si="208"/>
        <v>135.58503401360545</v>
      </c>
      <c r="Q2237" s="7" t="str">
        <f t="shared" si="210"/>
        <v>games</v>
      </c>
      <c r="R2237" s="7" t="str">
        <f t="shared" si="211"/>
        <v>tabletop games</v>
      </c>
      <c r="S2237" s="8">
        <f t="shared" si="209"/>
        <v>42062.022118055553</v>
      </c>
      <c r="T2237" s="8">
        <f t="shared" si="206"/>
        <v>42091.980451388896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207"/>
        <v>5.3710714285714287</v>
      </c>
      <c r="P2238" s="6">
        <f t="shared" si="208"/>
        <v>22.116176470588236</v>
      </c>
      <c r="Q2238" s="7" t="str">
        <f t="shared" si="210"/>
        <v>games</v>
      </c>
      <c r="R2238" s="7" t="str">
        <f t="shared" si="211"/>
        <v>tabletop games</v>
      </c>
      <c r="S2238" s="8">
        <f t="shared" si="209"/>
        <v>42371.617164351846</v>
      </c>
      <c r="T2238" s="8">
        <f t="shared" si="206"/>
        <v>42401.617164351846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207"/>
        <v>3.5292777777777777</v>
      </c>
      <c r="P2239" s="6">
        <f t="shared" si="208"/>
        <v>64.625635808748726</v>
      </c>
      <c r="Q2239" s="7" t="str">
        <f t="shared" si="210"/>
        <v>games</v>
      </c>
      <c r="R2239" s="7" t="str">
        <f t="shared" si="211"/>
        <v>tabletop games</v>
      </c>
      <c r="S2239" s="8">
        <f t="shared" si="209"/>
        <v>41915.003275462965</v>
      </c>
      <c r="T2239" s="8">
        <f t="shared" si="206"/>
        <v>41955.332638888889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207"/>
        <v>1.3740000000000001</v>
      </c>
      <c r="P2240" s="6">
        <f t="shared" si="208"/>
        <v>69.569620253164558</v>
      </c>
      <c r="Q2240" s="7" t="str">
        <f t="shared" si="210"/>
        <v>games</v>
      </c>
      <c r="R2240" s="7" t="str">
        <f t="shared" si="211"/>
        <v>tabletop games</v>
      </c>
      <c r="S2240" s="8">
        <f t="shared" si="209"/>
        <v>42774.621712962966</v>
      </c>
      <c r="T2240" s="8">
        <f t="shared" si="206"/>
        <v>42804.621712962966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207"/>
        <v>1.2802667999999999</v>
      </c>
      <c r="P2241" s="6">
        <f t="shared" si="208"/>
        <v>75.133028169014082</v>
      </c>
      <c r="Q2241" s="7" t="str">
        <f t="shared" si="210"/>
        <v>games</v>
      </c>
      <c r="R2241" s="7" t="str">
        <f t="shared" si="211"/>
        <v>tabletop games</v>
      </c>
      <c r="S2241" s="8">
        <f t="shared" si="209"/>
        <v>41572.958495370374</v>
      </c>
      <c r="T2241" s="8">
        <f t="shared" si="206"/>
        <v>41609.168055555558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207"/>
        <v>2.7067999999999999</v>
      </c>
      <c r="P2242" s="6">
        <f t="shared" si="208"/>
        <v>140.97916666666666</v>
      </c>
      <c r="Q2242" s="7" t="str">
        <f t="shared" si="210"/>
        <v>games</v>
      </c>
      <c r="R2242" s="7" t="str">
        <f t="shared" si="211"/>
        <v>tabletop games</v>
      </c>
      <c r="S2242" s="8">
        <f t="shared" si="209"/>
        <v>42452.825740740736</v>
      </c>
      <c r="T2242" s="8">
        <f t="shared" ref="T2242:T2305" si="212">(((I2242/60)/60)/24)+DATE(1970,1,1)</f>
        <v>42482.825740740736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213">E2243/D2243</f>
        <v>8.0640000000000001</v>
      </c>
      <c r="P2243" s="6">
        <f t="shared" ref="P2243:P2306" si="214">IF(L2243=0,0,E2243/L2243)</f>
        <v>49.472392638036808</v>
      </c>
      <c r="Q2243" s="7" t="str">
        <f t="shared" si="210"/>
        <v>games</v>
      </c>
      <c r="R2243" s="7" t="str">
        <f t="shared" si="211"/>
        <v>tabletop games</v>
      </c>
      <c r="S2243" s="8">
        <f t="shared" ref="S2243:S2306" si="215">(((J2243/60)/60)/24)+DATE(1970,1,1)</f>
        <v>42766.827546296292</v>
      </c>
      <c r="T2243" s="8">
        <f t="shared" si="212"/>
        <v>42796.827546296292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213"/>
        <v>13.600976000000001</v>
      </c>
      <c r="P2244" s="6">
        <f t="shared" si="214"/>
        <v>53.865251485148519</v>
      </c>
      <c r="Q2244" s="7" t="str">
        <f t="shared" si="210"/>
        <v>games</v>
      </c>
      <c r="R2244" s="7" t="str">
        <f t="shared" si="211"/>
        <v>tabletop games</v>
      </c>
      <c r="S2244" s="8">
        <f t="shared" si="215"/>
        <v>41569.575613425928</v>
      </c>
      <c r="T2244" s="8">
        <f t="shared" si="212"/>
        <v>41605.126388888886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213"/>
        <v>9302.5</v>
      </c>
      <c r="P2245" s="6">
        <f t="shared" si="214"/>
        <v>4.5712530712530715</v>
      </c>
      <c r="Q2245" s="7" t="str">
        <f t="shared" si="210"/>
        <v>games</v>
      </c>
      <c r="R2245" s="7" t="str">
        <f t="shared" si="211"/>
        <v>tabletop games</v>
      </c>
      <c r="S2245" s="8">
        <f t="shared" si="215"/>
        <v>42800.751041666663</v>
      </c>
      <c r="T2245" s="8">
        <f t="shared" si="212"/>
        <v>42807.125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213"/>
        <v>3.7702</v>
      </c>
      <c r="P2246" s="6">
        <f t="shared" si="214"/>
        <v>65.00344827586207</v>
      </c>
      <c r="Q2246" s="7" t="str">
        <f t="shared" si="210"/>
        <v>games</v>
      </c>
      <c r="R2246" s="7" t="str">
        <f t="shared" si="211"/>
        <v>tabletop games</v>
      </c>
      <c r="S2246" s="8">
        <f t="shared" si="215"/>
        <v>42647.818819444445</v>
      </c>
      <c r="T2246" s="8">
        <f t="shared" si="212"/>
        <v>42659.854166666672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213"/>
        <v>26.47025</v>
      </c>
      <c r="P2247" s="6">
        <f t="shared" si="214"/>
        <v>53.475252525252522</v>
      </c>
      <c r="Q2247" s="7" t="str">
        <f t="shared" si="210"/>
        <v>games</v>
      </c>
      <c r="R2247" s="7" t="str">
        <f t="shared" si="211"/>
        <v>tabletop games</v>
      </c>
      <c r="S2247" s="8">
        <f t="shared" si="215"/>
        <v>41660.708530092597</v>
      </c>
      <c r="T2247" s="8">
        <f t="shared" si="212"/>
        <v>41691.75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213"/>
        <v>1.0012000000000001</v>
      </c>
      <c r="P2248" s="6">
        <f t="shared" si="214"/>
        <v>43.912280701754383</v>
      </c>
      <c r="Q2248" s="7" t="str">
        <f t="shared" si="210"/>
        <v>games</v>
      </c>
      <c r="R2248" s="7" t="str">
        <f t="shared" si="211"/>
        <v>tabletop games</v>
      </c>
      <c r="S2248" s="8">
        <f t="shared" si="215"/>
        <v>42221.79178240741</v>
      </c>
      <c r="T2248" s="8">
        <f t="shared" si="212"/>
        <v>42251.79178240741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213"/>
        <v>1.0445405405405406</v>
      </c>
      <c r="P2249" s="6">
        <f t="shared" si="214"/>
        <v>50.852631578947367</v>
      </c>
      <c r="Q2249" s="7" t="str">
        <f t="shared" si="210"/>
        <v>games</v>
      </c>
      <c r="R2249" s="7" t="str">
        <f t="shared" si="211"/>
        <v>tabletop games</v>
      </c>
      <c r="S2249" s="8">
        <f t="shared" si="215"/>
        <v>42200.666261574079</v>
      </c>
      <c r="T2249" s="8">
        <f t="shared" si="212"/>
        <v>42214.666261574079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213"/>
        <v>1.0721428571428571</v>
      </c>
      <c r="P2250" s="6">
        <f t="shared" si="214"/>
        <v>58.6328125</v>
      </c>
      <c r="Q2250" s="7" t="str">
        <f t="shared" si="210"/>
        <v>games</v>
      </c>
      <c r="R2250" s="7" t="str">
        <f t="shared" si="211"/>
        <v>tabletop games</v>
      </c>
      <c r="S2250" s="8">
        <f t="shared" si="215"/>
        <v>42688.875902777778</v>
      </c>
      <c r="T2250" s="8">
        <f t="shared" si="212"/>
        <v>42718.875902777778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213"/>
        <v>1.6877142857142857</v>
      </c>
      <c r="P2251" s="6">
        <f t="shared" si="214"/>
        <v>32.81666666666667</v>
      </c>
      <c r="Q2251" s="7" t="str">
        <f t="shared" si="210"/>
        <v>games</v>
      </c>
      <c r="R2251" s="7" t="str">
        <f t="shared" si="211"/>
        <v>tabletop games</v>
      </c>
      <c r="S2251" s="8">
        <f t="shared" si="215"/>
        <v>41336.703298611108</v>
      </c>
      <c r="T2251" s="8">
        <f t="shared" si="212"/>
        <v>41366.661631944444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213"/>
        <v>9.7511200000000002</v>
      </c>
      <c r="P2252" s="6">
        <f t="shared" si="214"/>
        <v>426.93169877408059</v>
      </c>
      <c r="Q2252" s="7" t="str">
        <f t="shared" si="210"/>
        <v>games</v>
      </c>
      <c r="R2252" s="7" t="str">
        <f t="shared" si="211"/>
        <v>tabletop games</v>
      </c>
      <c r="S2252" s="8">
        <f t="shared" si="215"/>
        <v>42677.005474537036</v>
      </c>
      <c r="T2252" s="8">
        <f t="shared" si="212"/>
        <v>42707.0471412037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213"/>
        <v>1.3444929411764706</v>
      </c>
      <c r="P2253" s="6">
        <f t="shared" si="214"/>
        <v>23.808729166666669</v>
      </c>
      <c r="Q2253" s="7" t="str">
        <f t="shared" si="210"/>
        <v>games</v>
      </c>
      <c r="R2253" s="7" t="str">
        <f t="shared" si="211"/>
        <v>tabletop games</v>
      </c>
      <c r="S2253" s="8">
        <f t="shared" si="215"/>
        <v>41846.34579861111</v>
      </c>
      <c r="T2253" s="8">
        <f t="shared" si="212"/>
        <v>41867.34579861111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213"/>
        <v>2.722777777777778</v>
      </c>
      <c r="P2254" s="6">
        <f t="shared" si="214"/>
        <v>98.413654618473899</v>
      </c>
      <c r="Q2254" s="7" t="str">
        <f t="shared" si="210"/>
        <v>games</v>
      </c>
      <c r="R2254" s="7" t="str">
        <f t="shared" si="211"/>
        <v>tabletop games</v>
      </c>
      <c r="S2254" s="8">
        <f t="shared" si="215"/>
        <v>42573.327986111108</v>
      </c>
      <c r="T2254" s="8">
        <f t="shared" si="212"/>
        <v>42588.327986111108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213"/>
        <v>1.1268750000000001</v>
      </c>
      <c r="P2255" s="6">
        <f t="shared" si="214"/>
        <v>107.32142857142857</v>
      </c>
      <c r="Q2255" s="7" t="str">
        <f t="shared" si="210"/>
        <v>games</v>
      </c>
      <c r="R2255" s="7" t="str">
        <f t="shared" si="211"/>
        <v>tabletop games</v>
      </c>
      <c r="S2255" s="8">
        <f t="shared" si="215"/>
        <v>42296.631331018521</v>
      </c>
      <c r="T2255" s="8">
        <f t="shared" si="212"/>
        <v>42326.672997685186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213"/>
        <v>4.5979999999999999</v>
      </c>
      <c r="P2256" s="6">
        <f t="shared" si="214"/>
        <v>11.67005076142132</v>
      </c>
      <c r="Q2256" s="7" t="str">
        <f t="shared" si="210"/>
        <v>games</v>
      </c>
      <c r="R2256" s="7" t="str">
        <f t="shared" si="211"/>
        <v>tabletop games</v>
      </c>
      <c r="S2256" s="8">
        <f t="shared" si="215"/>
        <v>42752.647777777776</v>
      </c>
      <c r="T2256" s="8">
        <f t="shared" si="212"/>
        <v>42759.647777777776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213"/>
        <v>2.8665822784810127</v>
      </c>
      <c r="P2257" s="6">
        <f t="shared" si="214"/>
        <v>41.782287822878232</v>
      </c>
      <c r="Q2257" s="7" t="str">
        <f t="shared" si="210"/>
        <v>games</v>
      </c>
      <c r="R2257" s="7" t="str">
        <f t="shared" si="211"/>
        <v>tabletop games</v>
      </c>
      <c r="S2257" s="8">
        <f t="shared" si="215"/>
        <v>42467.951979166668</v>
      </c>
      <c r="T2257" s="8">
        <f t="shared" si="212"/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213"/>
        <v>2.2270833333333333</v>
      </c>
      <c r="P2258" s="6">
        <f t="shared" si="214"/>
        <v>21.38</v>
      </c>
      <c r="Q2258" s="7" t="str">
        <f t="shared" si="210"/>
        <v>games</v>
      </c>
      <c r="R2258" s="7" t="str">
        <f t="shared" si="211"/>
        <v>tabletop games</v>
      </c>
      <c r="S2258" s="8">
        <f t="shared" si="215"/>
        <v>42682.451921296291</v>
      </c>
      <c r="T2258" s="8">
        <f t="shared" si="212"/>
        <v>42696.451921296291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213"/>
        <v>6.3613999999999997</v>
      </c>
      <c r="P2259" s="6">
        <f t="shared" si="214"/>
        <v>94.103550295857985</v>
      </c>
      <c r="Q2259" s="7" t="str">
        <f t="shared" si="210"/>
        <v>games</v>
      </c>
      <c r="R2259" s="7" t="str">
        <f t="shared" si="211"/>
        <v>tabletop games</v>
      </c>
      <c r="S2259" s="8">
        <f t="shared" si="215"/>
        <v>42505.936678240745</v>
      </c>
      <c r="T2259" s="8">
        <f t="shared" si="212"/>
        <v>42540.958333333328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213"/>
        <v>1.4650000000000001</v>
      </c>
      <c r="P2260" s="6">
        <f t="shared" si="214"/>
        <v>15.721951219512196</v>
      </c>
      <c r="Q2260" s="7" t="str">
        <f t="shared" si="210"/>
        <v>games</v>
      </c>
      <c r="R2260" s="7" t="str">
        <f t="shared" si="211"/>
        <v>tabletop games</v>
      </c>
      <c r="S2260" s="8">
        <f t="shared" si="215"/>
        <v>42136.75100694444</v>
      </c>
      <c r="T2260" s="8">
        <f t="shared" si="212"/>
        <v>42166.75100694444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213"/>
        <v>18.670999999999999</v>
      </c>
      <c r="P2261" s="6">
        <f t="shared" si="214"/>
        <v>90.635922330097088</v>
      </c>
      <c r="Q2261" s="7" t="str">
        <f t="shared" si="210"/>
        <v>games</v>
      </c>
      <c r="R2261" s="7" t="str">
        <f t="shared" si="211"/>
        <v>tabletop games</v>
      </c>
      <c r="S2261" s="8">
        <f t="shared" si="215"/>
        <v>42702.804814814815</v>
      </c>
      <c r="T2261" s="8">
        <f t="shared" si="212"/>
        <v>42712.804814814815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213"/>
        <v>3.2692000000000001</v>
      </c>
      <c r="P2262" s="6">
        <f t="shared" si="214"/>
        <v>97.297619047619051</v>
      </c>
      <c r="Q2262" s="7" t="str">
        <f t="shared" si="210"/>
        <v>games</v>
      </c>
      <c r="R2262" s="7" t="str">
        <f t="shared" si="211"/>
        <v>tabletop games</v>
      </c>
      <c r="S2262" s="8">
        <f t="shared" si="215"/>
        <v>41695.016782407409</v>
      </c>
      <c r="T2262" s="8">
        <f t="shared" si="212"/>
        <v>41724.975115740745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213"/>
        <v>7.7949999999999999</v>
      </c>
      <c r="P2263" s="6">
        <f t="shared" si="214"/>
        <v>37.11904761904762</v>
      </c>
      <c r="Q2263" s="7" t="str">
        <f t="shared" si="210"/>
        <v>games</v>
      </c>
      <c r="R2263" s="7" t="str">
        <f t="shared" si="211"/>
        <v>tabletop games</v>
      </c>
      <c r="S2263" s="8">
        <f t="shared" si="215"/>
        <v>42759.724768518514</v>
      </c>
      <c r="T2263" s="8">
        <f t="shared" si="212"/>
        <v>42780.724768518514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213"/>
        <v>1.5415151515151515</v>
      </c>
      <c r="P2264" s="6">
        <f t="shared" si="214"/>
        <v>28.104972375690608</v>
      </c>
      <c r="Q2264" s="7" t="str">
        <f t="shared" si="210"/>
        <v>games</v>
      </c>
      <c r="R2264" s="7" t="str">
        <f t="shared" si="211"/>
        <v>tabletop games</v>
      </c>
      <c r="S2264" s="8">
        <f t="shared" si="215"/>
        <v>41926.585162037038</v>
      </c>
      <c r="T2264" s="8">
        <f t="shared" si="212"/>
        <v>41961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213"/>
        <v>1.1554666666666666</v>
      </c>
      <c r="P2265" s="6">
        <f t="shared" si="214"/>
        <v>144.43333333333334</v>
      </c>
      <c r="Q2265" s="7" t="str">
        <f t="shared" si="210"/>
        <v>games</v>
      </c>
      <c r="R2265" s="7" t="str">
        <f t="shared" si="211"/>
        <v>tabletop games</v>
      </c>
      <c r="S2265" s="8">
        <f t="shared" si="215"/>
        <v>42014.832326388889</v>
      </c>
      <c r="T2265" s="8">
        <f t="shared" si="212"/>
        <v>42035.832326388889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213"/>
        <v>1.8003333333333333</v>
      </c>
      <c r="P2266" s="6">
        <f t="shared" si="214"/>
        <v>24.274157303370785</v>
      </c>
      <c r="Q2266" s="7" t="str">
        <f t="shared" si="210"/>
        <v>games</v>
      </c>
      <c r="R2266" s="7" t="str">
        <f t="shared" si="211"/>
        <v>tabletop games</v>
      </c>
      <c r="S2266" s="8">
        <f t="shared" si="215"/>
        <v>42496.582337962958</v>
      </c>
      <c r="T2266" s="8">
        <f t="shared" si="212"/>
        <v>42513.125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213"/>
        <v>2.9849999999999999</v>
      </c>
      <c r="P2267" s="6">
        <f t="shared" si="214"/>
        <v>35.117647058823529</v>
      </c>
      <c r="Q2267" s="7" t="str">
        <f t="shared" si="210"/>
        <v>games</v>
      </c>
      <c r="R2267" s="7" t="str">
        <f t="shared" si="211"/>
        <v>tabletop games</v>
      </c>
      <c r="S2267" s="8">
        <f t="shared" si="215"/>
        <v>42689.853090277778</v>
      </c>
      <c r="T2267" s="8">
        <f t="shared" si="212"/>
        <v>42696.853090277778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213"/>
        <v>3.2026666666666666</v>
      </c>
      <c r="P2268" s="6">
        <f t="shared" si="214"/>
        <v>24.762886597938145</v>
      </c>
      <c r="Q2268" s="7" t="str">
        <f t="shared" si="210"/>
        <v>games</v>
      </c>
      <c r="R2268" s="7" t="str">
        <f t="shared" si="211"/>
        <v>tabletop games</v>
      </c>
      <c r="S2268" s="8">
        <f t="shared" si="215"/>
        <v>42469.874907407408</v>
      </c>
      <c r="T2268" s="8">
        <f t="shared" si="212"/>
        <v>42487.083333333328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213"/>
        <v>3.80525</v>
      </c>
      <c r="P2269" s="6">
        <f t="shared" si="214"/>
        <v>188.37871287128712</v>
      </c>
      <c r="Q2269" s="7" t="str">
        <f t="shared" si="210"/>
        <v>games</v>
      </c>
      <c r="R2269" s="7" t="str">
        <f t="shared" si="211"/>
        <v>tabletop games</v>
      </c>
      <c r="S2269" s="8">
        <f t="shared" si="215"/>
        <v>41968.829826388886</v>
      </c>
      <c r="T2269" s="8">
        <f t="shared" si="212"/>
        <v>41994.041666666672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213"/>
        <v>1.026</v>
      </c>
      <c r="P2270" s="6">
        <f t="shared" si="214"/>
        <v>148.08247422680412</v>
      </c>
      <c r="Q2270" s="7" t="str">
        <f t="shared" si="210"/>
        <v>games</v>
      </c>
      <c r="R2270" s="7" t="str">
        <f t="shared" si="211"/>
        <v>tabletop games</v>
      </c>
      <c r="S2270" s="8">
        <f t="shared" si="215"/>
        <v>42776.082349537035</v>
      </c>
      <c r="T2270" s="8">
        <f t="shared" si="212"/>
        <v>42806.082349537035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213"/>
        <v>18.016400000000001</v>
      </c>
      <c r="P2271" s="6">
        <f t="shared" si="214"/>
        <v>49.934589800443462</v>
      </c>
      <c r="Q2271" s="7" t="str">
        <f t="shared" si="210"/>
        <v>games</v>
      </c>
      <c r="R2271" s="7" t="str">
        <f t="shared" si="211"/>
        <v>tabletop games</v>
      </c>
      <c r="S2271" s="8">
        <f t="shared" si="215"/>
        <v>42776.704432870371</v>
      </c>
      <c r="T2271" s="8">
        <f t="shared" si="212"/>
        <v>42801.208333333328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213"/>
        <v>7.2024800000000004</v>
      </c>
      <c r="P2272" s="6">
        <f t="shared" si="214"/>
        <v>107.82155688622754</v>
      </c>
      <c r="Q2272" s="7" t="str">
        <f t="shared" si="210"/>
        <v>games</v>
      </c>
      <c r="R2272" s="7" t="str">
        <f t="shared" si="211"/>
        <v>tabletop games</v>
      </c>
      <c r="S2272" s="8">
        <f t="shared" si="215"/>
        <v>42725.869363425925</v>
      </c>
      <c r="T2272" s="8">
        <f t="shared" si="212"/>
        <v>42745.915972222225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213"/>
        <v>2.8309000000000002</v>
      </c>
      <c r="P2273" s="6">
        <f t="shared" si="214"/>
        <v>42.63403614457831</v>
      </c>
      <c r="Q2273" s="7" t="str">
        <f t="shared" si="210"/>
        <v>games</v>
      </c>
      <c r="R2273" s="7" t="str">
        <f t="shared" si="211"/>
        <v>tabletop games</v>
      </c>
      <c r="S2273" s="8">
        <f t="shared" si="215"/>
        <v>42684.000046296293</v>
      </c>
      <c r="T2273" s="8">
        <f t="shared" si="212"/>
        <v>42714.000046296293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213"/>
        <v>13.566000000000001</v>
      </c>
      <c r="P2274" s="6">
        <f t="shared" si="214"/>
        <v>14.370762711864407</v>
      </c>
      <c r="Q2274" s="7" t="str">
        <f t="shared" si="210"/>
        <v>games</v>
      </c>
      <c r="R2274" s="7" t="str">
        <f t="shared" si="211"/>
        <v>tabletop games</v>
      </c>
      <c r="S2274" s="8">
        <f t="shared" si="215"/>
        <v>42315.699490740735</v>
      </c>
      <c r="T2274" s="8">
        <f t="shared" si="212"/>
        <v>42345.699490740735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213"/>
        <v>2.2035999999999998</v>
      </c>
      <c r="P2275" s="6">
        <f t="shared" si="214"/>
        <v>37.476190476190474</v>
      </c>
      <c r="Q2275" s="7" t="str">
        <f t="shared" si="210"/>
        <v>games</v>
      </c>
      <c r="R2275" s="7" t="str">
        <f t="shared" si="211"/>
        <v>tabletop games</v>
      </c>
      <c r="S2275" s="8">
        <f t="shared" si="215"/>
        <v>42781.549097222218</v>
      </c>
      <c r="T2275" s="8">
        <f t="shared" si="212"/>
        <v>42806.507430555561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213"/>
        <v>1.196</v>
      </c>
      <c r="P2276" s="6">
        <f t="shared" si="214"/>
        <v>30.202020202020201</v>
      </c>
      <c r="Q2276" s="7" t="str">
        <f t="shared" si="210"/>
        <v>games</v>
      </c>
      <c r="R2276" s="7" t="str">
        <f t="shared" si="211"/>
        <v>tabletop games</v>
      </c>
      <c r="S2276" s="8">
        <f t="shared" si="215"/>
        <v>41663.500659722224</v>
      </c>
      <c r="T2276" s="8">
        <f t="shared" si="212"/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213"/>
        <v>4.0776923076923079</v>
      </c>
      <c r="P2277" s="6">
        <f t="shared" si="214"/>
        <v>33.550632911392405</v>
      </c>
      <c r="Q2277" s="7" t="str">
        <f t="shared" si="210"/>
        <v>games</v>
      </c>
      <c r="R2277" s="7" t="str">
        <f t="shared" si="211"/>
        <v>tabletop games</v>
      </c>
      <c r="S2277" s="8">
        <f t="shared" si="215"/>
        <v>41965.616655092599</v>
      </c>
      <c r="T2277" s="8">
        <f t="shared" si="212"/>
        <v>41995.616655092599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213"/>
        <v>1.0581826105905425</v>
      </c>
      <c r="P2278" s="6">
        <f t="shared" si="214"/>
        <v>64.74666666666667</v>
      </c>
      <c r="Q2278" s="7" t="str">
        <f t="shared" si="210"/>
        <v>games</v>
      </c>
      <c r="R2278" s="7" t="str">
        <f t="shared" si="211"/>
        <v>tabletop games</v>
      </c>
      <c r="S2278" s="8">
        <f t="shared" si="215"/>
        <v>41614.651493055557</v>
      </c>
      <c r="T2278" s="8">
        <f t="shared" si="212"/>
        <v>41644.651493055557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213"/>
        <v>1.4108235294117648</v>
      </c>
      <c r="P2279" s="6">
        <f t="shared" si="214"/>
        <v>57.932367149758456</v>
      </c>
      <c r="Q2279" s="7" t="str">
        <f t="shared" si="210"/>
        <v>games</v>
      </c>
      <c r="R2279" s="7" t="str">
        <f t="shared" si="211"/>
        <v>tabletop games</v>
      </c>
      <c r="S2279" s="8">
        <f t="shared" si="215"/>
        <v>40936.678506944445</v>
      </c>
      <c r="T2279" s="8">
        <f t="shared" si="212"/>
        <v>40966.678506944445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213"/>
        <v>2.7069999999999999</v>
      </c>
      <c r="P2280" s="6">
        <f t="shared" si="214"/>
        <v>53.078431372549019</v>
      </c>
      <c r="Q2280" s="7" t="str">
        <f t="shared" si="210"/>
        <v>games</v>
      </c>
      <c r="R2280" s="7" t="str">
        <f t="shared" si="211"/>
        <v>tabletop games</v>
      </c>
      <c r="S2280" s="8">
        <f t="shared" si="215"/>
        <v>42338.709108796291</v>
      </c>
      <c r="T2280" s="8">
        <f t="shared" si="212"/>
        <v>42372.957638888889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213"/>
        <v>1.538</v>
      </c>
      <c r="P2281" s="6">
        <f t="shared" si="214"/>
        <v>48.0625</v>
      </c>
      <c r="Q2281" s="7" t="str">
        <f t="shared" si="210"/>
        <v>games</v>
      </c>
      <c r="R2281" s="7" t="str">
        <f t="shared" si="211"/>
        <v>tabletop games</v>
      </c>
      <c r="S2281" s="8">
        <f t="shared" si="215"/>
        <v>42020.806701388887</v>
      </c>
      <c r="T2281" s="8">
        <f t="shared" si="212"/>
        <v>42039.166666666672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213"/>
        <v>4.0357653061224488</v>
      </c>
      <c r="P2282" s="6">
        <f t="shared" si="214"/>
        <v>82.396874999999994</v>
      </c>
      <c r="Q2282" s="7" t="str">
        <f t="shared" ref="Q2282:Q2345" si="216">LEFT(N2282,SEARCH("/",N2282)-1)</f>
        <v>games</v>
      </c>
      <c r="R2282" s="7" t="str">
        <f t="shared" ref="R2282:R2345" si="217">RIGHT(N2282,LEN(N2282)-SEARCH("/",N2282))</f>
        <v>tabletop games</v>
      </c>
      <c r="S2282" s="8">
        <f t="shared" si="215"/>
        <v>42234.624895833331</v>
      </c>
      <c r="T2282" s="8">
        <f t="shared" si="212"/>
        <v>42264.624895833331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213"/>
        <v>1.85</v>
      </c>
      <c r="P2283" s="6">
        <f t="shared" si="214"/>
        <v>50.454545454545453</v>
      </c>
      <c r="Q2283" s="7" t="str">
        <f t="shared" si="216"/>
        <v>music</v>
      </c>
      <c r="R2283" s="7" t="str">
        <f t="shared" si="217"/>
        <v>rock</v>
      </c>
      <c r="S2283" s="8">
        <f t="shared" si="215"/>
        <v>40687.285844907405</v>
      </c>
      <c r="T2283" s="8">
        <f t="shared" si="212"/>
        <v>40749.284722222219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213"/>
        <v>1.8533333333333333</v>
      </c>
      <c r="P2284" s="6">
        <f t="shared" si="214"/>
        <v>115.83333333333333</v>
      </c>
      <c r="Q2284" s="7" t="str">
        <f t="shared" si="216"/>
        <v>music</v>
      </c>
      <c r="R2284" s="7" t="str">
        <f t="shared" si="217"/>
        <v>rock</v>
      </c>
      <c r="S2284" s="8">
        <f t="shared" si="215"/>
        <v>42323.17460648148</v>
      </c>
      <c r="T2284" s="8">
        <f t="shared" si="212"/>
        <v>42383.17460648148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213"/>
        <v>1.0085533333333332</v>
      </c>
      <c r="P2285" s="6">
        <f t="shared" si="214"/>
        <v>63.03458333333333</v>
      </c>
      <c r="Q2285" s="7" t="str">
        <f t="shared" si="216"/>
        <v>music</v>
      </c>
      <c r="R2285" s="7" t="str">
        <f t="shared" si="217"/>
        <v>rock</v>
      </c>
      <c r="S2285" s="8">
        <f t="shared" si="215"/>
        <v>40978.125046296293</v>
      </c>
      <c r="T2285" s="8">
        <f t="shared" si="212"/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213"/>
        <v>1.0622116666666668</v>
      </c>
      <c r="P2286" s="6">
        <f t="shared" si="214"/>
        <v>108.02152542372882</v>
      </c>
      <c r="Q2286" s="7" t="str">
        <f t="shared" si="216"/>
        <v>music</v>
      </c>
      <c r="R2286" s="7" t="str">
        <f t="shared" si="217"/>
        <v>rock</v>
      </c>
      <c r="S2286" s="8">
        <f t="shared" si="215"/>
        <v>40585.796817129631</v>
      </c>
      <c r="T2286" s="8">
        <f t="shared" si="212"/>
        <v>40614.166666666664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213"/>
        <v>1.2136666666666667</v>
      </c>
      <c r="P2287" s="6">
        <f t="shared" si="214"/>
        <v>46.088607594936711</v>
      </c>
      <c r="Q2287" s="7" t="str">
        <f t="shared" si="216"/>
        <v>music</v>
      </c>
      <c r="R2287" s="7" t="str">
        <f t="shared" si="217"/>
        <v>rock</v>
      </c>
      <c r="S2287" s="8">
        <f t="shared" si="215"/>
        <v>41059.185682870368</v>
      </c>
      <c r="T2287" s="8">
        <f t="shared" si="212"/>
        <v>41089.185682870368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213"/>
        <v>1.0006666666666666</v>
      </c>
      <c r="P2288" s="6">
        <f t="shared" si="214"/>
        <v>107.21428571428571</v>
      </c>
      <c r="Q2288" s="7" t="str">
        <f t="shared" si="216"/>
        <v>music</v>
      </c>
      <c r="R2288" s="7" t="str">
        <f t="shared" si="217"/>
        <v>rock</v>
      </c>
      <c r="S2288" s="8">
        <f t="shared" si="215"/>
        <v>41494.963587962964</v>
      </c>
      <c r="T2288" s="8">
        <f t="shared" si="212"/>
        <v>41523.165972222225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213"/>
        <v>1.1997755555555556</v>
      </c>
      <c r="P2289" s="6">
        <f t="shared" si="214"/>
        <v>50.9338679245283</v>
      </c>
      <c r="Q2289" s="7" t="str">
        <f t="shared" si="216"/>
        <v>music</v>
      </c>
      <c r="R2289" s="7" t="str">
        <f t="shared" si="217"/>
        <v>rock</v>
      </c>
      <c r="S2289" s="8">
        <f t="shared" si="215"/>
        <v>41792.667361111111</v>
      </c>
      <c r="T2289" s="8">
        <f t="shared" si="212"/>
        <v>41813.667361111111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213"/>
        <v>1.0009999999999999</v>
      </c>
      <c r="P2290" s="6">
        <f t="shared" si="214"/>
        <v>40.04</v>
      </c>
      <c r="Q2290" s="7" t="str">
        <f t="shared" si="216"/>
        <v>music</v>
      </c>
      <c r="R2290" s="7" t="str">
        <f t="shared" si="217"/>
        <v>rock</v>
      </c>
      <c r="S2290" s="8">
        <f t="shared" si="215"/>
        <v>41067.827418981484</v>
      </c>
      <c r="T2290" s="8">
        <f t="shared" si="212"/>
        <v>41086.75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213"/>
        <v>1.0740000000000001</v>
      </c>
      <c r="P2291" s="6">
        <f t="shared" si="214"/>
        <v>64.44</v>
      </c>
      <c r="Q2291" s="7" t="str">
        <f t="shared" si="216"/>
        <v>music</v>
      </c>
      <c r="R2291" s="7" t="str">
        <f t="shared" si="217"/>
        <v>rock</v>
      </c>
      <c r="S2291" s="8">
        <f t="shared" si="215"/>
        <v>41571.998379629629</v>
      </c>
      <c r="T2291" s="8">
        <f t="shared" si="212"/>
        <v>41614.973611111112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213"/>
        <v>1.0406666666666666</v>
      </c>
      <c r="P2292" s="6">
        <f t="shared" si="214"/>
        <v>53.827586206896555</v>
      </c>
      <c r="Q2292" s="7" t="str">
        <f t="shared" si="216"/>
        <v>music</v>
      </c>
      <c r="R2292" s="7" t="str">
        <f t="shared" si="217"/>
        <v>rock</v>
      </c>
      <c r="S2292" s="8">
        <f t="shared" si="215"/>
        <v>40070.253819444442</v>
      </c>
      <c r="T2292" s="8">
        <f t="shared" si="212"/>
        <v>40148.708333333336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213"/>
        <v>1.728</v>
      </c>
      <c r="P2293" s="6">
        <f t="shared" si="214"/>
        <v>100.46511627906976</v>
      </c>
      <c r="Q2293" s="7" t="str">
        <f t="shared" si="216"/>
        <v>music</v>
      </c>
      <c r="R2293" s="7" t="str">
        <f t="shared" si="217"/>
        <v>rock</v>
      </c>
      <c r="S2293" s="8">
        <f t="shared" si="215"/>
        <v>40987.977060185185</v>
      </c>
      <c r="T2293" s="8">
        <f t="shared" si="212"/>
        <v>41022.166666666664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213"/>
        <v>1.072505</v>
      </c>
      <c r="P2294" s="6">
        <f t="shared" si="214"/>
        <v>46.630652173913049</v>
      </c>
      <c r="Q2294" s="7" t="str">
        <f t="shared" si="216"/>
        <v>music</v>
      </c>
      <c r="R2294" s="7" t="str">
        <f t="shared" si="217"/>
        <v>rock</v>
      </c>
      <c r="S2294" s="8">
        <f t="shared" si="215"/>
        <v>40987.697638888887</v>
      </c>
      <c r="T2294" s="8">
        <f t="shared" si="212"/>
        <v>41017.697638888887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213"/>
        <v>1.0823529411764705</v>
      </c>
      <c r="P2295" s="6">
        <f t="shared" si="214"/>
        <v>34.074074074074076</v>
      </c>
      <c r="Q2295" s="7" t="str">
        <f t="shared" si="216"/>
        <v>music</v>
      </c>
      <c r="R2295" s="7" t="str">
        <f t="shared" si="217"/>
        <v>rock</v>
      </c>
      <c r="S2295" s="8">
        <f t="shared" si="215"/>
        <v>41151.708321759259</v>
      </c>
      <c r="T2295" s="8">
        <f t="shared" si="212"/>
        <v>41177.165972222225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213"/>
        <v>1.4608079999999999</v>
      </c>
      <c r="P2296" s="6">
        <f t="shared" si="214"/>
        <v>65.214642857142863</v>
      </c>
      <c r="Q2296" s="7" t="str">
        <f t="shared" si="216"/>
        <v>music</v>
      </c>
      <c r="R2296" s="7" t="str">
        <f t="shared" si="217"/>
        <v>rock</v>
      </c>
      <c r="S2296" s="8">
        <f t="shared" si="215"/>
        <v>41264.72314814815</v>
      </c>
      <c r="T2296" s="8">
        <f t="shared" si="212"/>
        <v>41294.72314814815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213"/>
        <v>1.2524999999999999</v>
      </c>
      <c r="P2297" s="6">
        <f t="shared" si="214"/>
        <v>44.205882352941174</v>
      </c>
      <c r="Q2297" s="7" t="str">
        <f t="shared" si="216"/>
        <v>music</v>
      </c>
      <c r="R2297" s="7" t="str">
        <f t="shared" si="217"/>
        <v>rock</v>
      </c>
      <c r="S2297" s="8">
        <f t="shared" si="215"/>
        <v>41270.954351851848</v>
      </c>
      <c r="T2297" s="8">
        <f t="shared" si="212"/>
        <v>41300.954351851848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213"/>
        <v>1.4907142857142857</v>
      </c>
      <c r="P2298" s="6">
        <f t="shared" si="214"/>
        <v>71.965517241379317</v>
      </c>
      <c r="Q2298" s="7" t="str">
        <f t="shared" si="216"/>
        <v>music</v>
      </c>
      <c r="R2298" s="7" t="str">
        <f t="shared" si="217"/>
        <v>rock</v>
      </c>
      <c r="S2298" s="8">
        <f t="shared" si="215"/>
        <v>40927.731782407405</v>
      </c>
      <c r="T2298" s="8">
        <f t="shared" si="212"/>
        <v>40962.731782407405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213"/>
        <v>1.006</v>
      </c>
      <c r="P2299" s="6">
        <f t="shared" si="214"/>
        <v>52.94736842105263</v>
      </c>
      <c r="Q2299" s="7" t="str">
        <f t="shared" si="216"/>
        <v>music</v>
      </c>
      <c r="R2299" s="7" t="str">
        <f t="shared" si="217"/>
        <v>rock</v>
      </c>
      <c r="S2299" s="8">
        <f t="shared" si="215"/>
        <v>40948.042233796295</v>
      </c>
      <c r="T2299" s="8">
        <f t="shared" si="212"/>
        <v>40982.165972222225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213"/>
        <v>1.0507333333333333</v>
      </c>
      <c r="P2300" s="6">
        <f t="shared" si="214"/>
        <v>109.45138888888889</v>
      </c>
      <c r="Q2300" s="7" t="str">
        <f t="shared" si="216"/>
        <v>music</v>
      </c>
      <c r="R2300" s="7" t="str">
        <f t="shared" si="217"/>
        <v>rock</v>
      </c>
      <c r="S2300" s="8">
        <f t="shared" si="215"/>
        <v>41694.84065972222</v>
      </c>
      <c r="T2300" s="8">
        <f t="shared" si="212"/>
        <v>41724.798993055556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213"/>
        <v>3.5016666666666665</v>
      </c>
      <c r="P2301" s="6">
        <f t="shared" si="214"/>
        <v>75.035714285714292</v>
      </c>
      <c r="Q2301" s="7" t="str">
        <f t="shared" si="216"/>
        <v>music</v>
      </c>
      <c r="R2301" s="7" t="str">
        <f t="shared" si="217"/>
        <v>rock</v>
      </c>
      <c r="S2301" s="8">
        <f t="shared" si="215"/>
        <v>40565.032511574071</v>
      </c>
      <c r="T2301" s="8">
        <f t="shared" si="212"/>
        <v>40580.032511574071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213"/>
        <v>1.0125</v>
      </c>
      <c r="P2302" s="6">
        <f t="shared" si="214"/>
        <v>115.71428571428571</v>
      </c>
      <c r="Q2302" s="7" t="str">
        <f t="shared" si="216"/>
        <v>music</v>
      </c>
      <c r="R2302" s="7" t="str">
        <f t="shared" si="217"/>
        <v>rock</v>
      </c>
      <c r="S2302" s="8">
        <f t="shared" si="215"/>
        <v>41074.727037037039</v>
      </c>
      <c r="T2302" s="8">
        <f t="shared" si="212"/>
        <v>41088.727037037039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213"/>
        <v>1.336044</v>
      </c>
      <c r="P2303" s="6">
        <f t="shared" si="214"/>
        <v>31.659810426540286</v>
      </c>
      <c r="Q2303" s="7" t="str">
        <f t="shared" si="216"/>
        <v>music</v>
      </c>
      <c r="R2303" s="7" t="str">
        <f t="shared" si="217"/>
        <v>indie rock</v>
      </c>
      <c r="S2303" s="8">
        <f t="shared" si="215"/>
        <v>41416.146944444445</v>
      </c>
      <c r="T2303" s="8">
        <f t="shared" si="212"/>
        <v>41446.146944444445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213"/>
        <v>1.7065217391304348</v>
      </c>
      <c r="P2304" s="6">
        <f t="shared" si="214"/>
        <v>46.176470588235297</v>
      </c>
      <c r="Q2304" s="7" t="str">
        <f t="shared" si="216"/>
        <v>music</v>
      </c>
      <c r="R2304" s="7" t="str">
        <f t="shared" si="217"/>
        <v>indie rock</v>
      </c>
      <c r="S2304" s="8">
        <f t="shared" si="215"/>
        <v>41605.868449074071</v>
      </c>
      <c r="T2304" s="8">
        <f t="shared" si="212"/>
        <v>41639.291666666664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213"/>
        <v>1.0935829457364341</v>
      </c>
      <c r="P2305" s="6">
        <f t="shared" si="214"/>
        <v>68.481650485436887</v>
      </c>
      <c r="Q2305" s="7" t="str">
        <f t="shared" si="216"/>
        <v>music</v>
      </c>
      <c r="R2305" s="7" t="str">
        <f t="shared" si="217"/>
        <v>indie rock</v>
      </c>
      <c r="S2305" s="8">
        <f t="shared" si="215"/>
        <v>40850.111064814817</v>
      </c>
      <c r="T2305" s="8">
        <f t="shared" si="212"/>
        <v>40890.152731481481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213"/>
        <v>1.0070033333333335</v>
      </c>
      <c r="P2306" s="6">
        <f t="shared" si="214"/>
        <v>53.469203539823013</v>
      </c>
      <c r="Q2306" s="7" t="str">
        <f t="shared" si="216"/>
        <v>music</v>
      </c>
      <c r="R2306" s="7" t="str">
        <f t="shared" si="217"/>
        <v>indie rock</v>
      </c>
      <c r="S2306" s="8">
        <f t="shared" si="215"/>
        <v>40502.815868055557</v>
      </c>
      <c r="T2306" s="8">
        <f t="shared" ref="T2306:T2369" si="218">(((I2306/60)/60)/24)+DATE(1970,1,1)</f>
        <v>40544.207638888889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219">E2307/D2307</f>
        <v>1.0122777777777778</v>
      </c>
      <c r="P2307" s="6">
        <f t="shared" ref="P2307:P2370" si="220">IF(L2307=0,0,E2307/L2307)</f>
        <v>109.10778443113773</v>
      </c>
      <c r="Q2307" s="7" t="str">
        <f t="shared" si="216"/>
        <v>music</v>
      </c>
      <c r="R2307" s="7" t="str">
        <f t="shared" si="217"/>
        <v>indie rock</v>
      </c>
      <c r="S2307" s="8">
        <f t="shared" ref="S2307:S2370" si="221">(((J2307/60)/60)/24)+DATE(1970,1,1)</f>
        <v>41834.695277777777</v>
      </c>
      <c r="T2307" s="8">
        <f t="shared" si="218"/>
        <v>41859.75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219"/>
        <v>1.0675857142857144</v>
      </c>
      <c r="P2308" s="6">
        <f t="shared" si="220"/>
        <v>51.185616438356163</v>
      </c>
      <c r="Q2308" s="7" t="str">
        <f t="shared" si="216"/>
        <v>music</v>
      </c>
      <c r="R2308" s="7" t="str">
        <f t="shared" si="217"/>
        <v>indie rock</v>
      </c>
      <c r="S2308" s="8">
        <f t="shared" si="221"/>
        <v>40948.16815972222</v>
      </c>
      <c r="T2308" s="8">
        <f t="shared" si="218"/>
        <v>40978.16815972222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219"/>
        <v>1.0665777537961894</v>
      </c>
      <c r="P2309" s="6">
        <f t="shared" si="220"/>
        <v>27.936800000000002</v>
      </c>
      <c r="Q2309" s="7" t="str">
        <f t="shared" si="216"/>
        <v>music</v>
      </c>
      <c r="R2309" s="7" t="str">
        <f t="shared" si="217"/>
        <v>indie rock</v>
      </c>
      <c r="S2309" s="8">
        <f t="shared" si="221"/>
        <v>41004.802465277775</v>
      </c>
      <c r="T2309" s="8">
        <f t="shared" si="218"/>
        <v>41034.802407407406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219"/>
        <v>1.0130622</v>
      </c>
      <c r="P2310" s="6">
        <f t="shared" si="220"/>
        <v>82.496921824104234</v>
      </c>
      <c r="Q2310" s="7" t="str">
        <f t="shared" si="216"/>
        <v>music</v>
      </c>
      <c r="R2310" s="7" t="str">
        <f t="shared" si="217"/>
        <v>indie rock</v>
      </c>
      <c r="S2310" s="8">
        <f t="shared" si="221"/>
        <v>41851.962916666671</v>
      </c>
      <c r="T2310" s="8">
        <f t="shared" si="218"/>
        <v>41880.041666666664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219"/>
        <v>1.0667450000000001</v>
      </c>
      <c r="P2311" s="6">
        <f t="shared" si="220"/>
        <v>59.817476635514019</v>
      </c>
      <c r="Q2311" s="7" t="str">
        <f t="shared" si="216"/>
        <v>music</v>
      </c>
      <c r="R2311" s="7" t="str">
        <f t="shared" si="217"/>
        <v>indie rock</v>
      </c>
      <c r="S2311" s="8">
        <f t="shared" si="221"/>
        <v>41307.987696759257</v>
      </c>
      <c r="T2311" s="8">
        <f t="shared" si="218"/>
        <v>41342.987696759257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219"/>
        <v>4.288397837837838</v>
      </c>
      <c r="P2312" s="6">
        <f t="shared" si="220"/>
        <v>64.816470588235291</v>
      </c>
      <c r="Q2312" s="7" t="str">
        <f t="shared" si="216"/>
        <v>music</v>
      </c>
      <c r="R2312" s="7" t="str">
        <f t="shared" si="217"/>
        <v>indie rock</v>
      </c>
      <c r="S2312" s="8">
        <f t="shared" si="221"/>
        <v>41324.79415509259</v>
      </c>
      <c r="T2312" s="8">
        <f t="shared" si="218"/>
        <v>41354.752488425926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219"/>
        <v>1.0411111111111111</v>
      </c>
      <c r="P2313" s="6">
        <f t="shared" si="220"/>
        <v>90.09615384615384</v>
      </c>
      <c r="Q2313" s="7" t="str">
        <f t="shared" si="216"/>
        <v>music</v>
      </c>
      <c r="R2313" s="7" t="str">
        <f t="shared" si="217"/>
        <v>indie rock</v>
      </c>
      <c r="S2313" s="8">
        <f t="shared" si="221"/>
        <v>41736.004502314812</v>
      </c>
      <c r="T2313" s="8">
        <f t="shared" si="218"/>
        <v>41766.004502314812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219"/>
        <v>1.0786666666666667</v>
      </c>
      <c r="P2314" s="6">
        <f t="shared" si="220"/>
        <v>40.962025316455694</v>
      </c>
      <c r="Q2314" s="7" t="str">
        <f t="shared" si="216"/>
        <v>music</v>
      </c>
      <c r="R2314" s="7" t="str">
        <f t="shared" si="217"/>
        <v>indie rock</v>
      </c>
      <c r="S2314" s="8">
        <f t="shared" si="221"/>
        <v>41716.632847222223</v>
      </c>
      <c r="T2314" s="8">
        <f t="shared" si="218"/>
        <v>41747.958333333336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219"/>
        <v>1.7584040000000001</v>
      </c>
      <c r="P2315" s="6">
        <f t="shared" si="220"/>
        <v>56.000127388535034</v>
      </c>
      <c r="Q2315" s="7" t="str">
        <f t="shared" si="216"/>
        <v>music</v>
      </c>
      <c r="R2315" s="7" t="str">
        <f t="shared" si="217"/>
        <v>indie rock</v>
      </c>
      <c r="S2315" s="8">
        <f t="shared" si="221"/>
        <v>41002.958634259259</v>
      </c>
      <c r="T2315" s="8">
        <f t="shared" si="218"/>
        <v>41032.958634259259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219"/>
        <v>1.5697000000000001</v>
      </c>
      <c r="P2316" s="6">
        <f t="shared" si="220"/>
        <v>37.672800000000002</v>
      </c>
      <c r="Q2316" s="7" t="str">
        <f t="shared" si="216"/>
        <v>music</v>
      </c>
      <c r="R2316" s="7" t="str">
        <f t="shared" si="217"/>
        <v>indie rock</v>
      </c>
      <c r="S2316" s="8">
        <f t="shared" si="221"/>
        <v>41037.551585648151</v>
      </c>
      <c r="T2316" s="8">
        <f t="shared" si="218"/>
        <v>41067.551585648151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219"/>
        <v>1.026</v>
      </c>
      <c r="P2317" s="6">
        <f t="shared" si="220"/>
        <v>40.078125</v>
      </c>
      <c r="Q2317" s="7" t="str">
        <f t="shared" si="216"/>
        <v>music</v>
      </c>
      <c r="R2317" s="7" t="str">
        <f t="shared" si="217"/>
        <v>indie rock</v>
      </c>
      <c r="S2317" s="8">
        <f t="shared" si="221"/>
        <v>41004.72619212963</v>
      </c>
      <c r="T2317" s="8">
        <f t="shared" si="218"/>
        <v>41034.72619212963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219"/>
        <v>1.0404266666666666</v>
      </c>
      <c r="P2318" s="6">
        <f t="shared" si="220"/>
        <v>78.031999999999996</v>
      </c>
      <c r="Q2318" s="7" t="str">
        <f t="shared" si="216"/>
        <v>music</v>
      </c>
      <c r="R2318" s="7" t="str">
        <f t="shared" si="217"/>
        <v>indie rock</v>
      </c>
      <c r="S2318" s="8">
        <f t="shared" si="221"/>
        <v>40079.725115740745</v>
      </c>
      <c r="T2318" s="8">
        <f t="shared" si="218"/>
        <v>40156.76666666667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219"/>
        <v>1.04</v>
      </c>
      <c r="P2319" s="6">
        <f t="shared" si="220"/>
        <v>18.90909090909091</v>
      </c>
      <c r="Q2319" s="7" t="str">
        <f t="shared" si="216"/>
        <v>music</v>
      </c>
      <c r="R2319" s="7" t="str">
        <f t="shared" si="217"/>
        <v>indie rock</v>
      </c>
      <c r="S2319" s="8">
        <f t="shared" si="221"/>
        <v>40192.542233796295</v>
      </c>
      <c r="T2319" s="8">
        <f t="shared" si="218"/>
        <v>40224.208333333336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219"/>
        <v>1.2105999999999999</v>
      </c>
      <c r="P2320" s="6">
        <f t="shared" si="220"/>
        <v>37.134969325153371</v>
      </c>
      <c r="Q2320" s="7" t="str">
        <f t="shared" si="216"/>
        <v>music</v>
      </c>
      <c r="R2320" s="7" t="str">
        <f t="shared" si="217"/>
        <v>indie rock</v>
      </c>
      <c r="S2320" s="8">
        <f t="shared" si="221"/>
        <v>40050.643680555557</v>
      </c>
      <c r="T2320" s="8">
        <f t="shared" si="218"/>
        <v>40082.165972222225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219"/>
        <v>1.077</v>
      </c>
      <c r="P2321" s="6">
        <f t="shared" si="220"/>
        <v>41.961038961038959</v>
      </c>
      <c r="Q2321" s="7" t="str">
        <f t="shared" si="216"/>
        <v>music</v>
      </c>
      <c r="R2321" s="7" t="str">
        <f t="shared" si="217"/>
        <v>indie rock</v>
      </c>
      <c r="S2321" s="8">
        <f t="shared" si="221"/>
        <v>41593.082002314812</v>
      </c>
      <c r="T2321" s="8">
        <f t="shared" si="218"/>
        <v>41623.082002314812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219"/>
        <v>1.0866</v>
      </c>
      <c r="P2322" s="6">
        <f t="shared" si="220"/>
        <v>61.044943820224717</v>
      </c>
      <c r="Q2322" s="7" t="str">
        <f t="shared" si="216"/>
        <v>music</v>
      </c>
      <c r="R2322" s="7" t="str">
        <f t="shared" si="217"/>
        <v>indie rock</v>
      </c>
      <c r="S2322" s="8">
        <f t="shared" si="221"/>
        <v>41696.817129629628</v>
      </c>
      <c r="T2322" s="8">
        <f t="shared" si="218"/>
        <v>41731.775462962964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219"/>
        <v>0.39120962394619685</v>
      </c>
      <c r="P2323" s="6">
        <f t="shared" si="220"/>
        <v>64.53125</v>
      </c>
      <c r="Q2323" s="7" t="str">
        <f t="shared" si="216"/>
        <v>food</v>
      </c>
      <c r="R2323" s="7" t="str">
        <f t="shared" si="217"/>
        <v>small batch</v>
      </c>
      <c r="S2323" s="8">
        <f t="shared" si="221"/>
        <v>42799.260428240741</v>
      </c>
      <c r="T2323" s="8">
        <f t="shared" si="218"/>
        <v>42829.21876157407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219"/>
        <v>3.1481481481481478E-2</v>
      </c>
      <c r="P2324" s="6">
        <f t="shared" si="220"/>
        <v>21.25</v>
      </c>
      <c r="Q2324" s="7" t="str">
        <f t="shared" si="216"/>
        <v>food</v>
      </c>
      <c r="R2324" s="7" t="str">
        <f t="shared" si="217"/>
        <v>small batch</v>
      </c>
      <c r="S2324" s="8">
        <f t="shared" si="221"/>
        <v>42804.895474537043</v>
      </c>
      <c r="T2324" s="8">
        <f t="shared" si="218"/>
        <v>42834.853807870371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219"/>
        <v>0.48</v>
      </c>
      <c r="P2325" s="6">
        <f t="shared" si="220"/>
        <v>30</v>
      </c>
      <c r="Q2325" s="7" t="str">
        <f t="shared" si="216"/>
        <v>food</v>
      </c>
      <c r="R2325" s="7" t="str">
        <f t="shared" si="217"/>
        <v>small batch</v>
      </c>
      <c r="S2325" s="8">
        <f t="shared" si="221"/>
        <v>42807.755173611105</v>
      </c>
      <c r="T2325" s="8">
        <f t="shared" si="218"/>
        <v>42814.755173611105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219"/>
        <v>0.20733333333333334</v>
      </c>
      <c r="P2326" s="6">
        <f t="shared" si="220"/>
        <v>25.491803278688526</v>
      </c>
      <c r="Q2326" s="7" t="str">
        <f t="shared" si="216"/>
        <v>food</v>
      </c>
      <c r="R2326" s="7" t="str">
        <f t="shared" si="217"/>
        <v>small batch</v>
      </c>
      <c r="S2326" s="8">
        <f t="shared" si="221"/>
        <v>42790.885243055556</v>
      </c>
      <c r="T2326" s="8">
        <f t="shared" si="218"/>
        <v>42820.843576388885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219"/>
        <v>0.08</v>
      </c>
      <c r="P2327" s="6">
        <f t="shared" si="220"/>
        <v>11.428571428571429</v>
      </c>
      <c r="Q2327" s="7" t="str">
        <f t="shared" si="216"/>
        <v>food</v>
      </c>
      <c r="R2327" s="7" t="str">
        <f t="shared" si="217"/>
        <v>small batch</v>
      </c>
      <c r="S2327" s="8">
        <f t="shared" si="221"/>
        <v>42794.022349537037</v>
      </c>
      <c r="T2327" s="8">
        <f t="shared" si="218"/>
        <v>42823.980682870373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219"/>
        <v>7.1999999999999998E-3</v>
      </c>
      <c r="P2328" s="6">
        <f t="shared" si="220"/>
        <v>108</v>
      </c>
      <c r="Q2328" s="7" t="str">
        <f t="shared" si="216"/>
        <v>food</v>
      </c>
      <c r="R2328" s="7" t="str">
        <f t="shared" si="217"/>
        <v>small batch</v>
      </c>
      <c r="S2328" s="8">
        <f t="shared" si="221"/>
        <v>42804.034120370372</v>
      </c>
      <c r="T2328" s="8">
        <f t="shared" si="218"/>
        <v>42855.708333333328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219"/>
        <v>5.2609431428571432</v>
      </c>
      <c r="P2329" s="6">
        <f t="shared" si="220"/>
        <v>54.883162444113267</v>
      </c>
      <c r="Q2329" s="7" t="str">
        <f t="shared" si="216"/>
        <v>food</v>
      </c>
      <c r="R2329" s="7" t="str">
        <f t="shared" si="217"/>
        <v>small batch</v>
      </c>
      <c r="S2329" s="8">
        <f t="shared" si="221"/>
        <v>41842.917129629634</v>
      </c>
      <c r="T2329" s="8">
        <f t="shared" si="218"/>
        <v>41877.917129629634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219"/>
        <v>2.5445000000000002</v>
      </c>
      <c r="P2330" s="6">
        <f t="shared" si="220"/>
        <v>47.383612662942269</v>
      </c>
      <c r="Q2330" s="7" t="str">
        <f t="shared" si="216"/>
        <v>food</v>
      </c>
      <c r="R2330" s="7" t="str">
        <f t="shared" si="217"/>
        <v>small batch</v>
      </c>
      <c r="S2330" s="8">
        <f t="shared" si="221"/>
        <v>42139.781678240746</v>
      </c>
      <c r="T2330" s="8">
        <f t="shared" si="218"/>
        <v>42169.781678240746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219"/>
        <v>1.0591999999999999</v>
      </c>
      <c r="P2331" s="6">
        <f t="shared" si="220"/>
        <v>211.84</v>
      </c>
      <c r="Q2331" s="7" t="str">
        <f t="shared" si="216"/>
        <v>food</v>
      </c>
      <c r="R2331" s="7" t="str">
        <f t="shared" si="217"/>
        <v>small batch</v>
      </c>
      <c r="S2331" s="8">
        <f t="shared" si="221"/>
        <v>41807.624374999999</v>
      </c>
      <c r="T2331" s="8">
        <f t="shared" si="218"/>
        <v>41837.624374999999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219"/>
        <v>1.0242285714285715</v>
      </c>
      <c r="P2332" s="6">
        <f t="shared" si="220"/>
        <v>219.92638036809817</v>
      </c>
      <c r="Q2332" s="7" t="str">
        <f t="shared" si="216"/>
        <v>food</v>
      </c>
      <c r="R2332" s="7" t="str">
        <f t="shared" si="217"/>
        <v>small batch</v>
      </c>
      <c r="S2332" s="8">
        <f t="shared" si="221"/>
        <v>42332.89980324074</v>
      </c>
      <c r="T2332" s="8">
        <f t="shared" si="218"/>
        <v>42363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219"/>
        <v>1.4431375</v>
      </c>
      <c r="P2333" s="6">
        <f t="shared" si="220"/>
        <v>40.795406360424032</v>
      </c>
      <c r="Q2333" s="7" t="str">
        <f t="shared" si="216"/>
        <v>food</v>
      </c>
      <c r="R2333" s="7" t="str">
        <f t="shared" si="217"/>
        <v>small batch</v>
      </c>
      <c r="S2333" s="8">
        <f t="shared" si="221"/>
        <v>41839.005671296298</v>
      </c>
      <c r="T2333" s="8">
        <f t="shared" si="218"/>
        <v>41869.005671296298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219"/>
        <v>1.06308</v>
      </c>
      <c r="P2334" s="6">
        <f t="shared" si="220"/>
        <v>75.502840909090907</v>
      </c>
      <c r="Q2334" s="7" t="str">
        <f t="shared" si="216"/>
        <v>food</v>
      </c>
      <c r="R2334" s="7" t="str">
        <f t="shared" si="217"/>
        <v>small batch</v>
      </c>
      <c r="S2334" s="8">
        <f t="shared" si="221"/>
        <v>42011.628136574072</v>
      </c>
      <c r="T2334" s="8">
        <f t="shared" si="218"/>
        <v>42041.628136574072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219"/>
        <v>2.1216666666666666</v>
      </c>
      <c r="P2335" s="6">
        <f t="shared" si="220"/>
        <v>13.542553191489361</v>
      </c>
      <c r="Q2335" s="7" t="str">
        <f t="shared" si="216"/>
        <v>food</v>
      </c>
      <c r="R2335" s="7" t="str">
        <f t="shared" si="217"/>
        <v>small batch</v>
      </c>
      <c r="S2335" s="8">
        <f t="shared" si="221"/>
        <v>41767.650347222225</v>
      </c>
      <c r="T2335" s="8">
        <f t="shared" si="218"/>
        <v>41788.743055555555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219"/>
        <v>1.0195000000000001</v>
      </c>
      <c r="P2336" s="6">
        <f t="shared" si="220"/>
        <v>60.865671641791046</v>
      </c>
      <c r="Q2336" s="7" t="str">
        <f t="shared" si="216"/>
        <v>food</v>
      </c>
      <c r="R2336" s="7" t="str">
        <f t="shared" si="217"/>
        <v>small batch</v>
      </c>
      <c r="S2336" s="8">
        <f t="shared" si="221"/>
        <v>41918.670115740737</v>
      </c>
      <c r="T2336" s="8">
        <f t="shared" si="218"/>
        <v>41948.731944444444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219"/>
        <v>1.0227200000000001</v>
      </c>
      <c r="P2337" s="6">
        <f t="shared" si="220"/>
        <v>115.69230769230769</v>
      </c>
      <c r="Q2337" s="7" t="str">
        <f t="shared" si="216"/>
        <v>food</v>
      </c>
      <c r="R2337" s="7" t="str">
        <f t="shared" si="217"/>
        <v>small batch</v>
      </c>
      <c r="S2337" s="8">
        <f t="shared" si="221"/>
        <v>41771.572256944448</v>
      </c>
      <c r="T2337" s="8">
        <f t="shared" si="218"/>
        <v>41801.572256944448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219"/>
        <v>5.2073254999999996</v>
      </c>
      <c r="P2338" s="6">
        <f t="shared" si="220"/>
        <v>48.104623556581984</v>
      </c>
      <c r="Q2338" s="7" t="str">
        <f t="shared" si="216"/>
        <v>food</v>
      </c>
      <c r="R2338" s="7" t="str">
        <f t="shared" si="217"/>
        <v>small batch</v>
      </c>
      <c r="S2338" s="8">
        <f t="shared" si="221"/>
        <v>41666.924710648149</v>
      </c>
      <c r="T2338" s="8">
        <f t="shared" si="218"/>
        <v>41706.924710648149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219"/>
        <v>1.1065833333333333</v>
      </c>
      <c r="P2339" s="6">
        <f t="shared" si="220"/>
        <v>74.184357541899445</v>
      </c>
      <c r="Q2339" s="7" t="str">
        <f t="shared" si="216"/>
        <v>food</v>
      </c>
      <c r="R2339" s="7" t="str">
        <f t="shared" si="217"/>
        <v>small batch</v>
      </c>
      <c r="S2339" s="8">
        <f t="shared" si="221"/>
        <v>41786.640543981484</v>
      </c>
      <c r="T2339" s="8">
        <f t="shared" si="218"/>
        <v>41816.640543981484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219"/>
        <v>1.0114333333333334</v>
      </c>
      <c r="P2340" s="6">
        <f t="shared" si="220"/>
        <v>123.34552845528455</v>
      </c>
      <c r="Q2340" s="7" t="str">
        <f t="shared" si="216"/>
        <v>food</v>
      </c>
      <c r="R2340" s="7" t="str">
        <f t="shared" si="217"/>
        <v>small batch</v>
      </c>
      <c r="S2340" s="8">
        <f t="shared" si="221"/>
        <v>41789.896805555552</v>
      </c>
      <c r="T2340" s="8">
        <f t="shared" si="218"/>
        <v>41819.896805555552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219"/>
        <v>2.9420799999999998</v>
      </c>
      <c r="P2341" s="6">
        <f t="shared" si="220"/>
        <v>66.623188405797094</v>
      </c>
      <c r="Q2341" s="7" t="str">
        <f t="shared" si="216"/>
        <v>food</v>
      </c>
      <c r="R2341" s="7" t="str">
        <f t="shared" si="217"/>
        <v>small batch</v>
      </c>
      <c r="S2341" s="8">
        <f t="shared" si="221"/>
        <v>42692.79987268518</v>
      </c>
      <c r="T2341" s="8">
        <f t="shared" si="218"/>
        <v>42723.332638888889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219"/>
        <v>1.0577749999999999</v>
      </c>
      <c r="P2342" s="6">
        <f t="shared" si="220"/>
        <v>104.99007444168734</v>
      </c>
      <c r="Q2342" s="7" t="str">
        <f t="shared" si="216"/>
        <v>food</v>
      </c>
      <c r="R2342" s="7" t="str">
        <f t="shared" si="217"/>
        <v>small batch</v>
      </c>
      <c r="S2342" s="8">
        <f t="shared" si="221"/>
        <v>42643.642800925925</v>
      </c>
      <c r="T2342" s="8">
        <f t="shared" si="218"/>
        <v>42673.642800925925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219"/>
        <v>0</v>
      </c>
      <c r="P2343" s="6">
        <f t="shared" si="220"/>
        <v>0</v>
      </c>
      <c r="Q2343" s="7" t="str">
        <f t="shared" si="216"/>
        <v>technology</v>
      </c>
      <c r="R2343" s="7" t="str">
        <f t="shared" si="217"/>
        <v>web</v>
      </c>
      <c r="S2343" s="8">
        <f t="shared" si="221"/>
        <v>42167.813703703709</v>
      </c>
      <c r="T2343" s="8">
        <f t="shared" si="218"/>
        <v>42197.813703703709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219"/>
        <v>0</v>
      </c>
      <c r="P2344" s="6">
        <f t="shared" si="220"/>
        <v>0</v>
      </c>
      <c r="Q2344" s="7" t="str">
        <f t="shared" si="216"/>
        <v>technology</v>
      </c>
      <c r="R2344" s="7" t="str">
        <f t="shared" si="217"/>
        <v>web</v>
      </c>
      <c r="S2344" s="8">
        <f t="shared" si="221"/>
        <v>41897.702199074076</v>
      </c>
      <c r="T2344" s="8">
        <f t="shared" si="218"/>
        <v>41918.208333333336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219"/>
        <v>0.03</v>
      </c>
      <c r="P2345" s="6">
        <f t="shared" si="220"/>
        <v>300</v>
      </c>
      <c r="Q2345" s="7" t="str">
        <f t="shared" si="216"/>
        <v>technology</v>
      </c>
      <c r="R2345" s="7" t="str">
        <f t="shared" si="217"/>
        <v>web</v>
      </c>
      <c r="S2345" s="8">
        <f t="shared" si="221"/>
        <v>42327.825289351851</v>
      </c>
      <c r="T2345" s="8">
        <f t="shared" si="218"/>
        <v>42377.82430555555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219"/>
        <v>1E-3</v>
      </c>
      <c r="P2346" s="6">
        <f t="shared" si="220"/>
        <v>1</v>
      </c>
      <c r="Q2346" s="7" t="str">
        <f t="shared" ref="Q2346:Q2409" si="222">LEFT(N2346,SEARCH("/",N2346)-1)</f>
        <v>technology</v>
      </c>
      <c r="R2346" s="7" t="str">
        <f t="shared" ref="R2346:R2409" si="223">RIGHT(N2346,LEN(N2346)-SEARCH("/",N2346))</f>
        <v>web</v>
      </c>
      <c r="S2346" s="8">
        <f t="shared" si="221"/>
        <v>42515.727650462963</v>
      </c>
      <c r="T2346" s="8">
        <f t="shared" si="218"/>
        <v>42545.727650462963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219"/>
        <v>0</v>
      </c>
      <c r="P2347" s="6">
        <f t="shared" si="220"/>
        <v>0</v>
      </c>
      <c r="Q2347" s="7" t="str">
        <f t="shared" si="222"/>
        <v>technology</v>
      </c>
      <c r="R2347" s="7" t="str">
        <f t="shared" si="223"/>
        <v>web</v>
      </c>
      <c r="S2347" s="8">
        <f t="shared" si="221"/>
        <v>42060.001805555556</v>
      </c>
      <c r="T2347" s="8">
        <f t="shared" si="218"/>
        <v>42094.985416666663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219"/>
        <v>6.4999999999999997E-4</v>
      </c>
      <c r="P2348" s="6">
        <f t="shared" si="220"/>
        <v>13</v>
      </c>
      <c r="Q2348" s="7" t="str">
        <f t="shared" si="222"/>
        <v>technology</v>
      </c>
      <c r="R2348" s="7" t="str">
        <f t="shared" si="223"/>
        <v>web</v>
      </c>
      <c r="S2348" s="8">
        <f t="shared" si="221"/>
        <v>42615.79896990741</v>
      </c>
      <c r="T2348" s="8">
        <f t="shared" si="218"/>
        <v>42660.79896990741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219"/>
        <v>1.4999999999999999E-2</v>
      </c>
      <c r="P2349" s="6">
        <f t="shared" si="220"/>
        <v>15</v>
      </c>
      <c r="Q2349" s="7" t="str">
        <f t="shared" si="222"/>
        <v>technology</v>
      </c>
      <c r="R2349" s="7" t="str">
        <f t="shared" si="223"/>
        <v>web</v>
      </c>
      <c r="S2349" s="8">
        <f t="shared" si="221"/>
        <v>42577.607361111113</v>
      </c>
      <c r="T2349" s="8">
        <f t="shared" si="218"/>
        <v>42607.607361111113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219"/>
        <v>3.8571428571428572E-3</v>
      </c>
      <c r="P2350" s="6">
        <f t="shared" si="220"/>
        <v>54</v>
      </c>
      <c r="Q2350" s="7" t="str">
        <f t="shared" si="222"/>
        <v>technology</v>
      </c>
      <c r="R2350" s="7" t="str">
        <f t="shared" si="223"/>
        <v>web</v>
      </c>
      <c r="S2350" s="8">
        <f t="shared" si="221"/>
        <v>42360.932152777779</v>
      </c>
      <c r="T2350" s="8">
        <f t="shared" si="218"/>
        <v>42420.932152777779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219"/>
        <v>0</v>
      </c>
      <c r="P2351" s="6">
        <f t="shared" si="220"/>
        <v>0</v>
      </c>
      <c r="Q2351" s="7" t="str">
        <f t="shared" si="222"/>
        <v>technology</v>
      </c>
      <c r="R2351" s="7" t="str">
        <f t="shared" si="223"/>
        <v>web</v>
      </c>
      <c r="S2351" s="8">
        <f t="shared" si="221"/>
        <v>42198.775787037041</v>
      </c>
      <c r="T2351" s="8">
        <f t="shared" si="218"/>
        <v>42227.775787037041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219"/>
        <v>0</v>
      </c>
      <c r="P2352" s="6">
        <f t="shared" si="220"/>
        <v>0</v>
      </c>
      <c r="Q2352" s="7" t="str">
        <f t="shared" si="222"/>
        <v>technology</v>
      </c>
      <c r="R2352" s="7" t="str">
        <f t="shared" si="223"/>
        <v>web</v>
      </c>
      <c r="S2352" s="8">
        <f t="shared" si="221"/>
        <v>42708.842245370368</v>
      </c>
      <c r="T2352" s="8">
        <f t="shared" si="218"/>
        <v>42738.842245370368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219"/>
        <v>5.7142857142857143E-3</v>
      </c>
      <c r="P2353" s="6">
        <f t="shared" si="220"/>
        <v>15.428571428571429</v>
      </c>
      <c r="Q2353" s="7" t="str">
        <f t="shared" si="222"/>
        <v>technology</v>
      </c>
      <c r="R2353" s="7" t="str">
        <f t="shared" si="223"/>
        <v>web</v>
      </c>
      <c r="S2353" s="8">
        <f t="shared" si="221"/>
        <v>42094.101145833338</v>
      </c>
      <c r="T2353" s="8">
        <f t="shared" si="218"/>
        <v>42124.101145833338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219"/>
        <v>0</v>
      </c>
      <c r="P2354" s="6">
        <f t="shared" si="220"/>
        <v>0</v>
      </c>
      <c r="Q2354" s="7" t="str">
        <f t="shared" si="222"/>
        <v>technology</v>
      </c>
      <c r="R2354" s="7" t="str">
        <f t="shared" si="223"/>
        <v>web</v>
      </c>
      <c r="S2354" s="8">
        <f t="shared" si="221"/>
        <v>42101.633703703701</v>
      </c>
      <c r="T2354" s="8">
        <f t="shared" si="218"/>
        <v>42161.633703703701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219"/>
        <v>0</v>
      </c>
      <c r="P2355" s="6">
        <f t="shared" si="220"/>
        <v>0</v>
      </c>
      <c r="Q2355" s="7" t="str">
        <f t="shared" si="222"/>
        <v>technology</v>
      </c>
      <c r="R2355" s="7" t="str">
        <f t="shared" si="223"/>
        <v>web</v>
      </c>
      <c r="S2355" s="8">
        <f t="shared" si="221"/>
        <v>42103.676180555558</v>
      </c>
      <c r="T2355" s="8">
        <f t="shared" si="218"/>
        <v>42115.676180555558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219"/>
        <v>7.1428571428571429E-4</v>
      </c>
      <c r="P2356" s="6">
        <f t="shared" si="220"/>
        <v>25</v>
      </c>
      <c r="Q2356" s="7" t="str">
        <f t="shared" si="222"/>
        <v>technology</v>
      </c>
      <c r="R2356" s="7" t="str">
        <f t="shared" si="223"/>
        <v>web</v>
      </c>
      <c r="S2356" s="8">
        <f t="shared" si="221"/>
        <v>41954.722916666666</v>
      </c>
      <c r="T2356" s="8">
        <f t="shared" si="218"/>
        <v>42014.722916666666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219"/>
        <v>6.875E-3</v>
      </c>
      <c r="P2357" s="6">
        <f t="shared" si="220"/>
        <v>27.5</v>
      </c>
      <c r="Q2357" s="7" t="str">
        <f t="shared" si="222"/>
        <v>technology</v>
      </c>
      <c r="R2357" s="7" t="str">
        <f t="shared" si="223"/>
        <v>web</v>
      </c>
      <c r="S2357" s="8">
        <f t="shared" si="221"/>
        <v>42096.918240740735</v>
      </c>
      <c r="T2357" s="8">
        <f t="shared" si="218"/>
        <v>42126.918240740735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219"/>
        <v>0</v>
      </c>
      <c r="P2358" s="6">
        <f t="shared" si="220"/>
        <v>0</v>
      </c>
      <c r="Q2358" s="7" t="str">
        <f t="shared" si="222"/>
        <v>technology</v>
      </c>
      <c r="R2358" s="7" t="str">
        <f t="shared" si="223"/>
        <v>web</v>
      </c>
      <c r="S2358" s="8">
        <f t="shared" si="221"/>
        <v>42130.78361111111</v>
      </c>
      <c r="T2358" s="8">
        <f t="shared" si="218"/>
        <v>42160.78361111111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219"/>
        <v>0</v>
      </c>
      <c r="P2359" s="6">
        <f t="shared" si="220"/>
        <v>0</v>
      </c>
      <c r="Q2359" s="7" t="str">
        <f t="shared" si="222"/>
        <v>technology</v>
      </c>
      <c r="R2359" s="7" t="str">
        <f t="shared" si="223"/>
        <v>web</v>
      </c>
      <c r="S2359" s="8">
        <f t="shared" si="221"/>
        <v>42264.620115740734</v>
      </c>
      <c r="T2359" s="8">
        <f t="shared" si="218"/>
        <v>42294.620115740734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219"/>
        <v>0</v>
      </c>
      <c r="P2360" s="6">
        <f t="shared" si="220"/>
        <v>0</v>
      </c>
      <c r="Q2360" s="7" t="str">
        <f t="shared" si="222"/>
        <v>technology</v>
      </c>
      <c r="R2360" s="7" t="str">
        <f t="shared" si="223"/>
        <v>web</v>
      </c>
      <c r="S2360" s="8">
        <f t="shared" si="221"/>
        <v>41978.930972222224</v>
      </c>
      <c r="T2360" s="8">
        <f t="shared" si="218"/>
        <v>42035.027083333334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219"/>
        <v>0.14680000000000001</v>
      </c>
      <c r="P2361" s="6">
        <f t="shared" si="220"/>
        <v>367</v>
      </c>
      <c r="Q2361" s="7" t="str">
        <f t="shared" si="222"/>
        <v>technology</v>
      </c>
      <c r="R2361" s="7" t="str">
        <f t="shared" si="223"/>
        <v>web</v>
      </c>
      <c r="S2361" s="8">
        <f t="shared" si="221"/>
        <v>42159.649583333332</v>
      </c>
      <c r="T2361" s="8">
        <f t="shared" si="218"/>
        <v>42219.649583333332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219"/>
        <v>4.0000000000000002E-4</v>
      </c>
      <c r="P2362" s="6">
        <f t="shared" si="220"/>
        <v>2</v>
      </c>
      <c r="Q2362" s="7" t="str">
        <f t="shared" si="222"/>
        <v>technology</v>
      </c>
      <c r="R2362" s="7" t="str">
        <f t="shared" si="223"/>
        <v>web</v>
      </c>
      <c r="S2362" s="8">
        <f t="shared" si="221"/>
        <v>42377.70694444445</v>
      </c>
      <c r="T2362" s="8">
        <f t="shared" si="218"/>
        <v>42407.70694444445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219"/>
        <v>0</v>
      </c>
      <c r="P2363" s="6">
        <f t="shared" si="220"/>
        <v>0</v>
      </c>
      <c r="Q2363" s="7" t="str">
        <f t="shared" si="222"/>
        <v>technology</v>
      </c>
      <c r="R2363" s="7" t="str">
        <f t="shared" si="223"/>
        <v>web</v>
      </c>
      <c r="S2363" s="8">
        <f t="shared" si="221"/>
        <v>42466.858888888892</v>
      </c>
      <c r="T2363" s="8">
        <f t="shared" si="218"/>
        <v>42490.916666666672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219"/>
        <v>0.2857142857142857</v>
      </c>
      <c r="P2364" s="6">
        <f t="shared" si="220"/>
        <v>60</v>
      </c>
      <c r="Q2364" s="7" t="str">
        <f t="shared" si="222"/>
        <v>technology</v>
      </c>
      <c r="R2364" s="7" t="str">
        <f t="shared" si="223"/>
        <v>web</v>
      </c>
      <c r="S2364" s="8">
        <f t="shared" si="221"/>
        <v>41954.688310185185</v>
      </c>
      <c r="T2364" s="8">
        <f t="shared" si="218"/>
        <v>41984.688310185185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219"/>
        <v>0</v>
      </c>
      <c r="P2365" s="6">
        <f t="shared" si="220"/>
        <v>0</v>
      </c>
      <c r="Q2365" s="7" t="str">
        <f t="shared" si="222"/>
        <v>technology</v>
      </c>
      <c r="R2365" s="7" t="str">
        <f t="shared" si="223"/>
        <v>web</v>
      </c>
      <c r="S2365" s="8">
        <f t="shared" si="221"/>
        <v>42322.011574074073</v>
      </c>
      <c r="T2365" s="8">
        <f t="shared" si="218"/>
        <v>42367.011574074073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219"/>
        <v>0</v>
      </c>
      <c r="P2366" s="6">
        <f t="shared" si="220"/>
        <v>0</v>
      </c>
      <c r="Q2366" s="7" t="str">
        <f t="shared" si="222"/>
        <v>technology</v>
      </c>
      <c r="R2366" s="7" t="str">
        <f t="shared" si="223"/>
        <v>web</v>
      </c>
      <c r="S2366" s="8">
        <f t="shared" si="221"/>
        <v>42248.934675925921</v>
      </c>
      <c r="T2366" s="8">
        <f t="shared" si="218"/>
        <v>42303.934675925921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219"/>
        <v>0</v>
      </c>
      <c r="P2367" s="6">
        <f t="shared" si="220"/>
        <v>0</v>
      </c>
      <c r="Q2367" s="7" t="str">
        <f t="shared" si="222"/>
        <v>technology</v>
      </c>
      <c r="R2367" s="7" t="str">
        <f t="shared" si="223"/>
        <v>web</v>
      </c>
      <c r="S2367" s="8">
        <f t="shared" si="221"/>
        <v>42346.736400462964</v>
      </c>
      <c r="T2367" s="8">
        <f t="shared" si="218"/>
        <v>42386.958333333328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219"/>
        <v>0.1052</v>
      </c>
      <c r="P2368" s="6">
        <f t="shared" si="220"/>
        <v>97.407407407407405</v>
      </c>
      <c r="Q2368" s="7" t="str">
        <f t="shared" si="222"/>
        <v>technology</v>
      </c>
      <c r="R2368" s="7" t="str">
        <f t="shared" si="223"/>
        <v>web</v>
      </c>
      <c r="S2368" s="8">
        <f t="shared" si="221"/>
        <v>42268.531631944439</v>
      </c>
      <c r="T2368" s="8">
        <f t="shared" si="218"/>
        <v>42298.531631944439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219"/>
        <v>1.34E-2</v>
      </c>
      <c r="P2369" s="6">
        <f t="shared" si="220"/>
        <v>47.857142857142854</v>
      </c>
      <c r="Q2369" s="7" t="str">
        <f t="shared" si="222"/>
        <v>technology</v>
      </c>
      <c r="R2369" s="7" t="str">
        <f t="shared" si="223"/>
        <v>web</v>
      </c>
      <c r="S2369" s="8">
        <f t="shared" si="221"/>
        <v>42425.970092592594</v>
      </c>
      <c r="T2369" s="8">
        <f t="shared" si="218"/>
        <v>42485.928425925929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219"/>
        <v>2.5000000000000001E-3</v>
      </c>
      <c r="P2370" s="6">
        <f t="shared" si="220"/>
        <v>50</v>
      </c>
      <c r="Q2370" s="7" t="str">
        <f t="shared" si="222"/>
        <v>technology</v>
      </c>
      <c r="R2370" s="7" t="str">
        <f t="shared" si="223"/>
        <v>web</v>
      </c>
      <c r="S2370" s="8">
        <f t="shared" si="221"/>
        <v>42063.721817129626</v>
      </c>
      <c r="T2370" s="8">
        <f t="shared" ref="T2370:T2433" si="224">(((I2370/60)/60)/24)+DATE(1970,1,1)</f>
        <v>42108.680150462969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225">E2371/D2371</f>
        <v>0</v>
      </c>
      <c r="P2371" s="6">
        <f t="shared" ref="P2371:P2434" si="226">IF(L2371=0,0,E2371/L2371)</f>
        <v>0</v>
      </c>
      <c r="Q2371" s="7" t="str">
        <f t="shared" si="222"/>
        <v>technology</v>
      </c>
      <c r="R2371" s="7" t="str">
        <f t="shared" si="223"/>
        <v>web</v>
      </c>
      <c r="S2371" s="8">
        <f t="shared" ref="S2371:S2434" si="227">(((J2371/60)/60)/24)+DATE(1970,1,1)</f>
        <v>42380.812627314815</v>
      </c>
      <c r="T2371" s="8">
        <f t="shared" si="224"/>
        <v>42410.812627314815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225"/>
        <v>3.2799999999999999E-3</v>
      </c>
      <c r="P2372" s="6">
        <f t="shared" si="226"/>
        <v>20.5</v>
      </c>
      <c r="Q2372" s="7" t="str">
        <f t="shared" si="222"/>
        <v>technology</v>
      </c>
      <c r="R2372" s="7" t="str">
        <f t="shared" si="223"/>
        <v>web</v>
      </c>
      <c r="S2372" s="8">
        <f t="shared" si="227"/>
        <v>41961.18913194444</v>
      </c>
      <c r="T2372" s="8">
        <f t="shared" si="224"/>
        <v>41991.18913194444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225"/>
        <v>0</v>
      </c>
      <c r="P2373" s="6">
        <f t="shared" si="226"/>
        <v>0</v>
      </c>
      <c r="Q2373" s="7" t="str">
        <f t="shared" si="222"/>
        <v>technology</v>
      </c>
      <c r="R2373" s="7" t="str">
        <f t="shared" si="223"/>
        <v>web</v>
      </c>
      <c r="S2373" s="8">
        <f t="shared" si="227"/>
        <v>42150.777731481481</v>
      </c>
      <c r="T2373" s="8">
        <f t="shared" si="224"/>
        <v>42180.777731481481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225"/>
        <v>3.272727272727273E-2</v>
      </c>
      <c r="P2374" s="6">
        <f t="shared" si="226"/>
        <v>30</v>
      </c>
      <c r="Q2374" s="7" t="str">
        <f t="shared" si="222"/>
        <v>technology</v>
      </c>
      <c r="R2374" s="7" t="str">
        <f t="shared" si="223"/>
        <v>web</v>
      </c>
      <c r="S2374" s="8">
        <f t="shared" si="227"/>
        <v>42088.069108796291</v>
      </c>
      <c r="T2374" s="8">
        <f t="shared" si="224"/>
        <v>42118.069108796291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225"/>
        <v>5.8823529411764708E-5</v>
      </c>
      <c r="P2375" s="6">
        <f t="shared" si="226"/>
        <v>50</v>
      </c>
      <c r="Q2375" s="7" t="str">
        <f t="shared" si="222"/>
        <v>technology</v>
      </c>
      <c r="R2375" s="7" t="str">
        <f t="shared" si="223"/>
        <v>web</v>
      </c>
      <c r="S2375" s="8">
        <f t="shared" si="227"/>
        <v>42215.662314814821</v>
      </c>
      <c r="T2375" s="8">
        <f t="shared" si="224"/>
        <v>42245.662314814821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225"/>
        <v>4.5454545454545455E-4</v>
      </c>
      <c r="P2376" s="6">
        <f t="shared" si="226"/>
        <v>10</v>
      </c>
      <c r="Q2376" s="7" t="str">
        <f t="shared" si="222"/>
        <v>technology</v>
      </c>
      <c r="R2376" s="7" t="str">
        <f t="shared" si="223"/>
        <v>web</v>
      </c>
      <c r="S2376" s="8">
        <f t="shared" si="227"/>
        <v>42017.843287037031</v>
      </c>
      <c r="T2376" s="8">
        <f t="shared" si="224"/>
        <v>42047.843287037031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225"/>
        <v>0</v>
      </c>
      <c r="P2377" s="6">
        <f t="shared" si="226"/>
        <v>0</v>
      </c>
      <c r="Q2377" s="7" t="str">
        <f t="shared" si="222"/>
        <v>technology</v>
      </c>
      <c r="R2377" s="7" t="str">
        <f t="shared" si="223"/>
        <v>web</v>
      </c>
      <c r="S2377" s="8">
        <f t="shared" si="227"/>
        <v>42592.836076388892</v>
      </c>
      <c r="T2377" s="8">
        <f t="shared" si="224"/>
        <v>42622.836076388892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225"/>
        <v>0.10877666666666666</v>
      </c>
      <c r="P2378" s="6">
        <f t="shared" si="226"/>
        <v>81.582499999999996</v>
      </c>
      <c r="Q2378" s="7" t="str">
        <f t="shared" si="222"/>
        <v>technology</v>
      </c>
      <c r="R2378" s="7" t="str">
        <f t="shared" si="223"/>
        <v>web</v>
      </c>
      <c r="S2378" s="8">
        <f t="shared" si="227"/>
        <v>42318.925532407404</v>
      </c>
      <c r="T2378" s="8">
        <f t="shared" si="224"/>
        <v>42348.925532407404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225"/>
        <v>0</v>
      </c>
      <c r="P2379" s="6">
        <f t="shared" si="226"/>
        <v>0</v>
      </c>
      <c r="Q2379" s="7" t="str">
        <f t="shared" si="222"/>
        <v>technology</v>
      </c>
      <c r="R2379" s="7" t="str">
        <f t="shared" si="223"/>
        <v>web</v>
      </c>
      <c r="S2379" s="8">
        <f t="shared" si="227"/>
        <v>42669.870173611111</v>
      </c>
      <c r="T2379" s="8">
        <f t="shared" si="224"/>
        <v>42699.911840277782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225"/>
        <v>0</v>
      </c>
      <c r="P2380" s="6">
        <f t="shared" si="226"/>
        <v>0</v>
      </c>
      <c r="Q2380" s="7" t="str">
        <f t="shared" si="222"/>
        <v>technology</v>
      </c>
      <c r="R2380" s="7" t="str">
        <f t="shared" si="223"/>
        <v>web</v>
      </c>
      <c r="S2380" s="8">
        <f t="shared" si="227"/>
        <v>42213.013078703705</v>
      </c>
      <c r="T2380" s="8">
        <f t="shared" si="224"/>
        <v>42242.013078703705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225"/>
        <v>0</v>
      </c>
      <c r="P2381" s="6">
        <f t="shared" si="226"/>
        <v>0</v>
      </c>
      <c r="Q2381" s="7" t="str">
        <f t="shared" si="222"/>
        <v>technology</v>
      </c>
      <c r="R2381" s="7" t="str">
        <f t="shared" si="223"/>
        <v>web</v>
      </c>
      <c r="S2381" s="8">
        <f t="shared" si="227"/>
        <v>42237.016388888893</v>
      </c>
      <c r="T2381" s="8">
        <f t="shared" si="224"/>
        <v>42282.016388888893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225"/>
        <v>3.6666666666666666E-3</v>
      </c>
      <c r="P2382" s="6">
        <f t="shared" si="226"/>
        <v>18.333333333333332</v>
      </c>
      <c r="Q2382" s="7" t="str">
        <f t="shared" si="222"/>
        <v>technology</v>
      </c>
      <c r="R2382" s="7" t="str">
        <f t="shared" si="223"/>
        <v>web</v>
      </c>
      <c r="S2382" s="8">
        <f t="shared" si="227"/>
        <v>42248.793310185181</v>
      </c>
      <c r="T2382" s="8">
        <f t="shared" si="224"/>
        <v>42278.793310185181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225"/>
        <v>1.8193398957730169E-2</v>
      </c>
      <c r="P2383" s="6">
        <f t="shared" si="226"/>
        <v>224.42857142857142</v>
      </c>
      <c r="Q2383" s="7" t="str">
        <f t="shared" si="222"/>
        <v>technology</v>
      </c>
      <c r="R2383" s="7" t="str">
        <f t="shared" si="223"/>
        <v>web</v>
      </c>
      <c r="S2383" s="8">
        <f t="shared" si="227"/>
        <v>42074.935740740737</v>
      </c>
      <c r="T2383" s="8">
        <f t="shared" si="224"/>
        <v>42104.935740740737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225"/>
        <v>2.5000000000000001E-2</v>
      </c>
      <c r="P2384" s="6">
        <f t="shared" si="226"/>
        <v>37.5</v>
      </c>
      <c r="Q2384" s="7" t="str">
        <f t="shared" si="222"/>
        <v>technology</v>
      </c>
      <c r="R2384" s="7" t="str">
        <f t="shared" si="223"/>
        <v>web</v>
      </c>
      <c r="S2384" s="8">
        <f t="shared" si="227"/>
        <v>42195.187534722223</v>
      </c>
      <c r="T2384" s="8">
        <f t="shared" si="224"/>
        <v>42220.187534722223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225"/>
        <v>4.3499999999999997E-2</v>
      </c>
      <c r="P2385" s="6">
        <f t="shared" si="226"/>
        <v>145</v>
      </c>
      <c r="Q2385" s="7" t="str">
        <f t="shared" si="222"/>
        <v>technology</v>
      </c>
      <c r="R2385" s="7" t="str">
        <f t="shared" si="223"/>
        <v>web</v>
      </c>
      <c r="S2385" s="8">
        <f t="shared" si="227"/>
        <v>42027.056793981479</v>
      </c>
      <c r="T2385" s="8">
        <f t="shared" si="224"/>
        <v>42057.056793981479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225"/>
        <v>8.0000000000000002E-3</v>
      </c>
      <c r="P2386" s="6">
        <f t="shared" si="226"/>
        <v>1</v>
      </c>
      <c r="Q2386" s="7" t="str">
        <f t="shared" si="222"/>
        <v>technology</v>
      </c>
      <c r="R2386" s="7" t="str">
        <f t="shared" si="223"/>
        <v>web</v>
      </c>
      <c r="S2386" s="8">
        <f t="shared" si="227"/>
        <v>41927.067627314813</v>
      </c>
      <c r="T2386" s="8">
        <f t="shared" si="224"/>
        <v>41957.109293981484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225"/>
        <v>1.2123076923076924E-2</v>
      </c>
      <c r="P2387" s="6">
        <f t="shared" si="226"/>
        <v>112.57142857142857</v>
      </c>
      <c r="Q2387" s="7" t="str">
        <f t="shared" si="222"/>
        <v>technology</v>
      </c>
      <c r="R2387" s="7" t="str">
        <f t="shared" si="223"/>
        <v>web</v>
      </c>
      <c r="S2387" s="8">
        <f t="shared" si="227"/>
        <v>42191.70175925926</v>
      </c>
      <c r="T2387" s="8">
        <f t="shared" si="224"/>
        <v>42221.70175925926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225"/>
        <v>0</v>
      </c>
      <c r="P2388" s="6">
        <f t="shared" si="226"/>
        <v>0</v>
      </c>
      <c r="Q2388" s="7" t="str">
        <f t="shared" si="222"/>
        <v>technology</v>
      </c>
      <c r="R2388" s="7" t="str">
        <f t="shared" si="223"/>
        <v>web</v>
      </c>
      <c r="S2388" s="8">
        <f t="shared" si="227"/>
        <v>41954.838240740741</v>
      </c>
      <c r="T2388" s="8">
        <f t="shared" si="224"/>
        <v>42014.838240740741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225"/>
        <v>6.8399999999999997E-3</v>
      </c>
      <c r="P2389" s="6">
        <f t="shared" si="226"/>
        <v>342</v>
      </c>
      <c r="Q2389" s="7" t="str">
        <f t="shared" si="222"/>
        <v>technology</v>
      </c>
      <c r="R2389" s="7" t="str">
        <f t="shared" si="223"/>
        <v>web</v>
      </c>
      <c r="S2389" s="8">
        <f t="shared" si="227"/>
        <v>42528.626620370371</v>
      </c>
      <c r="T2389" s="8">
        <f t="shared" si="224"/>
        <v>42573.626620370371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225"/>
        <v>1.2513513513513513E-2</v>
      </c>
      <c r="P2390" s="6">
        <f t="shared" si="226"/>
        <v>57.875</v>
      </c>
      <c r="Q2390" s="7" t="str">
        <f t="shared" si="222"/>
        <v>technology</v>
      </c>
      <c r="R2390" s="7" t="str">
        <f t="shared" si="223"/>
        <v>web</v>
      </c>
      <c r="S2390" s="8">
        <f t="shared" si="227"/>
        <v>41989.853692129633</v>
      </c>
      <c r="T2390" s="8">
        <f t="shared" si="224"/>
        <v>42019.811805555553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225"/>
        <v>1.8749999999999999E-3</v>
      </c>
      <c r="P2391" s="6">
        <f t="shared" si="226"/>
        <v>30</v>
      </c>
      <c r="Q2391" s="7" t="str">
        <f t="shared" si="222"/>
        <v>technology</v>
      </c>
      <c r="R2391" s="7" t="str">
        <f t="shared" si="223"/>
        <v>web</v>
      </c>
      <c r="S2391" s="8">
        <f t="shared" si="227"/>
        <v>42179.653379629628</v>
      </c>
      <c r="T2391" s="8">
        <f t="shared" si="224"/>
        <v>42210.915972222225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225"/>
        <v>0</v>
      </c>
      <c r="P2392" s="6">
        <f t="shared" si="226"/>
        <v>0</v>
      </c>
      <c r="Q2392" s="7" t="str">
        <f t="shared" si="222"/>
        <v>technology</v>
      </c>
      <c r="R2392" s="7" t="str">
        <f t="shared" si="223"/>
        <v>web</v>
      </c>
      <c r="S2392" s="8">
        <f t="shared" si="227"/>
        <v>41968.262314814812</v>
      </c>
      <c r="T2392" s="8">
        <f t="shared" si="224"/>
        <v>42008.262314814812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225"/>
        <v>1.25E-3</v>
      </c>
      <c r="P2393" s="6">
        <f t="shared" si="226"/>
        <v>25</v>
      </c>
      <c r="Q2393" s="7" t="str">
        <f t="shared" si="222"/>
        <v>technology</v>
      </c>
      <c r="R2393" s="7" t="str">
        <f t="shared" si="223"/>
        <v>web</v>
      </c>
      <c r="S2393" s="8">
        <f t="shared" si="227"/>
        <v>42064.794490740736</v>
      </c>
      <c r="T2393" s="8">
        <f t="shared" si="224"/>
        <v>42094.752824074079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225"/>
        <v>0</v>
      </c>
      <c r="P2394" s="6">
        <f t="shared" si="226"/>
        <v>0</v>
      </c>
      <c r="Q2394" s="7" t="str">
        <f t="shared" si="222"/>
        <v>technology</v>
      </c>
      <c r="R2394" s="7" t="str">
        <f t="shared" si="223"/>
        <v>web</v>
      </c>
      <c r="S2394" s="8">
        <f t="shared" si="227"/>
        <v>42276.120636574073</v>
      </c>
      <c r="T2394" s="8">
        <f t="shared" si="224"/>
        <v>42306.120636574073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225"/>
        <v>5.0000000000000001E-4</v>
      </c>
      <c r="P2395" s="6">
        <f t="shared" si="226"/>
        <v>50</v>
      </c>
      <c r="Q2395" s="7" t="str">
        <f t="shared" si="222"/>
        <v>technology</v>
      </c>
      <c r="R2395" s="7" t="str">
        <f t="shared" si="223"/>
        <v>web</v>
      </c>
      <c r="S2395" s="8">
        <f t="shared" si="227"/>
        <v>42194.648344907408</v>
      </c>
      <c r="T2395" s="8">
        <f t="shared" si="224"/>
        <v>42224.648344907408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225"/>
        <v>5.9999999999999995E-4</v>
      </c>
      <c r="P2396" s="6">
        <f t="shared" si="226"/>
        <v>1.5</v>
      </c>
      <c r="Q2396" s="7" t="str">
        <f t="shared" si="222"/>
        <v>technology</v>
      </c>
      <c r="R2396" s="7" t="str">
        <f t="shared" si="223"/>
        <v>web</v>
      </c>
      <c r="S2396" s="8">
        <f t="shared" si="227"/>
        <v>42031.362187499995</v>
      </c>
      <c r="T2396" s="8">
        <f t="shared" si="224"/>
        <v>42061.362187499995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225"/>
        <v>0</v>
      </c>
      <c r="P2397" s="6">
        <f t="shared" si="226"/>
        <v>0</v>
      </c>
      <c r="Q2397" s="7" t="str">
        <f t="shared" si="222"/>
        <v>technology</v>
      </c>
      <c r="R2397" s="7" t="str">
        <f t="shared" si="223"/>
        <v>web</v>
      </c>
      <c r="S2397" s="8">
        <f t="shared" si="227"/>
        <v>42717.121377314819</v>
      </c>
      <c r="T2397" s="8">
        <f t="shared" si="224"/>
        <v>42745.372916666667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225"/>
        <v>2E-3</v>
      </c>
      <c r="P2398" s="6">
        <f t="shared" si="226"/>
        <v>10</v>
      </c>
      <c r="Q2398" s="7" t="str">
        <f t="shared" si="222"/>
        <v>technology</v>
      </c>
      <c r="R2398" s="7" t="str">
        <f t="shared" si="223"/>
        <v>web</v>
      </c>
      <c r="S2398" s="8">
        <f t="shared" si="227"/>
        <v>42262.849050925928</v>
      </c>
      <c r="T2398" s="8">
        <f t="shared" si="224"/>
        <v>42292.849050925928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225"/>
        <v>0</v>
      </c>
      <c r="P2399" s="6">
        <f t="shared" si="226"/>
        <v>0</v>
      </c>
      <c r="Q2399" s="7" t="str">
        <f t="shared" si="222"/>
        <v>technology</v>
      </c>
      <c r="R2399" s="7" t="str">
        <f t="shared" si="223"/>
        <v>web</v>
      </c>
      <c r="S2399" s="8">
        <f t="shared" si="227"/>
        <v>41976.88490740741</v>
      </c>
      <c r="T2399" s="8">
        <f t="shared" si="224"/>
        <v>42006.88490740741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225"/>
        <v>0</v>
      </c>
      <c r="P2400" s="6">
        <f t="shared" si="226"/>
        <v>0</v>
      </c>
      <c r="Q2400" s="7" t="str">
        <f t="shared" si="222"/>
        <v>technology</v>
      </c>
      <c r="R2400" s="7" t="str">
        <f t="shared" si="223"/>
        <v>web</v>
      </c>
      <c r="S2400" s="8">
        <f t="shared" si="227"/>
        <v>42157.916481481487</v>
      </c>
      <c r="T2400" s="8">
        <f t="shared" si="224"/>
        <v>42187.916481481487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225"/>
        <v>0</v>
      </c>
      <c r="P2401" s="6">
        <f t="shared" si="226"/>
        <v>0</v>
      </c>
      <c r="Q2401" s="7" t="str">
        <f t="shared" si="222"/>
        <v>technology</v>
      </c>
      <c r="R2401" s="7" t="str">
        <f t="shared" si="223"/>
        <v>web</v>
      </c>
      <c r="S2401" s="8">
        <f t="shared" si="227"/>
        <v>41956.853078703702</v>
      </c>
      <c r="T2401" s="8">
        <f t="shared" si="224"/>
        <v>41991.853078703702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225"/>
        <v>0</v>
      </c>
      <c r="P2402" s="6">
        <f t="shared" si="226"/>
        <v>0</v>
      </c>
      <c r="Q2402" s="7" t="str">
        <f t="shared" si="222"/>
        <v>technology</v>
      </c>
      <c r="R2402" s="7" t="str">
        <f t="shared" si="223"/>
        <v>web</v>
      </c>
      <c r="S2402" s="8">
        <f t="shared" si="227"/>
        <v>42444.268101851849</v>
      </c>
      <c r="T2402" s="8">
        <f t="shared" si="224"/>
        <v>42474.268101851849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225"/>
        <v>7.1785714285714283E-3</v>
      </c>
      <c r="P2403" s="6">
        <f t="shared" si="226"/>
        <v>22.333333333333332</v>
      </c>
      <c r="Q2403" s="7" t="str">
        <f t="shared" si="222"/>
        <v>food</v>
      </c>
      <c r="R2403" s="7" t="str">
        <f t="shared" si="223"/>
        <v>food trucks</v>
      </c>
      <c r="S2403" s="8">
        <f t="shared" si="227"/>
        <v>42374.822870370372</v>
      </c>
      <c r="T2403" s="8">
        <f t="shared" si="224"/>
        <v>42434.822870370372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225"/>
        <v>4.3333333333333331E-3</v>
      </c>
      <c r="P2404" s="6">
        <f t="shared" si="226"/>
        <v>52</v>
      </c>
      <c r="Q2404" s="7" t="str">
        <f t="shared" si="222"/>
        <v>food</v>
      </c>
      <c r="R2404" s="7" t="str">
        <f t="shared" si="223"/>
        <v>food trucks</v>
      </c>
      <c r="S2404" s="8">
        <f t="shared" si="227"/>
        <v>42107.679756944446</v>
      </c>
      <c r="T2404" s="8">
        <f t="shared" si="224"/>
        <v>42137.679756944446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225"/>
        <v>0.16833333333333333</v>
      </c>
      <c r="P2405" s="6">
        <f t="shared" si="226"/>
        <v>16.833333333333332</v>
      </c>
      <c r="Q2405" s="7" t="str">
        <f t="shared" si="222"/>
        <v>food</v>
      </c>
      <c r="R2405" s="7" t="str">
        <f t="shared" si="223"/>
        <v>food trucks</v>
      </c>
      <c r="S2405" s="8">
        <f t="shared" si="227"/>
        <v>42399.882615740738</v>
      </c>
      <c r="T2405" s="8">
        <f t="shared" si="224"/>
        <v>42459.840949074074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225"/>
        <v>0</v>
      </c>
      <c r="P2406" s="6">
        <f t="shared" si="226"/>
        <v>0</v>
      </c>
      <c r="Q2406" s="7" t="str">
        <f t="shared" si="222"/>
        <v>food</v>
      </c>
      <c r="R2406" s="7" t="str">
        <f t="shared" si="223"/>
        <v>food trucks</v>
      </c>
      <c r="S2406" s="8">
        <f t="shared" si="227"/>
        <v>42342.03943287037</v>
      </c>
      <c r="T2406" s="8">
        <f t="shared" si="224"/>
        <v>42372.03943287037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225"/>
        <v>0.22520000000000001</v>
      </c>
      <c r="P2407" s="6">
        <f t="shared" si="226"/>
        <v>56.3</v>
      </c>
      <c r="Q2407" s="7" t="str">
        <f t="shared" si="222"/>
        <v>food</v>
      </c>
      <c r="R2407" s="7" t="str">
        <f t="shared" si="223"/>
        <v>food trucks</v>
      </c>
      <c r="S2407" s="8">
        <f t="shared" si="227"/>
        <v>42595.585358796292</v>
      </c>
      <c r="T2407" s="8">
        <f t="shared" si="224"/>
        <v>42616.585358796292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225"/>
        <v>0.41384615384615386</v>
      </c>
      <c r="P2408" s="6">
        <f t="shared" si="226"/>
        <v>84.0625</v>
      </c>
      <c r="Q2408" s="7" t="str">
        <f t="shared" si="222"/>
        <v>food</v>
      </c>
      <c r="R2408" s="7" t="str">
        <f t="shared" si="223"/>
        <v>food trucks</v>
      </c>
      <c r="S2408" s="8">
        <f t="shared" si="227"/>
        <v>41983.110995370371</v>
      </c>
      <c r="T2408" s="8">
        <f t="shared" si="224"/>
        <v>42023.110995370371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225"/>
        <v>0.25259090909090909</v>
      </c>
      <c r="P2409" s="6">
        <f t="shared" si="226"/>
        <v>168.39393939393941</v>
      </c>
      <c r="Q2409" s="7" t="str">
        <f t="shared" si="222"/>
        <v>food</v>
      </c>
      <c r="R2409" s="7" t="str">
        <f t="shared" si="223"/>
        <v>food trucks</v>
      </c>
      <c r="S2409" s="8">
        <f t="shared" si="227"/>
        <v>42082.575555555552</v>
      </c>
      <c r="T2409" s="8">
        <f t="shared" si="224"/>
        <v>42105.25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225"/>
        <v>2E-3</v>
      </c>
      <c r="P2410" s="6">
        <f t="shared" si="226"/>
        <v>15</v>
      </c>
      <c r="Q2410" s="7" t="str">
        <f t="shared" ref="Q2410:Q2473" si="228">LEFT(N2410,SEARCH("/",N2410)-1)</f>
        <v>food</v>
      </c>
      <c r="R2410" s="7" t="str">
        <f t="shared" ref="R2410:R2473" si="229">RIGHT(N2410,LEN(N2410)-SEARCH("/",N2410))</f>
        <v>food trucks</v>
      </c>
      <c r="S2410" s="8">
        <f t="shared" si="227"/>
        <v>41919.140706018516</v>
      </c>
      <c r="T2410" s="8">
        <f t="shared" si="224"/>
        <v>41949.182372685187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225"/>
        <v>1.84E-2</v>
      </c>
      <c r="P2411" s="6">
        <f t="shared" si="226"/>
        <v>76.666666666666671</v>
      </c>
      <c r="Q2411" s="7" t="str">
        <f t="shared" si="228"/>
        <v>food</v>
      </c>
      <c r="R2411" s="7" t="str">
        <f t="shared" si="229"/>
        <v>food trucks</v>
      </c>
      <c r="S2411" s="8">
        <f t="shared" si="227"/>
        <v>42204.875868055555</v>
      </c>
      <c r="T2411" s="8">
        <f t="shared" si="224"/>
        <v>42234.875868055555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225"/>
        <v>0</v>
      </c>
      <c r="P2412" s="6">
        <f t="shared" si="226"/>
        <v>0</v>
      </c>
      <c r="Q2412" s="7" t="str">
        <f t="shared" si="228"/>
        <v>food</v>
      </c>
      <c r="R2412" s="7" t="str">
        <f t="shared" si="229"/>
        <v>food trucks</v>
      </c>
      <c r="S2412" s="8">
        <f t="shared" si="227"/>
        <v>42224.408275462964</v>
      </c>
      <c r="T2412" s="8">
        <f t="shared" si="224"/>
        <v>42254.408275462964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225"/>
        <v>6.0400000000000002E-3</v>
      </c>
      <c r="P2413" s="6">
        <f t="shared" si="226"/>
        <v>50.333333333333336</v>
      </c>
      <c r="Q2413" s="7" t="str">
        <f t="shared" si="228"/>
        <v>food</v>
      </c>
      <c r="R2413" s="7" t="str">
        <f t="shared" si="229"/>
        <v>food trucks</v>
      </c>
      <c r="S2413" s="8">
        <f t="shared" si="227"/>
        <v>42211.732430555552</v>
      </c>
      <c r="T2413" s="8">
        <f t="shared" si="224"/>
        <v>42241.732430555552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225"/>
        <v>0</v>
      </c>
      <c r="P2414" s="6">
        <f t="shared" si="226"/>
        <v>0</v>
      </c>
      <c r="Q2414" s="7" t="str">
        <f t="shared" si="228"/>
        <v>food</v>
      </c>
      <c r="R2414" s="7" t="str">
        <f t="shared" si="229"/>
        <v>food trucks</v>
      </c>
      <c r="S2414" s="8">
        <f t="shared" si="227"/>
        <v>42655.736956018518</v>
      </c>
      <c r="T2414" s="8">
        <f t="shared" si="224"/>
        <v>42700.778622685189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225"/>
        <v>8.3333333333333332E-3</v>
      </c>
      <c r="P2415" s="6">
        <f t="shared" si="226"/>
        <v>8.3333333333333339</v>
      </c>
      <c r="Q2415" s="7" t="str">
        <f t="shared" si="228"/>
        <v>food</v>
      </c>
      <c r="R2415" s="7" t="str">
        <f t="shared" si="229"/>
        <v>food trucks</v>
      </c>
      <c r="S2415" s="8">
        <f t="shared" si="227"/>
        <v>41760.10974537037</v>
      </c>
      <c r="T2415" s="8">
        <f t="shared" si="224"/>
        <v>41790.979166666664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225"/>
        <v>3.0666666666666665E-2</v>
      </c>
      <c r="P2416" s="6">
        <f t="shared" si="226"/>
        <v>35.384615384615387</v>
      </c>
      <c r="Q2416" s="7" t="str">
        <f t="shared" si="228"/>
        <v>food</v>
      </c>
      <c r="R2416" s="7" t="str">
        <f t="shared" si="229"/>
        <v>food trucks</v>
      </c>
      <c r="S2416" s="8">
        <f t="shared" si="227"/>
        <v>42198.695138888885</v>
      </c>
      <c r="T2416" s="8">
        <f t="shared" si="224"/>
        <v>42238.165972222225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225"/>
        <v>5.5833333333333334E-3</v>
      </c>
      <c r="P2417" s="6">
        <f t="shared" si="226"/>
        <v>55.833333333333336</v>
      </c>
      <c r="Q2417" s="7" t="str">
        <f t="shared" si="228"/>
        <v>food</v>
      </c>
      <c r="R2417" s="7" t="str">
        <f t="shared" si="229"/>
        <v>food trucks</v>
      </c>
      <c r="S2417" s="8">
        <f t="shared" si="227"/>
        <v>42536.862800925926</v>
      </c>
      <c r="T2417" s="8">
        <f t="shared" si="224"/>
        <v>42566.862800925926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225"/>
        <v>2.5000000000000001E-4</v>
      </c>
      <c r="P2418" s="6">
        <f t="shared" si="226"/>
        <v>5</v>
      </c>
      <c r="Q2418" s="7" t="str">
        <f t="shared" si="228"/>
        <v>food</v>
      </c>
      <c r="R2418" s="7" t="str">
        <f t="shared" si="229"/>
        <v>food trucks</v>
      </c>
      <c r="S2418" s="8">
        <f t="shared" si="227"/>
        <v>42019.737766203703</v>
      </c>
      <c r="T2418" s="8">
        <f t="shared" si="224"/>
        <v>42077.625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225"/>
        <v>0</v>
      </c>
      <c r="P2419" s="6">
        <f t="shared" si="226"/>
        <v>0</v>
      </c>
      <c r="Q2419" s="7" t="str">
        <f t="shared" si="228"/>
        <v>food</v>
      </c>
      <c r="R2419" s="7" t="str">
        <f t="shared" si="229"/>
        <v>food trucks</v>
      </c>
      <c r="S2419" s="8">
        <f t="shared" si="227"/>
        <v>41831.884108796294</v>
      </c>
      <c r="T2419" s="8">
        <f t="shared" si="224"/>
        <v>41861.884108796294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225"/>
        <v>2.0000000000000001E-4</v>
      </c>
      <c r="P2420" s="6">
        <f t="shared" si="226"/>
        <v>1</v>
      </c>
      <c r="Q2420" s="7" t="str">
        <f t="shared" si="228"/>
        <v>food</v>
      </c>
      <c r="R2420" s="7" t="str">
        <f t="shared" si="229"/>
        <v>food trucks</v>
      </c>
      <c r="S2420" s="8">
        <f t="shared" si="227"/>
        <v>42027.856990740736</v>
      </c>
      <c r="T2420" s="8">
        <f t="shared" si="224"/>
        <v>42087.815324074079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225"/>
        <v>0</v>
      </c>
      <c r="P2421" s="6">
        <f t="shared" si="226"/>
        <v>0</v>
      </c>
      <c r="Q2421" s="7" t="str">
        <f t="shared" si="228"/>
        <v>food</v>
      </c>
      <c r="R2421" s="7" t="str">
        <f t="shared" si="229"/>
        <v>food trucks</v>
      </c>
      <c r="S2421" s="8">
        <f t="shared" si="227"/>
        <v>41993.738298611104</v>
      </c>
      <c r="T2421" s="8">
        <f t="shared" si="224"/>
        <v>42053.738298611104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225"/>
        <v>0.14825133372851215</v>
      </c>
      <c r="P2422" s="6">
        <f t="shared" si="226"/>
        <v>69.472222222222229</v>
      </c>
      <c r="Q2422" s="7" t="str">
        <f t="shared" si="228"/>
        <v>food</v>
      </c>
      <c r="R2422" s="7" t="str">
        <f t="shared" si="229"/>
        <v>food trucks</v>
      </c>
      <c r="S2422" s="8">
        <f t="shared" si="227"/>
        <v>41893.028877314813</v>
      </c>
      <c r="T2422" s="8">
        <f t="shared" si="224"/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225"/>
        <v>1.6666666666666666E-4</v>
      </c>
      <c r="P2423" s="6">
        <f t="shared" si="226"/>
        <v>1</v>
      </c>
      <c r="Q2423" s="7" t="str">
        <f t="shared" si="228"/>
        <v>food</v>
      </c>
      <c r="R2423" s="7" t="str">
        <f t="shared" si="229"/>
        <v>food trucks</v>
      </c>
      <c r="S2423" s="8">
        <f t="shared" si="227"/>
        <v>42026.687453703707</v>
      </c>
      <c r="T2423" s="8">
        <f t="shared" si="224"/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225"/>
        <v>2E-3</v>
      </c>
      <c r="P2424" s="6">
        <f t="shared" si="226"/>
        <v>1</v>
      </c>
      <c r="Q2424" s="7" t="str">
        <f t="shared" si="228"/>
        <v>food</v>
      </c>
      <c r="R2424" s="7" t="str">
        <f t="shared" si="229"/>
        <v>food trucks</v>
      </c>
      <c r="S2424" s="8">
        <f t="shared" si="227"/>
        <v>42044.724953703699</v>
      </c>
      <c r="T2424" s="8">
        <f t="shared" si="224"/>
        <v>42074.683287037042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225"/>
        <v>1.3333333333333334E-4</v>
      </c>
      <c r="P2425" s="6">
        <f t="shared" si="226"/>
        <v>8</v>
      </c>
      <c r="Q2425" s="7" t="str">
        <f t="shared" si="228"/>
        <v>food</v>
      </c>
      <c r="R2425" s="7" t="str">
        <f t="shared" si="229"/>
        <v>food trucks</v>
      </c>
      <c r="S2425" s="8">
        <f t="shared" si="227"/>
        <v>41974.704745370371</v>
      </c>
      <c r="T2425" s="8">
        <f t="shared" si="224"/>
        <v>42004.704745370371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225"/>
        <v>1.24E-2</v>
      </c>
      <c r="P2426" s="6">
        <f t="shared" si="226"/>
        <v>34.444444444444443</v>
      </c>
      <c r="Q2426" s="7" t="str">
        <f t="shared" si="228"/>
        <v>food</v>
      </c>
      <c r="R2426" s="7" t="str">
        <f t="shared" si="229"/>
        <v>food trucks</v>
      </c>
      <c r="S2426" s="8">
        <f t="shared" si="227"/>
        <v>41909.892453703702</v>
      </c>
      <c r="T2426" s="8">
        <f t="shared" si="224"/>
        <v>41939.892453703702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225"/>
        <v>2.8571428571428574E-4</v>
      </c>
      <c r="P2427" s="6">
        <f t="shared" si="226"/>
        <v>1</v>
      </c>
      <c r="Q2427" s="7" t="str">
        <f t="shared" si="228"/>
        <v>food</v>
      </c>
      <c r="R2427" s="7" t="str">
        <f t="shared" si="229"/>
        <v>food trucks</v>
      </c>
      <c r="S2427" s="8">
        <f t="shared" si="227"/>
        <v>42502.913761574076</v>
      </c>
      <c r="T2427" s="8">
        <f t="shared" si="224"/>
        <v>42517.919444444444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225"/>
        <v>0</v>
      </c>
      <c r="P2428" s="6">
        <f t="shared" si="226"/>
        <v>0</v>
      </c>
      <c r="Q2428" s="7" t="str">
        <f t="shared" si="228"/>
        <v>food</v>
      </c>
      <c r="R2428" s="7" t="str">
        <f t="shared" si="229"/>
        <v>food trucks</v>
      </c>
      <c r="S2428" s="8">
        <f t="shared" si="227"/>
        <v>42164.170046296291</v>
      </c>
      <c r="T2428" s="8">
        <f t="shared" si="224"/>
        <v>42224.170046296291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225"/>
        <v>2.0000000000000002E-5</v>
      </c>
      <c r="P2429" s="6">
        <f t="shared" si="226"/>
        <v>1</v>
      </c>
      <c r="Q2429" s="7" t="str">
        <f t="shared" si="228"/>
        <v>food</v>
      </c>
      <c r="R2429" s="7" t="str">
        <f t="shared" si="229"/>
        <v>food trucks</v>
      </c>
      <c r="S2429" s="8">
        <f t="shared" si="227"/>
        <v>42412.318668981476</v>
      </c>
      <c r="T2429" s="8">
        <f t="shared" si="224"/>
        <v>42452.277002314819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225"/>
        <v>2.8571428571428571E-5</v>
      </c>
      <c r="P2430" s="6">
        <f t="shared" si="226"/>
        <v>1</v>
      </c>
      <c r="Q2430" s="7" t="str">
        <f t="shared" si="228"/>
        <v>food</v>
      </c>
      <c r="R2430" s="7" t="str">
        <f t="shared" si="229"/>
        <v>food trucks</v>
      </c>
      <c r="S2430" s="8">
        <f t="shared" si="227"/>
        <v>42045.784155092595</v>
      </c>
      <c r="T2430" s="8">
        <f t="shared" si="224"/>
        <v>42075.742488425924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225"/>
        <v>1.4321428571428572E-2</v>
      </c>
      <c r="P2431" s="6">
        <f t="shared" si="226"/>
        <v>501.25</v>
      </c>
      <c r="Q2431" s="7" t="str">
        <f t="shared" si="228"/>
        <v>food</v>
      </c>
      <c r="R2431" s="7" t="str">
        <f t="shared" si="229"/>
        <v>food trucks</v>
      </c>
      <c r="S2431" s="8">
        <f t="shared" si="227"/>
        <v>42734.879236111112</v>
      </c>
      <c r="T2431" s="8">
        <f t="shared" si="224"/>
        <v>42771.697222222225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225"/>
        <v>7.0000000000000001E-3</v>
      </c>
      <c r="P2432" s="6">
        <f t="shared" si="226"/>
        <v>10.5</v>
      </c>
      <c r="Q2432" s="7" t="str">
        <f t="shared" si="228"/>
        <v>food</v>
      </c>
      <c r="R2432" s="7" t="str">
        <f t="shared" si="229"/>
        <v>food trucks</v>
      </c>
      <c r="S2432" s="8">
        <f t="shared" si="227"/>
        <v>42382.130833333329</v>
      </c>
      <c r="T2432" s="8">
        <f t="shared" si="224"/>
        <v>42412.130833333329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225"/>
        <v>2.0000000000000002E-5</v>
      </c>
      <c r="P2433" s="6">
        <f t="shared" si="226"/>
        <v>1</v>
      </c>
      <c r="Q2433" s="7" t="str">
        <f t="shared" si="228"/>
        <v>food</v>
      </c>
      <c r="R2433" s="7" t="str">
        <f t="shared" si="229"/>
        <v>food trucks</v>
      </c>
      <c r="S2433" s="8">
        <f t="shared" si="227"/>
        <v>42489.099687499998</v>
      </c>
      <c r="T2433" s="8">
        <f t="shared" si="224"/>
        <v>42549.099687499998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225"/>
        <v>1.4285714285714287E-4</v>
      </c>
      <c r="P2434" s="6">
        <f t="shared" si="226"/>
        <v>1</v>
      </c>
      <c r="Q2434" s="7" t="str">
        <f t="shared" si="228"/>
        <v>food</v>
      </c>
      <c r="R2434" s="7" t="str">
        <f t="shared" si="229"/>
        <v>food trucks</v>
      </c>
      <c r="S2434" s="8">
        <f t="shared" si="227"/>
        <v>42041.218715277777</v>
      </c>
      <c r="T2434" s="8">
        <f t="shared" ref="T2434:T2497" si="230">(((I2434/60)/60)/24)+DATE(1970,1,1)</f>
        <v>42071.218715277777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231">E2435/D2435</f>
        <v>0</v>
      </c>
      <c r="P2435" s="6">
        <f t="shared" ref="P2435:P2498" si="232">IF(L2435=0,0,E2435/L2435)</f>
        <v>0</v>
      </c>
      <c r="Q2435" s="7" t="str">
        <f t="shared" si="228"/>
        <v>food</v>
      </c>
      <c r="R2435" s="7" t="str">
        <f t="shared" si="229"/>
        <v>food trucks</v>
      </c>
      <c r="S2435" s="8">
        <f t="shared" ref="S2435:S2498" si="233">(((J2435/60)/60)/24)+DATE(1970,1,1)</f>
        <v>42397.89980324074</v>
      </c>
      <c r="T2435" s="8">
        <f t="shared" si="230"/>
        <v>42427.89980324074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231"/>
        <v>1.2999999999999999E-3</v>
      </c>
      <c r="P2436" s="6">
        <f t="shared" si="232"/>
        <v>13</v>
      </c>
      <c r="Q2436" s="7" t="str">
        <f t="shared" si="228"/>
        <v>food</v>
      </c>
      <c r="R2436" s="7" t="str">
        <f t="shared" si="229"/>
        <v>food trucks</v>
      </c>
      <c r="S2436" s="8">
        <f t="shared" si="233"/>
        <v>42180.18604166666</v>
      </c>
      <c r="T2436" s="8">
        <f t="shared" si="230"/>
        <v>42220.18604166666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231"/>
        <v>4.8960000000000002E-3</v>
      </c>
      <c r="P2437" s="6">
        <f t="shared" si="232"/>
        <v>306</v>
      </c>
      <c r="Q2437" s="7" t="str">
        <f t="shared" si="228"/>
        <v>food</v>
      </c>
      <c r="R2437" s="7" t="str">
        <f t="shared" si="229"/>
        <v>food trucks</v>
      </c>
      <c r="S2437" s="8">
        <f t="shared" si="233"/>
        <v>42252.277615740735</v>
      </c>
      <c r="T2437" s="8">
        <f t="shared" si="230"/>
        <v>42282.277615740735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231"/>
        <v>3.8461538461538462E-4</v>
      </c>
      <c r="P2438" s="6">
        <f t="shared" si="232"/>
        <v>22.5</v>
      </c>
      <c r="Q2438" s="7" t="str">
        <f t="shared" si="228"/>
        <v>food</v>
      </c>
      <c r="R2438" s="7" t="str">
        <f t="shared" si="229"/>
        <v>food trucks</v>
      </c>
      <c r="S2438" s="8">
        <f t="shared" si="233"/>
        <v>42338.615393518514</v>
      </c>
      <c r="T2438" s="8">
        <f t="shared" si="230"/>
        <v>42398.615393518514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231"/>
        <v>0</v>
      </c>
      <c r="P2439" s="6">
        <f t="shared" si="232"/>
        <v>0</v>
      </c>
      <c r="Q2439" s="7" t="str">
        <f t="shared" si="228"/>
        <v>food</v>
      </c>
      <c r="R2439" s="7" t="str">
        <f t="shared" si="229"/>
        <v>food trucks</v>
      </c>
      <c r="S2439" s="8">
        <f t="shared" si="233"/>
        <v>42031.965138888889</v>
      </c>
      <c r="T2439" s="8">
        <f t="shared" si="230"/>
        <v>42080.75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231"/>
        <v>3.3333333333333335E-3</v>
      </c>
      <c r="P2440" s="6">
        <f t="shared" si="232"/>
        <v>50</v>
      </c>
      <c r="Q2440" s="7" t="str">
        <f t="shared" si="228"/>
        <v>food</v>
      </c>
      <c r="R2440" s="7" t="str">
        <f t="shared" si="229"/>
        <v>food trucks</v>
      </c>
      <c r="S2440" s="8">
        <f t="shared" si="233"/>
        <v>42285.91506944444</v>
      </c>
      <c r="T2440" s="8">
        <f t="shared" si="230"/>
        <v>42345.956736111111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231"/>
        <v>0</v>
      </c>
      <c r="P2441" s="6">
        <f t="shared" si="232"/>
        <v>0</v>
      </c>
      <c r="Q2441" s="7" t="str">
        <f t="shared" si="228"/>
        <v>food</v>
      </c>
      <c r="R2441" s="7" t="str">
        <f t="shared" si="229"/>
        <v>food trucks</v>
      </c>
      <c r="S2441" s="8">
        <f t="shared" si="233"/>
        <v>42265.818622685183</v>
      </c>
      <c r="T2441" s="8">
        <f t="shared" si="230"/>
        <v>42295.818622685183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231"/>
        <v>2E-3</v>
      </c>
      <c r="P2442" s="6">
        <f t="shared" si="232"/>
        <v>5</v>
      </c>
      <c r="Q2442" s="7" t="str">
        <f t="shared" si="228"/>
        <v>food</v>
      </c>
      <c r="R2442" s="7" t="str">
        <f t="shared" si="229"/>
        <v>food trucks</v>
      </c>
      <c r="S2442" s="8">
        <f t="shared" si="233"/>
        <v>42383.899456018517</v>
      </c>
      <c r="T2442" s="8">
        <f t="shared" si="230"/>
        <v>42413.899456018517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231"/>
        <v>1.0788</v>
      </c>
      <c r="P2443" s="6">
        <f t="shared" si="232"/>
        <v>74.22935779816514</v>
      </c>
      <c r="Q2443" s="7" t="str">
        <f t="shared" si="228"/>
        <v>food</v>
      </c>
      <c r="R2443" s="7" t="str">
        <f t="shared" si="229"/>
        <v>small batch</v>
      </c>
      <c r="S2443" s="8">
        <f t="shared" si="233"/>
        <v>42187.125625000001</v>
      </c>
      <c r="T2443" s="8">
        <f t="shared" si="230"/>
        <v>42208.207638888889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231"/>
        <v>1.2594166666666666</v>
      </c>
      <c r="P2444" s="6">
        <f t="shared" si="232"/>
        <v>81.252688172043008</v>
      </c>
      <c r="Q2444" s="7" t="str">
        <f t="shared" si="228"/>
        <v>food</v>
      </c>
      <c r="R2444" s="7" t="str">
        <f t="shared" si="229"/>
        <v>small batch</v>
      </c>
      <c r="S2444" s="8">
        <f t="shared" si="233"/>
        <v>42052.666990740734</v>
      </c>
      <c r="T2444" s="8">
        <f t="shared" si="230"/>
        <v>42082.625324074077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231"/>
        <v>2.0251494999999999</v>
      </c>
      <c r="P2445" s="6">
        <f t="shared" si="232"/>
        <v>130.23469453376205</v>
      </c>
      <c r="Q2445" s="7" t="str">
        <f t="shared" si="228"/>
        <v>food</v>
      </c>
      <c r="R2445" s="7" t="str">
        <f t="shared" si="229"/>
        <v>small batch</v>
      </c>
      <c r="S2445" s="8">
        <f t="shared" si="233"/>
        <v>41836.625254629631</v>
      </c>
      <c r="T2445" s="8">
        <f t="shared" si="230"/>
        <v>41866.625254629631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231"/>
        <v>1.0860000000000001</v>
      </c>
      <c r="P2446" s="6">
        <f t="shared" si="232"/>
        <v>53.409836065573771</v>
      </c>
      <c r="Q2446" s="7" t="str">
        <f t="shared" si="228"/>
        <v>food</v>
      </c>
      <c r="R2446" s="7" t="str">
        <f t="shared" si="229"/>
        <v>small batch</v>
      </c>
      <c r="S2446" s="8">
        <f t="shared" si="233"/>
        <v>42485.754525462966</v>
      </c>
      <c r="T2446" s="8">
        <f t="shared" si="230"/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231"/>
        <v>1.728</v>
      </c>
      <c r="P2447" s="6">
        <f t="shared" si="232"/>
        <v>75.130434782608702</v>
      </c>
      <c r="Q2447" s="7" t="str">
        <f t="shared" si="228"/>
        <v>food</v>
      </c>
      <c r="R2447" s="7" t="str">
        <f t="shared" si="229"/>
        <v>small batch</v>
      </c>
      <c r="S2447" s="8">
        <f t="shared" si="233"/>
        <v>42243.190057870372</v>
      </c>
      <c r="T2447" s="8">
        <f t="shared" si="230"/>
        <v>42273.190057870372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231"/>
        <v>1.6798</v>
      </c>
      <c r="P2448" s="6">
        <f t="shared" si="232"/>
        <v>75.666666666666671</v>
      </c>
      <c r="Q2448" s="7" t="str">
        <f t="shared" si="228"/>
        <v>food</v>
      </c>
      <c r="R2448" s="7" t="str">
        <f t="shared" si="229"/>
        <v>small batch</v>
      </c>
      <c r="S2448" s="8">
        <f t="shared" si="233"/>
        <v>42670.602673611109</v>
      </c>
      <c r="T2448" s="8">
        <f t="shared" si="230"/>
        <v>42700.64434027778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231"/>
        <v>4.2720000000000002</v>
      </c>
      <c r="P2449" s="6">
        <f t="shared" si="232"/>
        <v>31.691394658753708</v>
      </c>
      <c r="Q2449" s="7" t="str">
        <f t="shared" si="228"/>
        <v>food</v>
      </c>
      <c r="R2449" s="7" t="str">
        <f t="shared" si="229"/>
        <v>small batch</v>
      </c>
      <c r="S2449" s="8">
        <f t="shared" si="233"/>
        <v>42654.469826388886</v>
      </c>
      <c r="T2449" s="8">
        <f t="shared" si="230"/>
        <v>42686.166666666672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231"/>
        <v>1.075</v>
      </c>
      <c r="P2450" s="6">
        <f t="shared" si="232"/>
        <v>47.777777777777779</v>
      </c>
      <c r="Q2450" s="7" t="str">
        <f t="shared" si="228"/>
        <v>food</v>
      </c>
      <c r="R2450" s="7" t="str">
        <f t="shared" si="229"/>
        <v>small batch</v>
      </c>
      <c r="S2450" s="8">
        <f t="shared" si="233"/>
        <v>42607.316122685181</v>
      </c>
      <c r="T2450" s="8">
        <f t="shared" si="230"/>
        <v>42613.233333333337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231"/>
        <v>1.08</v>
      </c>
      <c r="P2451" s="6">
        <f t="shared" si="232"/>
        <v>90</v>
      </c>
      <c r="Q2451" s="7" t="str">
        <f t="shared" si="228"/>
        <v>food</v>
      </c>
      <c r="R2451" s="7" t="str">
        <f t="shared" si="229"/>
        <v>small batch</v>
      </c>
      <c r="S2451" s="8">
        <f t="shared" si="233"/>
        <v>41943.142534722225</v>
      </c>
      <c r="T2451" s="8">
        <f t="shared" si="230"/>
        <v>41973.184201388889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231"/>
        <v>1.0153353333333335</v>
      </c>
      <c r="P2452" s="6">
        <f t="shared" si="232"/>
        <v>149.31401960784314</v>
      </c>
      <c r="Q2452" s="7" t="str">
        <f t="shared" si="228"/>
        <v>food</v>
      </c>
      <c r="R2452" s="7" t="str">
        <f t="shared" si="229"/>
        <v>small batch</v>
      </c>
      <c r="S2452" s="8">
        <f t="shared" si="233"/>
        <v>41902.07240740741</v>
      </c>
      <c r="T2452" s="8">
        <f t="shared" si="230"/>
        <v>41940.132638888892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231"/>
        <v>1.1545000000000001</v>
      </c>
      <c r="P2453" s="6">
        <f t="shared" si="232"/>
        <v>62.06989247311828</v>
      </c>
      <c r="Q2453" s="7" t="str">
        <f t="shared" si="228"/>
        <v>food</v>
      </c>
      <c r="R2453" s="7" t="str">
        <f t="shared" si="229"/>
        <v>small batch</v>
      </c>
      <c r="S2453" s="8">
        <f t="shared" si="233"/>
        <v>42779.908449074079</v>
      </c>
      <c r="T2453" s="8">
        <f t="shared" si="230"/>
        <v>42799.908449074079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231"/>
        <v>1.335</v>
      </c>
      <c r="P2454" s="6">
        <f t="shared" si="232"/>
        <v>53.4</v>
      </c>
      <c r="Q2454" s="7" t="str">
        <f t="shared" si="228"/>
        <v>food</v>
      </c>
      <c r="R2454" s="7" t="str">
        <f t="shared" si="229"/>
        <v>small batch</v>
      </c>
      <c r="S2454" s="8">
        <f t="shared" si="233"/>
        <v>42338.84375</v>
      </c>
      <c r="T2454" s="8">
        <f t="shared" si="230"/>
        <v>42367.958333333328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231"/>
        <v>1.5469999999999999</v>
      </c>
      <c r="P2455" s="6">
        <f t="shared" si="232"/>
        <v>69.268656716417908</v>
      </c>
      <c r="Q2455" s="7" t="str">
        <f t="shared" si="228"/>
        <v>food</v>
      </c>
      <c r="R2455" s="7" t="str">
        <f t="shared" si="229"/>
        <v>small batch</v>
      </c>
      <c r="S2455" s="8">
        <f t="shared" si="233"/>
        <v>42738.692233796297</v>
      </c>
      <c r="T2455" s="8">
        <f t="shared" si="230"/>
        <v>42768.692233796297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231"/>
        <v>1.0084571428571429</v>
      </c>
      <c r="P2456" s="6">
        <f t="shared" si="232"/>
        <v>271.50769230769231</v>
      </c>
      <c r="Q2456" s="7" t="str">
        <f t="shared" si="228"/>
        <v>food</v>
      </c>
      <c r="R2456" s="7" t="str">
        <f t="shared" si="229"/>
        <v>small batch</v>
      </c>
      <c r="S2456" s="8">
        <f t="shared" si="233"/>
        <v>42770.201481481476</v>
      </c>
      <c r="T2456" s="8">
        <f t="shared" si="230"/>
        <v>42805.201481481476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231"/>
        <v>1.82</v>
      </c>
      <c r="P2457" s="6">
        <f t="shared" si="232"/>
        <v>34.125</v>
      </c>
      <c r="Q2457" s="7" t="str">
        <f t="shared" si="228"/>
        <v>food</v>
      </c>
      <c r="R2457" s="7" t="str">
        <f t="shared" si="229"/>
        <v>small batch</v>
      </c>
      <c r="S2457" s="8">
        <f t="shared" si="233"/>
        <v>42452.781828703708</v>
      </c>
      <c r="T2457" s="8">
        <f t="shared" si="230"/>
        <v>42480.781828703708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231"/>
        <v>1.8086666666666666</v>
      </c>
      <c r="P2458" s="6">
        <f t="shared" si="232"/>
        <v>40.492537313432834</v>
      </c>
      <c r="Q2458" s="7" t="str">
        <f t="shared" si="228"/>
        <v>food</v>
      </c>
      <c r="R2458" s="7" t="str">
        <f t="shared" si="229"/>
        <v>small batch</v>
      </c>
      <c r="S2458" s="8">
        <f t="shared" si="233"/>
        <v>42761.961099537039</v>
      </c>
      <c r="T2458" s="8">
        <f t="shared" si="230"/>
        <v>42791.961099537039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231"/>
        <v>1.0230434782608695</v>
      </c>
      <c r="P2459" s="6">
        <f t="shared" si="232"/>
        <v>189.75806451612902</v>
      </c>
      <c r="Q2459" s="7" t="str">
        <f t="shared" si="228"/>
        <v>food</v>
      </c>
      <c r="R2459" s="7" t="str">
        <f t="shared" si="229"/>
        <v>small batch</v>
      </c>
      <c r="S2459" s="8">
        <f t="shared" si="233"/>
        <v>42423.602500000001</v>
      </c>
      <c r="T2459" s="8">
        <f t="shared" si="230"/>
        <v>42453.560833333337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231"/>
        <v>1.1017999999999999</v>
      </c>
      <c r="P2460" s="6">
        <f t="shared" si="232"/>
        <v>68.862499999999997</v>
      </c>
      <c r="Q2460" s="7" t="str">
        <f t="shared" si="228"/>
        <v>food</v>
      </c>
      <c r="R2460" s="7" t="str">
        <f t="shared" si="229"/>
        <v>small batch</v>
      </c>
      <c r="S2460" s="8">
        <f t="shared" si="233"/>
        <v>42495.871736111112</v>
      </c>
      <c r="T2460" s="8">
        <f t="shared" si="230"/>
        <v>42530.791666666672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231"/>
        <v>1.0225</v>
      </c>
      <c r="P2461" s="6">
        <f t="shared" si="232"/>
        <v>108.77659574468085</v>
      </c>
      <c r="Q2461" s="7" t="str">
        <f t="shared" si="228"/>
        <v>food</v>
      </c>
      <c r="R2461" s="7" t="str">
        <f t="shared" si="229"/>
        <v>small batch</v>
      </c>
      <c r="S2461" s="8">
        <f t="shared" si="233"/>
        <v>42407.637557870374</v>
      </c>
      <c r="T2461" s="8">
        <f t="shared" si="230"/>
        <v>42452.595891203702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231"/>
        <v>1.0078823529411765</v>
      </c>
      <c r="P2462" s="6">
        <f t="shared" si="232"/>
        <v>125.98529411764706</v>
      </c>
      <c r="Q2462" s="7" t="str">
        <f t="shared" si="228"/>
        <v>food</v>
      </c>
      <c r="R2462" s="7" t="str">
        <f t="shared" si="229"/>
        <v>small batch</v>
      </c>
      <c r="S2462" s="8">
        <f t="shared" si="233"/>
        <v>42704.187118055561</v>
      </c>
      <c r="T2462" s="8">
        <f t="shared" si="230"/>
        <v>42738.178472222222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231"/>
        <v>1.038</v>
      </c>
      <c r="P2463" s="6">
        <f t="shared" si="232"/>
        <v>90.523255813953483</v>
      </c>
      <c r="Q2463" s="7" t="str">
        <f t="shared" si="228"/>
        <v>music</v>
      </c>
      <c r="R2463" s="7" t="str">
        <f t="shared" si="229"/>
        <v>indie rock</v>
      </c>
      <c r="S2463" s="8">
        <f t="shared" si="233"/>
        <v>40784.012696759259</v>
      </c>
      <c r="T2463" s="8">
        <f t="shared" si="230"/>
        <v>40817.125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231"/>
        <v>1.1070833333333334</v>
      </c>
      <c r="P2464" s="6">
        <f t="shared" si="232"/>
        <v>28.880434782608695</v>
      </c>
      <c r="Q2464" s="7" t="str">
        <f t="shared" si="228"/>
        <v>music</v>
      </c>
      <c r="R2464" s="7" t="str">
        <f t="shared" si="229"/>
        <v>indie rock</v>
      </c>
      <c r="S2464" s="8">
        <f t="shared" si="233"/>
        <v>41089.186296296299</v>
      </c>
      <c r="T2464" s="8">
        <f t="shared" si="230"/>
        <v>41109.186296296299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231"/>
        <v>1.1625000000000001</v>
      </c>
      <c r="P2465" s="6">
        <f t="shared" si="232"/>
        <v>31</v>
      </c>
      <c r="Q2465" s="7" t="str">
        <f t="shared" si="228"/>
        <v>music</v>
      </c>
      <c r="R2465" s="7" t="str">
        <f t="shared" si="229"/>
        <v>indie rock</v>
      </c>
      <c r="S2465" s="8">
        <f t="shared" si="233"/>
        <v>41341.111400462964</v>
      </c>
      <c r="T2465" s="8">
        <f t="shared" si="230"/>
        <v>41380.791666666664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231"/>
        <v>1.111</v>
      </c>
      <c r="P2466" s="6">
        <f t="shared" si="232"/>
        <v>51.674418604651166</v>
      </c>
      <c r="Q2466" s="7" t="str">
        <f t="shared" si="228"/>
        <v>music</v>
      </c>
      <c r="R2466" s="7" t="str">
        <f t="shared" si="229"/>
        <v>indie rock</v>
      </c>
      <c r="S2466" s="8">
        <f t="shared" si="233"/>
        <v>42248.90042824074</v>
      </c>
      <c r="T2466" s="8">
        <f t="shared" si="230"/>
        <v>42277.811805555553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231"/>
        <v>1.8014285714285714</v>
      </c>
      <c r="P2467" s="6">
        <f t="shared" si="232"/>
        <v>26.270833333333332</v>
      </c>
      <c r="Q2467" s="7" t="str">
        <f t="shared" si="228"/>
        <v>music</v>
      </c>
      <c r="R2467" s="7" t="str">
        <f t="shared" si="229"/>
        <v>indie rock</v>
      </c>
      <c r="S2467" s="8">
        <f t="shared" si="233"/>
        <v>41145.719305555554</v>
      </c>
      <c r="T2467" s="8">
        <f t="shared" si="230"/>
        <v>41175.719305555554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231"/>
        <v>1</v>
      </c>
      <c r="P2468" s="6">
        <f t="shared" si="232"/>
        <v>48.07692307692308</v>
      </c>
      <c r="Q2468" s="7" t="str">
        <f t="shared" si="228"/>
        <v>music</v>
      </c>
      <c r="R2468" s="7" t="str">
        <f t="shared" si="229"/>
        <v>indie rock</v>
      </c>
      <c r="S2468" s="8">
        <f t="shared" si="233"/>
        <v>41373.102465277778</v>
      </c>
      <c r="T2468" s="8">
        <f t="shared" si="230"/>
        <v>41403.102465277778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231"/>
        <v>1.1850000000000001</v>
      </c>
      <c r="P2469" s="6">
        <f t="shared" si="232"/>
        <v>27.558139534883722</v>
      </c>
      <c r="Q2469" s="7" t="str">
        <f t="shared" si="228"/>
        <v>music</v>
      </c>
      <c r="R2469" s="7" t="str">
        <f t="shared" si="229"/>
        <v>indie rock</v>
      </c>
      <c r="S2469" s="8">
        <f t="shared" si="233"/>
        <v>41025.874201388891</v>
      </c>
      <c r="T2469" s="8">
        <f t="shared" si="230"/>
        <v>41039.708333333336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231"/>
        <v>1.0721700000000001</v>
      </c>
      <c r="P2470" s="6">
        <f t="shared" si="232"/>
        <v>36.97137931034483</v>
      </c>
      <c r="Q2470" s="7" t="str">
        <f t="shared" si="228"/>
        <v>music</v>
      </c>
      <c r="R2470" s="7" t="str">
        <f t="shared" si="229"/>
        <v>indie rock</v>
      </c>
      <c r="S2470" s="8">
        <f t="shared" si="233"/>
        <v>41174.154178240737</v>
      </c>
      <c r="T2470" s="8">
        <f t="shared" si="230"/>
        <v>41210.208333333336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231"/>
        <v>1.1366666666666667</v>
      </c>
      <c r="P2471" s="6">
        <f t="shared" si="232"/>
        <v>29.021276595744681</v>
      </c>
      <c r="Q2471" s="7" t="str">
        <f t="shared" si="228"/>
        <v>music</v>
      </c>
      <c r="R2471" s="7" t="str">
        <f t="shared" si="229"/>
        <v>indie rock</v>
      </c>
      <c r="S2471" s="8">
        <f t="shared" si="233"/>
        <v>40557.429733796293</v>
      </c>
      <c r="T2471" s="8">
        <f t="shared" si="230"/>
        <v>40582.429733796293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231"/>
        <v>1.0316400000000001</v>
      </c>
      <c r="P2472" s="6">
        <f t="shared" si="232"/>
        <v>28.65666666666667</v>
      </c>
      <c r="Q2472" s="7" t="str">
        <f t="shared" si="228"/>
        <v>music</v>
      </c>
      <c r="R2472" s="7" t="str">
        <f t="shared" si="229"/>
        <v>indie rock</v>
      </c>
      <c r="S2472" s="8">
        <f t="shared" si="233"/>
        <v>41023.07471064815</v>
      </c>
      <c r="T2472" s="8">
        <f t="shared" si="230"/>
        <v>41053.07471064815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231"/>
        <v>1.28</v>
      </c>
      <c r="P2473" s="6">
        <f t="shared" si="232"/>
        <v>37.647058823529413</v>
      </c>
      <c r="Q2473" s="7" t="str">
        <f t="shared" si="228"/>
        <v>music</v>
      </c>
      <c r="R2473" s="7" t="str">
        <f t="shared" si="229"/>
        <v>indie rock</v>
      </c>
      <c r="S2473" s="8">
        <f t="shared" si="233"/>
        <v>40893.992962962962</v>
      </c>
      <c r="T2473" s="8">
        <f t="shared" si="230"/>
        <v>40933.992962962962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231"/>
        <v>1.3576026666666667</v>
      </c>
      <c r="P2474" s="6">
        <f t="shared" si="232"/>
        <v>97.904038461538462</v>
      </c>
      <c r="Q2474" s="7" t="str">
        <f t="shared" ref="Q2474:Q2537" si="234">LEFT(N2474,SEARCH("/",N2474)-1)</f>
        <v>music</v>
      </c>
      <c r="R2474" s="7" t="str">
        <f t="shared" ref="R2474:R2537" si="235">RIGHT(N2474,LEN(N2474)-SEARCH("/",N2474))</f>
        <v>indie rock</v>
      </c>
      <c r="S2474" s="8">
        <f t="shared" si="233"/>
        <v>40354.11550925926</v>
      </c>
      <c r="T2474" s="8">
        <f t="shared" si="230"/>
        <v>40425.043749999997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231"/>
        <v>1</v>
      </c>
      <c r="P2475" s="6">
        <f t="shared" si="232"/>
        <v>42.553191489361701</v>
      </c>
      <c r="Q2475" s="7" t="str">
        <f t="shared" si="234"/>
        <v>music</v>
      </c>
      <c r="R2475" s="7" t="str">
        <f t="shared" si="235"/>
        <v>indie rock</v>
      </c>
      <c r="S2475" s="8">
        <f t="shared" si="233"/>
        <v>41193.748483796298</v>
      </c>
      <c r="T2475" s="8">
        <f t="shared" si="230"/>
        <v>41223.790150462963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231"/>
        <v>1.0000360000000001</v>
      </c>
      <c r="P2476" s="6">
        <f t="shared" si="232"/>
        <v>131.58368421052631</v>
      </c>
      <c r="Q2476" s="7" t="str">
        <f t="shared" si="234"/>
        <v>music</v>
      </c>
      <c r="R2476" s="7" t="str">
        <f t="shared" si="235"/>
        <v>indie rock</v>
      </c>
      <c r="S2476" s="8">
        <f t="shared" si="233"/>
        <v>40417.011296296296</v>
      </c>
      <c r="T2476" s="8">
        <f t="shared" si="230"/>
        <v>40462.011296296296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231"/>
        <v>1.0471999999999999</v>
      </c>
      <c r="P2477" s="6">
        <f t="shared" si="232"/>
        <v>32.320987654320987</v>
      </c>
      <c r="Q2477" s="7" t="str">
        <f t="shared" si="234"/>
        <v>music</v>
      </c>
      <c r="R2477" s="7" t="str">
        <f t="shared" si="235"/>
        <v>indie rock</v>
      </c>
      <c r="S2477" s="8">
        <f t="shared" si="233"/>
        <v>40310.287673611114</v>
      </c>
      <c r="T2477" s="8">
        <f t="shared" si="230"/>
        <v>40369.916666666664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231"/>
        <v>1.050225</v>
      </c>
      <c r="P2478" s="6">
        <f t="shared" si="232"/>
        <v>61.103999999999999</v>
      </c>
      <c r="Q2478" s="7" t="str">
        <f t="shared" si="234"/>
        <v>music</v>
      </c>
      <c r="R2478" s="7" t="str">
        <f t="shared" si="235"/>
        <v>indie rock</v>
      </c>
      <c r="S2478" s="8">
        <f t="shared" si="233"/>
        <v>41913.328356481477</v>
      </c>
      <c r="T2478" s="8">
        <f t="shared" si="230"/>
        <v>41946.370023148149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231"/>
        <v>1.7133333333333334</v>
      </c>
      <c r="P2479" s="6">
        <f t="shared" si="232"/>
        <v>31.341463414634145</v>
      </c>
      <c r="Q2479" s="7" t="str">
        <f t="shared" si="234"/>
        <v>music</v>
      </c>
      <c r="R2479" s="7" t="str">
        <f t="shared" si="235"/>
        <v>indie rock</v>
      </c>
      <c r="S2479" s="8">
        <f t="shared" si="233"/>
        <v>41088.691493055558</v>
      </c>
      <c r="T2479" s="8">
        <f t="shared" si="230"/>
        <v>41133.691493055558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231"/>
        <v>1.2749999999999999</v>
      </c>
      <c r="P2480" s="6">
        <f t="shared" si="232"/>
        <v>129.1139240506329</v>
      </c>
      <c r="Q2480" s="7" t="str">
        <f t="shared" si="234"/>
        <v>music</v>
      </c>
      <c r="R2480" s="7" t="str">
        <f t="shared" si="235"/>
        <v>indie rock</v>
      </c>
      <c r="S2480" s="8">
        <f t="shared" si="233"/>
        <v>41257.950381944444</v>
      </c>
      <c r="T2480" s="8">
        <f t="shared" si="230"/>
        <v>41287.950381944444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231"/>
        <v>1.3344333333333334</v>
      </c>
      <c r="P2481" s="6">
        <f t="shared" si="232"/>
        <v>25.020624999999999</v>
      </c>
      <c r="Q2481" s="7" t="str">
        <f t="shared" si="234"/>
        <v>music</v>
      </c>
      <c r="R2481" s="7" t="str">
        <f t="shared" si="235"/>
        <v>indie rock</v>
      </c>
      <c r="S2481" s="8">
        <f t="shared" si="233"/>
        <v>41107.726782407408</v>
      </c>
      <c r="T2481" s="8">
        <f t="shared" si="230"/>
        <v>41118.083333333336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231"/>
        <v>1</v>
      </c>
      <c r="P2482" s="6">
        <f t="shared" si="232"/>
        <v>250</v>
      </c>
      <c r="Q2482" s="7" t="str">
        <f t="shared" si="234"/>
        <v>music</v>
      </c>
      <c r="R2482" s="7" t="str">
        <f t="shared" si="235"/>
        <v>indie rock</v>
      </c>
      <c r="S2482" s="8">
        <f t="shared" si="233"/>
        <v>42227.936157407406</v>
      </c>
      <c r="T2482" s="8">
        <f t="shared" si="230"/>
        <v>42287.936157407406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231"/>
        <v>1.1291099999999998</v>
      </c>
      <c r="P2483" s="6">
        <f t="shared" si="232"/>
        <v>47.541473684210523</v>
      </c>
      <c r="Q2483" s="7" t="str">
        <f t="shared" si="234"/>
        <v>music</v>
      </c>
      <c r="R2483" s="7" t="str">
        <f t="shared" si="235"/>
        <v>indie rock</v>
      </c>
      <c r="S2483" s="8">
        <f t="shared" si="233"/>
        <v>40999.645925925928</v>
      </c>
      <c r="T2483" s="8">
        <f t="shared" si="230"/>
        <v>41029.645925925928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231"/>
        <v>1.0009999999999999</v>
      </c>
      <c r="P2484" s="6">
        <f t="shared" si="232"/>
        <v>40.04</v>
      </c>
      <c r="Q2484" s="7" t="str">
        <f t="shared" si="234"/>
        <v>music</v>
      </c>
      <c r="R2484" s="7" t="str">
        <f t="shared" si="235"/>
        <v>indie rock</v>
      </c>
      <c r="S2484" s="8">
        <f t="shared" si="233"/>
        <v>40711.782210648147</v>
      </c>
      <c r="T2484" s="8">
        <f t="shared" si="230"/>
        <v>40756.782210648147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231"/>
        <v>1.1372727272727272</v>
      </c>
      <c r="P2485" s="6">
        <f t="shared" si="232"/>
        <v>65.84210526315789</v>
      </c>
      <c r="Q2485" s="7" t="str">
        <f t="shared" si="234"/>
        <v>music</v>
      </c>
      <c r="R2485" s="7" t="str">
        <f t="shared" si="235"/>
        <v>indie rock</v>
      </c>
      <c r="S2485" s="8">
        <f t="shared" si="233"/>
        <v>40970.750034722223</v>
      </c>
      <c r="T2485" s="8">
        <f t="shared" si="230"/>
        <v>41030.708368055559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231"/>
        <v>1.1931742857142855</v>
      </c>
      <c r="P2486" s="6">
        <f t="shared" si="232"/>
        <v>46.401222222222216</v>
      </c>
      <c r="Q2486" s="7" t="str">
        <f t="shared" si="234"/>
        <v>music</v>
      </c>
      <c r="R2486" s="7" t="str">
        <f t="shared" si="235"/>
        <v>indie rock</v>
      </c>
      <c r="S2486" s="8">
        <f t="shared" si="233"/>
        <v>40771.916701388887</v>
      </c>
      <c r="T2486" s="8">
        <f t="shared" si="230"/>
        <v>40801.916701388887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231"/>
        <v>1.0325</v>
      </c>
      <c r="P2487" s="6">
        <f t="shared" si="232"/>
        <v>50.365853658536587</v>
      </c>
      <c r="Q2487" s="7" t="str">
        <f t="shared" si="234"/>
        <v>music</v>
      </c>
      <c r="R2487" s="7" t="str">
        <f t="shared" si="235"/>
        <v>indie rock</v>
      </c>
      <c r="S2487" s="8">
        <f t="shared" si="233"/>
        <v>40793.998599537037</v>
      </c>
      <c r="T2487" s="8">
        <f t="shared" si="230"/>
        <v>40828.998599537037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231"/>
        <v>2.6566666666666667</v>
      </c>
      <c r="P2488" s="6">
        <f t="shared" si="232"/>
        <v>26.566666666666666</v>
      </c>
      <c r="Q2488" s="7" t="str">
        <f t="shared" si="234"/>
        <v>music</v>
      </c>
      <c r="R2488" s="7" t="str">
        <f t="shared" si="235"/>
        <v>indie rock</v>
      </c>
      <c r="S2488" s="8">
        <f t="shared" si="233"/>
        <v>40991.708055555559</v>
      </c>
      <c r="T2488" s="8">
        <f t="shared" si="230"/>
        <v>41021.708055555559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231"/>
        <v>1.0005066666666667</v>
      </c>
      <c r="P2489" s="6">
        <f t="shared" si="232"/>
        <v>39.493684210526318</v>
      </c>
      <c r="Q2489" s="7" t="str">
        <f t="shared" si="234"/>
        <v>music</v>
      </c>
      <c r="R2489" s="7" t="str">
        <f t="shared" si="235"/>
        <v>indie rock</v>
      </c>
      <c r="S2489" s="8">
        <f t="shared" si="233"/>
        <v>41026.083298611113</v>
      </c>
      <c r="T2489" s="8">
        <f t="shared" si="230"/>
        <v>41056.083298611113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231"/>
        <v>1.0669999999999999</v>
      </c>
      <c r="P2490" s="6">
        <f t="shared" si="232"/>
        <v>49.246153846153845</v>
      </c>
      <c r="Q2490" s="7" t="str">
        <f t="shared" si="234"/>
        <v>music</v>
      </c>
      <c r="R2490" s="7" t="str">
        <f t="shared" si="235"/>
        <v>indie rock</v>
      </c>
      <c r="S2490" s="8">
        <f t="shared" si="233"/>
        <v>40833.633194444446</v>
      </c>
      <c r="T2490" s="8">
        <f t="shared" si="230"/>
        <v>40863.674861111111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231"/>
        <v>1.3367142857142857</v>
      </c>
      <c r="P2491" s="6">
        <f t="shared" si="232"/>
        <v>62.38</v>
      </c>
      <c r="Q2491" s="7" t="str">
        <f t="shared" si="234"/>
        <v>music</v>
      </c>
      <c r="R2491" s="7" t="str">
        <f t="shared" si="235"/>
        <v>indie rock</v>
      </c>
      <c r="S2491" s="8">
        <f t="shared" si="233"/>
        <v>41373.690266203703</v>
      </c>
      <c r="T2491" s="8">
        <f t="shared" si="230"/>
        <v>41403.690266203703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231"/>
        <v>1.214</v>
      </c>
      <c r="P2492" s="6">
        <f t="shared" si="232"/>
        <v>37.9375</v>
      </c>
      <c r="Q2492" s="7" t="str">
        <f t="shared" si="234"/>
        <v>music</v>
      </c>
      <c r="R2492" s="7" t="str">
        <f t="shared" si="235"/>
        <v>indie rock</v>
      </c>
      <c r="S2492" s="8">
        <f t="shared" si="233"/>
        <v>41023.227731481478</v>
      </c>
      <c r="T2492" s="8">
        <f t="shared" si="230"/>
        <v>41083.227731481478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231"/>
        <v>1.032</v>
      </c>
      <c r="P2493" s="6">
        <f t="shared" si="232"/>
        <v>51.6</v>
      </c>
      <c r="Q2493" s="7" t="str">
        <f t="shared" si="234"/>
        <v>music</v>
      </c>
      <c r="R2493" s="7" t="str">
        <f t="shared" si="235"/>
        <v>indie rock</v>
      </c>
      <c r="S2493" s="8">
        <f t="shared" si="233"/>
        <v>40542.839282407411</v>
      </c>
      <c r="T2493" s="8">
        <f t="shared" si="230"/>
        <v>40559.07708333333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231"/>
        <v>1.25</v>
      </c>
      <c r="P2494" s="6">
        <f t="shared" si="232"/>
        <v>27.777777777777779</v>
      </c>
      <c r="Q2494" s="7" t="str">
        <f t="shared" si="234"/>
        <v>music</v>
      </c>
      <c r="R2494" s="7" t="str">
        <f t="shared" si="235"/>
        <v>indie rock</v>
      </c>
      <c r="S2494" s="8">
        <f t="shared" si="233"/>
        <v>41024.985972222225</v>
      </c>
      <c r="T2494" s="8">
        <f t="shared" si="230"/>
        <v>41076.415972222225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231"/>
        <v>1.2869999999999999</v>
      </c>
      <c r="P2495" s="6">
        <f t="shared" si="232"/>
        <v>99.382239382239376</v>
      </c>
      <c r="Q2495" s="7" t="str">
        <f t="shared" si="234"/>
        <v>music</v>
      </c>
      <c r="R2495" s="7" t="str">
        <f t="shared" si="235"/>
        <v>indie rock</v>
      </c>
      <c r="S2495" s="8">
        <f t="shared" si="233"/>
        <v>41348.168287037035</v>
      </c>
      <c r="T2495" s="8">
        <f t="shared" si="230"/>
        <v>41393.168287037035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231"/>
        <v>1.0100533333333332</v>
      </c>
      <c r="P2496" s="6">
        <f t="shared" si="232"/>
        <v>38.848205128205123</v>
      </c>
      <c r="Q2496" s="7" t="str">
        <f t="shared" si="234"/>
        <v>music</v>
      </c>
      <c r="R2496" s="7" t="str">
        <f t="shared" si="235"/>
        <v>indie rock</v>
      </c>
      <c r="S2496" s="8">
        <f t="shared" si="233"/>
        <v>41022.645185185182</v>
      </c>
      <c r="T2496" s="8">
        <f t="shared" si="230"/>
        <v>41052.645185185182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231"/>
        <v>1.2753666666666665</v>
      </c>
      <c r="P2497" s="6">
        <f t="shared" si="232"/>
        <v>45.548809523809524</v>
      </c>
      <c r="Q2497" s="7" t="str">
        <f t="shared" si="234"/>
        <v>music</v>
      </c>
      <c r="R2497" s="7" t="str">
        <f t="shared" si="235"/>
        <v>indie rock</v>
      </c>
      <c r="S2497" s="8">
        <f t="shared" si="233"/>
        <v>41036.946469907409</v>
      </c>
      <c r="T2497" s="8">
        <f t="shared" si="230"/>
        <v>41066.946469907409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231"/>
        <v>1</v>
      </c>
      <c r="P2498" s="6">
        <f t="shared" si="232"/>
        <v>600</v>
      </c>
      <c r="Q2498" s="7" t="str">
        <f t="shared" si="234"/>
        <v>music</v>
      </c>
      <c r="R2498" s="7" t="str">
        <f t="shared" si="235"/>
        <v>indie rock</v>
      </c>
      <c r="S2498" s="8">
        <f t="shared" si="233"/>
        <v>41327.996435185189</v>
      </c>
      <c r="T2498" s="8">
        <f t="shared" ref="T2498:T2561" si="236">(((I2498/60)/60)/24)+DATE(1970,1,1)</f>
        <v>41362.954768518517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237">E2499/D2499</f>
        <v>1.127715</v>
      </c>
      <c r="P2499" s="6">
        <f t="shared" ref="P2499:P2562" si="238">IF(L2499=0,0,E2499/L2499)</f>
        <v>80.551071428571419</v>
      </c>
      <c r="Q2499" s="7" t="str">
        <f t="shared" si="234"/>
        <v>music</v>
      </c>
      <c r="R2499" s="7" t="str">
        <f t="shared" si="235"/>
        <v>indie rock</v>
      </c>
      <c r="S2499" s="8">
        <f t="shared" ref="S2499:S2562" si="239">(((J2499/60)/60)/24)+DATE(1970,1,1)</f>
        <v>40730.878912037035</v>
      </c>
      <c r="T2499" s="8">
        <f t="shared" si="236"/>
        <v>40760.878912037035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237"/>
        <v>1.056</v>
      </c>
      <c r="P2500" s="6">
        <f t="shared" si="238"/>
        <v>52.8</v>
      </c>
      <c r="Q2500" s="7" t="str">
        <f t="shared" si="234"/>
        <v>music</v>
      </c>
      <c r="R2500" s="7" t="str">
        <f t="shared" si="235"/>
        <v>indie rock</v>
      </c>
      <c r="S2500" s="8">
        <f t="shared" si="239"/>
        <v>42017.967442129629</v>
      </c>
      <c r="T2500" s="8">
        <f t="shared" si="236"/>
        <v>42031.967442129629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237"/>
        <v>2.0262500000000001</v>
      </c>
      <c r="P2501" s="6">
        <f t="shared" si="238"/>
        <v>47.676470588235297</v>
      </c>
      <c r="Q2501" s="7" t="str">
        <f t="shared" si="234"/>
        <v>music</v>
      </c>
      <c r="R2501" s="7" t="str">
        <f t="shared" si="235"/>
        <v>indie rock</v>
      </c>
      <c r="S2501" s="8">
        <f t="shared" si="239"/>
        <v>41226.648576388885</v>
      </c>
      <c r="T2501" s="8">
        <f t="shared" si="236"/>
        <v>41274.75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237"/>
        <v>1.1333333333333333</v>
      </c>
      <c r="P2502" s="6">
        <f t="shared" si="238"/>
        <v>23.448275862068964</v>
      </c>
      <c r="Q2502" s="7" t="str">
        <f t="shared" si="234"/>
        <v>music</v>
      </c>
      <c r="R2502" s="7" t="str">
        <f t="shared" si="235"/>
        <v>indie rock</v>
      </c>
      <c r="S2502" s="8">
        <f t="shared" si="239"/>
        <v>41053.772858796299</v>
      </c>
      <c r="T2502" s="8">
        <f t="shared" si="236"/>
        <v>41083.772858796299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237"/>
        <v>2.5545454545454545E-2</v>
      </c>
      <c r="P2503" s="6">
        <f t="shared" si="238"/>
        <v>40.142857142857146</v>
      </c>
      <c r="Q2503" s="7" t="str">
        <f t="shared" si="234"/>
        <v>food</v>
      </c>
      <c r="R2503" s="7" t="str">
        <f t="shared" si="235"/>
        <v>restaurants</v>
      </c>
      <c r="S2503" s="8">
        <f t="shared" si="239"/>
        <v>42244.776666666665</v>
      </c>
      <c r="T2503" s="8">
        <f t="shared" si="236"/>
        <v>42274.776666666665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237"/>
        <v>7.8181818181818181E-4</v>
      </c>
      <c r="P2504" s="6">
        <f t="shared" si="238"/>
        <v>17.2</v>
      </c>
      <c r="Q2504" s="7" t="str">
        <f t="shared" si="234"/>
        <v>food</v>
      </c>
      <c r="R2504" s="7" t="str">
        <f t="shared" si="235"/>
        <v>restaurants</v>
      </c>
      <c r="S2504" s="8">
        <f t="shared" si="239"/>
        <v>41858.825439814813</v>
      </c>
      <c r="T2504" s="8">
        <f t="shared" si="236"/>
        <v>41903.825439814813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237"/>
        <v>0</v>
      </c>
      <c r="P2505" s="6">
        <f t="shared" si="238"/>
        <v>0</v>
      </c>
      <c r="Q2505" s="7" t="str">
        <f t="shared" si="234"/>
        <v>food</v>
      </c>
      <c r="R2505" s="7" t="str">
        <f t="shared" si="235"/>
        <v>restaurants</v>
      </c>
      <c r="S2505" s="8">
        <f t="shared" si="239"/>
        <v>42498.899398148147</v>
      </c>
      <c r="T2505" s="8">
        <f t="shared" si="236"/>
        <v>42528.879166666666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237"/>
        <v>0</v>
      </c>
      <c r="P2506" s="6">
        <f t="shared" si="238"/>
        <v>0</v>
      </c>
      <c r="Q2506" s="7" t="str">
        <f t="shared" si="234"/>
        <v>food</v>
      </c>
      <c r="R2506" s="7" t="str">
        <f t="shared" si="235"/>
        <v>restaurants</v>
      </c>
      <c r="S2506" s="8">
        <f t="shared" si="239"/>
        <v>41928.015439814815</v>
      </c>
      <c r="T2506" s="8">
        <f t="shared" si="236"/>
        <v>41958.057106481487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237"/>
        <v>0</v>
      </c>
      <c r="P2507" s="6">
        <f t="shared" si="238"/>
        <v>0</v>
      </c>
      <c r="Q2507" s="7" t="str">
        <f t="shared" si="234"/>
        <v>food</v>
      </c>
      <c r="R2507" s="7" t="str">
        <f t="shared" si="235"/>
        <v>restaurants</v>
      </c>
      <c r="S2507" s="8">
        <f t="shared" si="239"/>
        <v>42047.05574074074</v>
      </c>
      <c r="T2507" s="8">
        <f t="shared" si="236"/>
        <v>42077.014074074075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237"/>
        <v>6.0000000000000001E-3</v>
      </c>
      <c r="P2508" s="6">
        <f t="shared" si="238"/>
        <v>15</v>
      </c>
      <c r="Q2508" s="7" t="str">
        <f t="shared" si="234"/>
        <v>food</v>
      </c>
      <c r="R2508" s="7" t="str">
        <f t="shared" si="235"/>
        <v>restaurants</v>
      </c>
      <c r="S2508" s="8">
        <f t="shared" si="239"/>
        <v>42258.297094907408</v>
      </c>
      <c r="T2508" s="8">
        <f t="shared" si="236"/>
        <v>42280.875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237"/>
        <v>0</v>
      </c>
      <c r="P2509" s="6">
        <f t="shared" si="238"/>
        <v>0</v>
      </c>
      <c r="Q2509" s="7" t="str">
        <f t="shared" si="234"/>
        <v>food</v>
      </c>
      <c r="R2509" s="7" t="str">
        <f t="shared" si="235"/>
        <v>restaurants</v>
      </c>
      <c r="S2509" s="8">
        <f t="shared" si="239"/>
        <v>42105.072962962964</v>
      </c>
      <c r="T2509" s="8">
        <f t="shared" si="236"/>
        <v>42135.072962962964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237"/>
        <v>0</v>
      </c>
      <c r="P2510" s="6">
        <f t="shared" si="238"/>
        <v>0</v>
      </c>
      <c r="Q2510" s="7" t="str">
        <f t="shared" si="234"/>
        <v>food</v>
      </c>
      <c r="R2510" s="7" t="str">
        <f t="shared" si="235"/>
        <v>restaurants</v>
      </c>
      <c r="S2510" s="8">
        <f t="shared" si="239"/>
        <v>41835.951782407406</v>
      </c>
      <c r="T2510" s="8">
        <f t="shared" si="236"/>
        <v>41865.951782407406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237"/>
        <v>1.0526315789473684E-2</v>
      </c>
      <c r="P2511" s="6">
        <f t="shared" si="238"/>
        <v>35.714285714285715</v>
      </c>
      <c r="Q2511" s="7" t="str">
        <f t="shared" si="234"/>
        <v>food</v>
      </c>
      <c r="R2511" s="7" t="str">
        <f t="shared" si="235"/>
        <v>restaurants</v>
      </c>
      <c r="S2511" s="8">
        <f t="shared" si="239"/>
        <v>42058.809594907405</v>
      </c>
      <c r="T2511" s="8">
        <f t="shared" si="236"/>
        <v>42114.767928240741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237"/>
        <v>1.5E-3</v>
      </c>
      <c r="P2512" s="6">
        <f t="shared" si="238"/>
        <v>37.5</v>
      </c>
      <c r="Q2512" s="7" t="str">
        <f t="shared" si="234"/>
        <v>food</v>
      </c>
      <c r="R2512" s="7" t="str">
        <f t="shared" si="235"/>
        <v>restaurants</v>
      </c>
      <c r="S2512" s="8">
        <f t="shared" si="239"/>
        <v>42078.997361111105</v>
      </c>
      <c r="T2512" s="8">
        <f t="shared" si="236"/>
        <v>42138.997361111105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237"/>
        <v>0</v>
      </c>
      <c r="P2513" s="6">
        <f t="shared" si="238"/>
        <v>0</v>
      </c>
      <c r="Q2513" s="7" t="str">
        <f t="shared" si="234"/>
        <v>food</v>
      </c>
      <c r="R2513" s="7" t="str">
        <f t="shared" si="235"/>
        <v>restaurants</v>
      </c>
      <c r="S2513" s="8">
        <f t="shared" si="239"/>
        <v>42371.446909722217</v>
      </c>
      <c r="T2513" s="8">
        <f t="shared" si="236"/>
        <v>42401.446909722217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237"/>
        <v>0</v>
      </c>
      <c r="P2514" s="6">
        <f t="shared" si="238"/>
        <v>0</v>
      </c>
      <c r="Q2514" s="7" t="str">
        <f t="shared" si="234"/>
        <v>food</v>
      </c>
      <c r="R2514" s="7" t="str">
        <f t="shared" si="235"/>
        <v>restaurants</v>
      </c>
      <c r="S2514" s="8">
        <f t="shared" si="239"/>
        <v>41971.876863425925</v>
      </c>
      <c r="T2514" s="8">
        <f t="shared" si="236"/>
        <v>41986.876863425925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237"/>
        <v>0</v>
      </c>
      <c r="P2515" s="6">
        <f t="shared" si="238"/>
        <v>0</v>
      </c>
      <c r="Q2515" s="7" t="str">
        <f t="shared" si="234"/>
        <v>food</v>
      </c>
      <c r="R2515" s="7" t="str">
        <f t="shared" si="235"/>
        <v>restaurants</v>
      </c>
      <c r="S2515" s="8">
        <f t="shared" si="239"/>
        <v>42732.00681712963</v>
      </c>
      <c r="T2515" s="8">
        <f t="shared" si="236"/>
        <v>42792.00681712963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237"/>
        <v>1.7500000000000002E-2</v>
      </c>
      <c r="P2516" s="6">
        <f t="shared" si="238"/>
        <v>52.5</v>
      </c>
      <c r="Q2516" s="7" t="str">
        <f t="shared" si="234"/>
        <v>food</v>
      </c>
      <c r="R2516" s="7" t="str">
        <f t="shared" si="235"/>
        <v>restaurants</v>
      </c>
      <c r="S2516" s="8">
        <f t="shared" si="239"/>
        <v>41854.389780092592</v>
      </c>
      <c r="T2516" s="8">
        <f t="shared" si="236"/>
        <v>41871.389780092592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237"/>
        <v>0.186</v>
      </c>
      <c r="P2517" s="6">
        <f t="shared" si="238"/>
        <v>77.5</v>
      </c>
      <c r="Q2517" s="7" t="str">
        <f t="shared" si="234"/>
        <v>food</v>
      </c>
      <c r="R2517" s="7" t="str">
        <f t="shared" si="235"/>
        <v>restaurants</v>
      </c>
      <c r="S2517" s="8">
        <f t="shared" si="239"/>
        <v>42027.839733796296</v>
      </c>
      <c r="T2517" s="8">
        <f t="shared" si="236"/>
        <v>42057.839733796296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237"/>
        <v>0</v>
      </c>
      <c r="P2518" s="6">
        <f t="shared" si="238"/>
        <v>0</v>
      </c>
      <c r="Q2518" s="7" t="str">
        <f t="shared" si="234"/>
        <v>food</v>
      </c>
      <c r="R2518" s="7" t="str">
        <f t="shared" si="235"/>
        <v>restaurants</v>
      </c>
      <c r="S2518" s="8">
        <f t="shared" si="239"/>
        <v>41942.653379629628</v>
      </c>
      <c r="T2518" s="8">
        <f t="shared" si="236"/>
        <v>41972.6950462963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237"/>
        <v>9.8166666666666666E-2</v>
      </c>
      <c r="P2519" s="6">
        <f t="shared" si="238"/>
        <v>53.545454545454547</v>
      </c>
      <c r="Q2519" s="7" t="str">
        <f t="shared" si="234"/>
        <v>food</v>
      </c>
      <c r="R2519" s="7" t="str">
        <f t="shared" si="235"/>
        <v>restaurants</v>
      </c>
      <c r="S2519" s="8">
        <f t="shared" si="239"/>
        <v>42052.802430555559</v>
      </c>
      <c r="T2519" s="8">
        <f t="shared" si="236"/>
        <v>42082.760763888888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237"/>
        <v>0</v>
      </c>
      <c r="P2520" s="6">
        <f t="shared" si="238"/>
        <v>0</v>
      </c>
      <c r="Q2520" s="7" t="str">
        <f t="shared" si="234"/>
        <v>food</v>
      </c>
      <c r="R2520" s="7" t="str">
        <f t="shared" si="235"/>
        <v>restaurants</v>
      </c>
      <c r="S2520" s="8">
        <f t="shared" si="239"/>
        <v>41926.680879629632</v>
      </c>
      <c r="T2520" s="8">
        <f t="shared" si="236"/>
        <v>41956.722546296296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237"/>
        <v>4.3333333333333331E-4</v>
      </c>
      <c r="P2521" s="6">
        <f t="shared" si="238"/>
        <v>16.25</v>
      </c>
      <c r="Q2521" s="7" t="str">
        <f t="shared" si="234"/>
        <v>food</v>
      </c>
      <c r="R2521" s="7" t="str">
        <f t="shared" si="235"/>
        <v>restaurants</v>
      </c>
      <c r="S2521" s="8">
        <f t="shared" si="239"/>
        <v>41809.155138888891</v>
      </c>
      <c r="T2521" s="8">
        <f t="shared" si="236"/>
        <v>41839.155138888891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237"/>
        <v>0</v>
      </c>
      <c r="P2522" s="6">
        <f t="shared" si="238"/>
        <v>0</v>
      </c>
      <c r="Q2522" s="7" t="str">
        <f t="shared" si="234"/>
        <v>food</v>
      </c>
      <c r="R2522" s="7" t="str">
        <f t="shared" si="235"/>
        <v>restaurants</v>
      </c>
      <c r="S2522" s="8">
        <f t="shared" si="239"/>
        <v>42612.600520833337</v>
      </c>
      <c r="T2522" s="8">
        <f t="shared" si="236"/>
        <v>42658.806249999994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237"/>
        <v>1.0948792000000001</v>
      </c>
      <c r="P2523" s="6">
        <f t="shared" si="238"/>
        <v>103.68174242424243</v>
      </c>
      <c r="Q2523" s="7" t="str">
        <f t="shared" si="234"/>
        <v>music</v>
      </c>
      <c r="R2523" s="7" t="str">
        <f t="shared" si="235"/>
        <v>classical music</v>
      </c>
      <c r="S2523" s="8">
        <f t="shared" si="239"/>
        <v>42269.967835648145</v>
      </c>
      <c r="T2523" s="8">
        <f t="shared" si="236"/>
        <v>42290.967835648145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237"/>
        <v>1</v>
      </c>
      <c r="P2524" s="6">
        <f t="shared" si="238"/>
        <v>185.18518518518519</v>
      </c>
      <c r="Q2524" s="7" t="str">
        <f t="shared" si="234"/>
        <v>music</v>
      </c>
      <c r="R2524" s="7" t="str">
        <f t="shared" si="235"/>
        <v>classical music</v>
      </c>
      <c r="S2524" s="8">
        <f t="shared" si="239"/>
        <v>42460.573611111111</v>
      </c>
      <c r="T2524" s="8">
        <f t="shared" si="236"/>
        <v>42482.619444444441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237"/>
        <v>1.5644444444444445</v>
      </c>
      <c r="P2525" s="6">
        <f t="shared" si="238"/>
        <v>54.153846153846153</v>
      </c>
      <c r="Q2525" s="7" t="str">
        <f t="shared" si="234"/>
        <v>music</v>
      </c>
      <c r="R2525" s="7" t="str">
        <f t="shared" si="235"/>
        <v>classical music</v>
      </c>
      <c r="S2525" s="8">
        <f t="shared" si="239"/>
        <v>41930.975601851853</v>
      </c>
      <c r="T2525" s="8">
        <f t="shared" si="236"/>
        <v>41961.017268518524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237"/>
        <v>1.016</v>
      </c>
      <c r="P2526" s="6">
        <f t="shared" si="238"/>
        <v>177.2093023255814</v>
      </c>
      <c r="Q2526" s="7" t="str">
        <f t="shared" si="234"/>
        <v>music</v>
      </c>
      <c r="R2526" s="7" t="str">
        <f t="shared" si="235"/>
        <v>classical music</v>
      </c>
      <c r="S2526" s="8">
        <f t="shared" si="239"/>
        <v>41961.807372685187</v>
      </c>
      <c r="T2526" s="8">
        <f t="shared" si="236"/>
        <v>41994.1875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237"/>
        <v>1.00325</v>
      </c>
      <c r="P2527" s="6">
        <f t="shared" si="238"/>
        <v>100.325</v>
      </c>
      <c r="Q2527" s="7" t="str">
        <f t="shared" si="234"/>
        <v>music</v>
      </c>
      <c r="R2527" s="7" t="str">
        <f t="shared" si="235"/>
        <v>classical music</v>
      </c>
      <c r="S2527" s="8">
        <f t="shared" si="239"/>
        <v>41058.844571759262</v>
      </c>
      <c r="T2527" s="8">
        <f t="shared" si="236"/>
        <v>41088.844571759262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237"/>
        <v>1.1294999999999999</v>
      </c>
      <c r="P2528" s="6">
        <f t="shared" si="238"/>
        <v>136.90909090909091</v>
      </c>
      <c r="Q2528" s="7" t="str">
        <f t="shared" si="234"/>
        <v>music</v>
      </c>
      <c r="R2528" s="7" t="str">
        <f t="shared" si="235"/>
        <v>classical music</v>
      </c>
      <c r="S2528" s="8">
        <f t="shared" si="239"/>
        <v>41953.091134259259</v>
      </c>
      <c r="T2528" s="8">
        <f t="shared" si="236"/>
        <v>41981.207638888889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237"/>
        <v>1.02125</v>
      </c>
      <c r="P2529" s="6">
        <f t="shared" si="238"/>
        <v>57.535211267605632</v>
      </c>
      <c r="Q2529" s="7" t="str">
        <f t="shared" si="234"/>
        <v>music</v>
      </c>
      <c r="R2529" s="7" t="str">
        <f t="shared" si="235"/>
        <v>classical music</v>
      </c>
      <c r="S2529" s="8">
        <f t="shared" si="239"/>
        <v>41546.75105324074</v>
      </c>
      <c r="T2529" s="8">
        <f t="shared" si="236"/>
        <v>41565.165972222225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237"/>
        <v>1.0724974999999999</v>
      </c>
      <c r="P2530" s="6">
        <f t="shared" si="238"/>
        <v>52.962839506172834</v>
      </c>
      <c r="Q2530" s="7" t="str">
        <f t="shared" si="234"/>
        <v>music</v>
      </c>
      <c r="R2530" s="7" t="str">
        <f t="shared" si="235"/>
        <v>classical music</v>
      </c>
      <c r="S2530" s="8">
        <f t="shared" si="239"/>
        <v>42217.834525462968</v>
      </c>
      <c r="T2530" s="8">
        <f t="shared" si="236"/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237"/>
        <v>1.0428333333333333</v>
      </c>
      <c r="P2531" s="6">
        <f t="shared" si="238"/>
        <v>82.328947368421055</v>
      </c>
      <c r="Q2531" s="7" t="str">
        <f t="shared" si="234"/>
        <v>music</v>
      </c>
      <c r="R2531" s="7" t="str">
        <f t="shared" si="235"/>
        <v>classical music</v>
      </c>
      <c r="S2531" s="8">
        <f t="shared" si="239"/>
        <v>40948.080729166664</v>
      </c>
      <c r="T2531" s="8">
        <f t="shared" si="236"/>
        <v>40993.0390625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237"/>
        <v>1</v>
      </c>
      <c r="P2532" s="6">
        <f t="shared" si="238"/>
        <v>135.41666666666666</v>
      </c>
      <c r="Q2532" s="7" t="str">
        <f t="shared" si="234"/>
        <v>music</v>
      </c>
      <c r="R2532" s="7" t="str">
        <f t="shared" si="235"/>
        <v>classical music</v>
      </c>
      <c r="S2532" s="8">
        <f t="shared" si="239"/>
        <v>42081.864641203705</v>
      </c>
      <c r="T2532" s="8">
        <f t="shared" si="236"/>
        <v>42114.201388888891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237"/>
        <v>1.004</v>
      </c>
      <c r="P2533" s="6">
        <f t="shared" si="238"/>
        <v>74.06557377049181</v>
      </c>
      <c r="Q2533" s="7" t="str">
        <f t="shared" si="234"/>
        <v>music</v>
      </c>
      <c r="R2533" s="7" t="str">
        <f t="shared" si="235"/>
        <v>classical music</v>
      </c>
      <c r="S2533" s="8">
        <f t="shared" si="239"/>
        <v>42208.680023148147</v>
      </c>
      <c r="T2533" s="8">
        <f t="shared" si="236"/>
        <v>42231.165972222225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237"/>
        <v>1.26125</v>
      </c>
      <c r="P2534" s="6">
        <f t="shared" si="238"/>
        <v>84.083333333333329</v>
      </c>
      <c r="Q2534" s="7" t="str">
        <f t="shared" si="234"/>
        <v>music</v>
      </c>
      <c r="R2534" s="7" t="str">
        <f t="shared" si="235"/>
        <v>classical music</v>
      </c>
      <c r="S2534" s="8">
        <f t="shared" si="239"/>
        <v>41107.849143518521</v>
      </c>
      <c r="T2534" s="8">
        <f t="shared" si="236"/>
        <v>41137.849143518521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237"/>
        <v>1.1066666666666667</v>
      </c>
      <c r="P2535" s="6">
        <f t="shared" si="238"/>
        <v>61.029411764705884</v>
      </c>
      <c r="Q2535" s="7" t="str">
        <f t="shared" si="234"/>
        <v>music</v>
      </c>
      <c r="R2535" s="7" t="str">
        <f t="shared" si="235"/>
        <v>classical music</v>
      </c>
      <c r="S2535" s="8">
        <f t="shared" si="239"/>
        <v>41304.751284722224</v>
      </c>
      <c r="T2535" s="8">
        <f t="shared" si="236"/>
        <v>41334.750787037039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237"/>
        <v>1.05</v>
      </c>
      <c r="P2536" s="6">
        <f t="shared" si="238"/>
        <v>150</v>
      </c>
      <c r="Q2536" s="7" t="str">
        <f t="shared" si="234"/>
        <v>music</v>
      </c>
      <c r="R2536" s="7" t="str">
        <f t="shared" si="235"/>
        <v>classical music</v>
      </c>
      <c r="S2536" s="8">
        <f t="shared" si="239"/>
        <v>40127.700370370374</v>
      </c>
      <c r="T2536" s="8">
        <f t="shared" si="236"/>
        <v>40179.25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237"/>
        <v>1.03775</v>
      </c>
      <c r="P2537" s="6">
        <f t="shared" si="238"/>
        <v>266.08974358974359</v>
      </c>
      <c r="Q2537" s="7" t="str">
        <f t="shared" si="234"/>
        <v>music</v>
      </c>
      <c r="R2537" s="7" t="str">
        <f t="shared" si="235"/>
        <v>classical music</v>
      </c>
      <c r="S2537" s="8">
        <f t="shared" si="239"/>
        <v>41943.791030092594</v>
      </c>
      <c r="T2537" s="8">
        <f t="shared" si="236"/>
        <v>41974.832696759258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237"/>
        <v>1.1599999999999999</v>
      </c>
      <c r="P2538" s="6">
        <f t="shared" si="238"/>
        <v>7.25</v>
      </c>
      <c r="Q2538" s="7" t="str">
        <f t="shared" ref="Q2538:Q2601" si="240">LEFT(N2538,SEARCH("/",N2538)-1)</f>
        <v>music</v>
      </c>
      <c r="R2538" s="7" t="str">
        <f t="shared" ref="R2538:R2601" si="241">RIGHT(N2538,LEN(N2538)-SEARCH("/",N2538))</f>
        <v>classical music</v>
      </c>
      <c r="S2538" s="8">
        <f t="shared" si="239"/>
        <v>41464.106087962966</v>
      </c>
      <c r="T2538" s="8">
        <f t="shared" si="236"/>
        <v>41485.106087962966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237"/>
        <v>1.1000000000000001</v>
      </c>
      <c r="P2539" s="6">
        <f t="shared" si="238"/>
        <v>100</v>
      </c>
      <c r="Q2539" s="7" t="str">
        <f t="shared" si="240"/>
        <v>music</v>
      </c>
      <c r="R2539" s="7" t="str">
        <f t="shared" si="241"/>
        <v>classical music</v>
      </c>
      <c r="S2539" s="8">
        <f t="shared" si="239"/>
        <v>40696.648784722223</v>
      </c>
      <c r="T2539" s="8">
        <f t="shared" si="236"/>
        <v>40756.648784722223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237"/>
        <v>1.130176111111111</v>
      </c>
      <c r="P2540" s="6">
        <f t="shared" si="238"/>
        <v>109.96308108108107</v>
      </c>
      <c r="Q2540" s="7" t="str">
        <f t="shared" si="240"/>
        <v>music</v>
      </c>
      <c r="R2540" s="7" t="str">
        <f t="shared" si="241"/>
        <v>classical music</v>
      </c>
      <c r="S2540" s="8">
        <f t="shared" si="239"/>
        <v>41298.509965277779</v>
      </c>
      <c r="T2540" s="8">
        <f t="shared" si="236"/>
        <v>41329.207638888889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237"/>
        <v>1.0024999999999999</v>
      </c>
      <c r="P2541" s="6">
        <f t="shared" si="238"/>
        <v>169.91525423728814</v>
      </c>
      <c r="Q2541" s="7" t="str">
        <f t="shared" si="240"/>
        <v>music</v>
      </c>
      <c r="R2541" s="7" t="str">
        <f t="shared" si="241"/>
        <v>classical music</v>
      </c>
      <c r="S2541" s="8">
        <f t="shared" si="239"/>
        <v>41977.902222222227</v>
      </c>
      <c r="T2541" s="8">
        <f t="shared" si="236"/>
        <v>42037.902222222227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237"/>
        <v>1.034</v>
      </c>
      <c r="P2542" s="6">
        <f t="shared" si="238"/>
        <v>95.740740740740748</v>
      </c>
      <c r="Q2542" s="7" t="str">
        <f t="shared" si="240"/>
        <v>music</v>
      </c>
      <c r="R2542" s="7" t="str">
        <f t="shared" si="241"/>
        <v>classical music</v>
      </c>
      <c r="S2542" s="8">
        <f t="shared" si="239"/>
        <v>40785.675011574072</v>
      </c>
      <c r="T2542" s="8">
        <f t="shared" si="236"/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237"/>
        <v>1.0702857142857143</v>
      </c>
      <c r="P2543" s="6">
        <f t="shared" si="238"/>
        <v>59.460317460317462</v>
      </c>
      <c r="Q2543" s="7" t="str">
        <f t="shared" si="240"/>
        <v>music</v>
      </c>
      <c r="R2543" s="7" t="str">
        <f t="shared" si="241"/>
        <v>classical music</v>
      </c>
      <c r="S2543" s="8">
        <f t="shared" si="239"/>
        <v>41483.449282407404</v>
      </c>
      <c r="T2543" s="8">
        <f t="shared" si="236"/>
        <v>41543.449282407404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237"/>
        <v>1.0357142857142858</v>
      </c>
      <c r="P2544" s="6">
        <f t="shared" si="238"/>
        <v>55.769230769230766</v>
      </c>
      <c r="Q2544" s="7" t="str">
        <f t="shared" si="240"/>
        <v>music</v>
      </c>
      <c r="R2544" s="7" t="str">
        <f t="shared" si="241"/>
        <v>classical music</v>
      </c>
      <c r="S2544" s="8">
        <f t="shared" si="239"/>
        <v>41509.426585648151</v>
      </c>
      <c r="T2544" s="8">
        <f t="shared" si="236"/>
        <v>41548.165972222225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237"/>
        <v>1.5640000000000001</v>
      </c>
      <c r="P2545" s="6">
        <f t="shared" si="238"/>
        <v>30.076923076923077</v>
      </c>
      <c r="Q2545" s="7" t="str">
        <f t="shared" si="240"/>
        <v>music</v>
      </c>
      <c r="R2545" s="7" t="str">
        <f t="shared" si="241"/>
        <v>classical music</v>
      </c>
      <c r="S2545" s="8">
        <f t="shared" si="239"/>
        <v>40514.107615740737</v>
      </c>
      <c r="T2545" s="8">
        <f t="shared" si="236"/>
        <v>40545.125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237"/>
        <v>1.0082</v>
      </c>
      <c r="P2546" s="6">
        <f t="shared" si="238"/>
        <v>88.438596491228068</v>
      </c>
      <c r="Q2546" s="7" t="str">
        <f t="shared" si="240"/>
        <v>music</v>
      </c>
      <c r="R2546" s="7" t="str">
        <f t="shared" si="241"/>
        <v>classical music</v>
      </c>
      <c r="S2546" s="8">
        <f t="shared" si="239"/>
        <v>41068.520474537036</v>
      </c>
      <c r="T2546" s="8">
        <f t="shared" si="236"/>
        <v>41098.520474537036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237"/>
        <v>1.9530000000000001</v>
      </c>
      <c r="P2547" s="6">
        <f t="shared" si="238"/>
        <v>64.032786885245898</v>
      </c>
      <c r="Q2547" s="7" t="str">
        <f t="shared" si="240"/>
        <v>music</v>
      </c>
      <c r="R2547" s="7" t="str">
        <f t="shared" si="241"/>
        <v>classical music</v>
      </c>
      <c r="S2547" s="8">
        <f t="shared" si="239"/>
        <v>42027.13817129629</v>
      </c>
      <c r="T2547" s="8">
        <f t="shared" si="236"/>
        <v>42062.020833333328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237"/>
        <v>1.1171428571428572</v>
      </c>
      <c r="P2548" s="6">
        <f t="shared" si="238"/>
        <v>60.153846153846153</v>
      </c>
      <c r="Q2548" s="7" t="str">
        <f t="shared" si="240"/>
        <v>music</v>
      </c>
      <c r="R2548" s="7" t="str">
        <f t="shared" si="241"/>
        <v>classical music</v>
      </c>
      <c r="S2548" s="8">
        <f t="shared" si="239"/>
        <v>41524.858553240738</v>
      </c>
      <c r="T2548" s="8">
        <f t="shared" si="236"/>
        <v>41552.208333333336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237"/>
        <v>1.1985454545454546</v>
      </c>
      <c r="P2549" s="6">
        <f t="shared" si="238"/>
        <v>49.194029850746269</v>
      </c>
      <c r="Q2549" s="7" t="str">
        <f t="shared" si="240"/>
        <v>music</v>
      </c>
      <c r="R2549" s="7" t="str">
        <f t="shared" si="241"/>
        <v>classical music</v>
      </c>
      <c r="S2549" s="8">
        <f t="shared" si="239"/>
        <v>40973.773182870369</v>
      </c>
      <c r="T2549" s="8">
        <f t="shared" si="236"/>
        <v>41003.731516203705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237"/>
        <v>1.0185</v>
      </c>
      <c r="P2550" s="6">
        <f t="shared" si="238"/>
        <v>165.16216216216216</v>
      </c>
      <c r="Q2550" s="7" t="str">
        <f t="shared" si="240"/>
        <v>music</v>
      </c>
      <c r="R2550" s="7" t="str">
        <f t="shared" si="241"/>
        <v>classical music</v>
      </c>
      <c r="S2550" s="8">
        <f t="shared" si="239"/>
        <v>42618.625428240746</v>
      </c>
      <c r="T2550" s="8">
        <f t="shared" si="236"/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237"/>
        <v>1.0280254777070064</v>
      </c>
      <c r="P2551" s="6">
        <f t="shared" si="238"/>
        <v>43.621621621621621</v>
      </c>
      <c r="Q2551" s="7" t="str">
        <f t="shared" si="240"/>
        <v>music</v>
      </c>
      <c r="R2551" s="7" t="str">
        <f t="shared" si="241"/>
        <v>classical music</v>
      </c>
      <c r="S2551" s="8">
        <f t="shared" si="239"/>
        <v>41390.757754629631</v>
      </c>
      <c r="T2551" s="8">
        <f t="shared" si="236"/>
        <v>41425.708333333336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237"/>
        <v>1.0084615384615385</v>
      </c>
      <c r="P2552" s="6">
        <f t="shared" si="238"/>
        <v>43.7</v>
      </c>
      <c r="Q2552" s="7" t="str">
        <f t="shared" si="240"/>
        <v>music</v>
      </c>
      <c r="R2552" s="7" t="str">
        <f t="shared" si="241"/>
        <v>classical music</v>
      </c>
      <c r="S2552" s="8">
        <f t="shared" si="239"/>
        <v>42228.634328703702</v>
      </c>
      <c r="T2552" s="8">
        <f t="shared" si="236"/>
        <v>42285.165972222225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237"/>
        <v>1.0273469387755103</v>
      </c>
      <c r="P2553" s="6">
        <f t="shared" si="238"/>
        <v>67.419642857142861</v>
      </c>
      <c r="Q2553" s="7" t="str">
        <f t="shared" si="240"/>
        <v>music</v>
      </c>
      <c r="R2553" s="7" t="str">
        <f t="shared" si="241"/>
        <v>classical music</v>
      </c>
      <c r="S2553" s="8">
        <f t="shared" si="239"/>
        <v>40961.252141203702</v>
      </c>
      <c r="T2553" s="8">
        <f t="shared" si="236"/>
        <v>40989.866666666669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237"/>
        <v>1.0649999999999999</v>
      </c>
      <c r="P2554" s="6">
        <f t="shared" si="238"/>
        <v>177.5</v>
      </c>
      <c r="Q2554" s="7" t="str">
        <f t="shared" si="240"/>
        <v>music</v>
      </c>
      <c r="R2554" s="7" t="str">
        <f t="shared" si="241"/>
        <v>classical music</v>
      </c>
      <c r="S2554" s="8">
        <f t="shared" si="239"/>
        <v>42769.809965277775</v>
      </c>
      <c r="T2554" s="8">
        <f t="shared" si="236"/>
        <v>42799.809965277775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237"/>
        <v>1.5553333333333332</v>
      </c>
      <c r="P2555" s="6">
        <f t="shared" si="238"/>
        <v>38.883333333333333</v>
      </c>
      <c r="Q2555" s="7" t="str">
        <f t="shared" si="240"/>
        <v>music</v>
      </c>
      <c r="R2555" s="7" t="str">
        <f t="shared" si="241"/>
        <v>classical music</v>
      </c>
      <c r="S2555" s="8">
        <f t="shared" si="239"/>
        <v>41113.199155092596</v>
      </c>
      <c r="T2555" s="8">
        <f t="shared" si="236"/>
        <v>41173.199155092596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237"/>
        <v>1.228</v>
      </c>
      <c r="P2556" s="6">
        <f t="shared" si="238"/>
        <v>54.985074626865675</v>
      </c>
      <c r="Q2556" s="7" t="str">
        <f t="shared" si="240"/>
        <v>music</v>
      </c>
      <c r="R2556" s="7" t="str">
        <f t="shared" si="241"/>
        <v>classical music</v>
      </c>
      <c r="S2556" s="8">
        <f t="shared" si="239"/>
        <v>42125.078275462962</v>
      </c>
      <c r="T2556" s="8">
        <f t="shared" si="236"/>
        <v>42156.165972222225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237"/>
        <v>1.0734999999999999</v>
      </c>
      <c r="P2557" s="6">
        <f t="shared" si="238"/>
        <v>61.342857142857142</v>
      </c>
      <c r="Q2557" s="7" t="str">
        <f t="shared" si="240"/>
        <v>music</v>
      </c>
      <c r="R2557" s="7" t="str">
        <f t="shared" si="241"/>
        <v>classical music</v>
      </c>
      <c r="S2557" s="8">
        <f t="shared" si="239"/>
        <v>41026.655011574076</v>
      </c>
      <c r="T2557" s="8">
        <f t="shared" si="236"/>
        <v>41057.655011574076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237"/>
        <v>1.0550335570469798</v>
      </c>
      <c r="P2558" s="6">
        <f t="shared" si="238"/>
        <v>23.117647058823529</v>
      </c>
      <c r="Q2558" s="7" t="str">
        <f t="shared" si="240"/>
        <v>music</v>
      </c>
      <c r="R2558" s="7" t="str">
        <f t="shared" si="241"/>
        <v>classical music</v>
      </c>
      <c r="S2558" s="8">
        <f t="shared" si="239"/>
        <v>41222.991400462961</v>
      </c>
      <c r="T2558" s="8">
        <f t="shared" si="236"/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237"/>
        <v>1.1844444444444444</v>
      </c>
      <c r="P2559" s="6">
        <f t="shared" si="238"/>
        <v>29.611111111111111</v>
      </c>
      <c r="Q2559" s="7" t="str">
        <f t="shared" si="240"/>
        <v>music</v>
      </c>
      <c r="R2559" s="7" t="str">
        <f t="shared" si="241"/>
        <v>classical music</v>
      </c>
      <c r="S2559" s="8">
        <f t="shared" si="239"/>
        <v>41744.745208333334</v>
      </c>
      <c r="T2559" s="8">
        <f t="shared" si="236"/>
        <v>41774.745208333334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237"/>
        <v>1.0888</v>
      </c>
      <c r="P2560" s="6">
        <f t="shared" si="238"/>
        <v>75.611111111111114</v>
      </c>
      <c r="Q2560" s="7" t="str">
        <f t="shared" si="240"/>
        <v>music</v>
      </c>
      <c r="R2560" s="7" t="str">
        <f t="shared" si="241"/>
        <v>classical music</v>
      </c>
      <c r="S2560" s="8">
        <f t="shared" si="239"/>
        <v>42093.860023148154</v>
      </c>
      <c r="T2560" s="8">
        <f t="shared" si="236"/>
        <v>42125.582638888889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237"/>
        <v>1.1125</v>
      </c>
      <c r="P2561" s="6">
        <f t="shared" si="238"/>
        <v>35.6</v>
      </c>
      <c r="Q2561" s="7" t="str">
        <f t="shared" si="240"/>
        <v>music</v>
      </c>
      <c r="R2561" s="7" t="str">
        <f t="shared" si="241"/>
        <v>classical music</v>
      </c>
      <c r="S2561" s="8">
        <f t="shared" si="239"/>
        <v>40829.873657407406</v>
      </c>
      <c r="T2561" s="8">
        <f t="shared" si="236"/>
        <v>40862.817361111112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237"/>
        <v>1.0009999999999999</v>
      </c>
      <c r="P2562" s="6">
        <f t="shared" si="238"/>
        <v>143</v>
      </c>
      <c r="Q2562" s="7" t="str">
        <f t="shared" si="240"/>
        <v>music</v>
      </c>
      <c r="R2562" s="7" t="str">
        <f t="shared" si="241"/>
        <v>classical music</v>
      </c>
      <c r="S2562" s="8">
        <f t="shared" si="239"/>
        <v>42039.951087962967</v>
      </c>
      <c r="T2562" s="8">
        <f t="shared" ref="T2562:T2625" si="242">(((I2562/60)/60)/24)+DATE(1970,1,1)</f>
        <v>42069.951087962967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243">E2563/D2563</f>
        <v>0</v>
      </c>
      <c r="P2563" s="6">
        <f t="shared" ref="P2563:P2626" si="244">IF(L2563=0,0,E2563/L2563)</f>
        <v>0</v>
      </c>
      <c r="Q2563" s="7" t="str">
        <f t="shared" si="240"/>
        <v>food</v>
      </c>
      <c r="R2563" s="7" t="str">
        <f t="shared" si="241"/>
        <v>food trucks</v>
      </c>
      <c r="S2563" s="8">
        <f t="shared" ref="S2563:S2626" si="245">(((J2563/60)/60)/24)+DATE(1970,1,1)</f>
        <v>42260.528807870374</v>
      </c>
      <c r="T2563" s="8">
        <f t="shared" si="242"/>
        <v>42290.528807870374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243"/>
        <v>7.4999999999999997E-3</v>
      </c>
      <c r="P2564" s="6">
        <f t="shared" si="244"/>
        <v>25</v>
      </c>
      <c r="Q2564" s="7" t="str">
        <f t="shared" si="240"/>
        <v>food</v>
      </c>
      <c r="R2564" s="7" t="str">
        <f t="shared" si="241"/>
        <v>food trucks</v>
      </c>
      <c r="S2564" s="8">
        <f t="shared" si="245"/>
        <v>42594.524756944447</v>
      </c>
      <c r="T2564" s="8">
        <f t="shared" si="242"/>
        <v>42654.524756944447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243"/>
        <v>0</v>
      </c>
      <c r="P2565" s="6">
        <f t="shared" si="244"/>
        <v>0</v>
      </c>
      <c r="Q2565" s="7" t="str">
        <f t="shared" si="240"/>
        <v>food</v>
      </c>
      <c r="R2565" s="7" t="str">
        <f t="shared" si="241"/>
        <v>food trucks</v>
      </c>
      <c r="S2565" s="8">
        <f t="shared" si="245"/>
        <v>42155.139479166668</v>
      </c>
      <c r="T2565" s="8">
        <f t="shared" si="242"/>
        <v>42215.139479166668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243"/>
        <v>0</v>
      </c>
      <c r="P2566" s="6">
        <f t="shared" si="244"/>
        <v>0</v>
      </c>
      <c r="Q2566" s="7" t="str">
        <f t="shared" si="240"/>
        <v>food</v>
      </c>
      <c r="R2566" s="7" t="str">
        <f t="shared" si="241"/>
        <v>food trucks</v>
      </c>
      <c r="S2566" s="8">
        <f t="shared" si="245"/>
        <v>41822.040497685186</v>
      </c>
      <c r="T2566" s="8">
        <f t="shared" si="242"/>
        <v>41852.040497685186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243"/>
        <v>0.01</v>
      </c>
      <c r="P2567" s="6">
        <f t="shared" si="244"/>
        <v>100</v>
      </c>
      <c r="Q2567" s="7" t="str">
        <f t="shared" si="240"/>
        <v>food</v>
      </c>
      <c r="R2567" s="7" t="str">
        <f t="shared" si="241"/>
        <v>food trucks</v>
      </c>
      <c r="S2567" s="8">
        <f t="shared" si="245"/>
        <v>42440.650335648148</v>
      </c>
      <c r="T2567" s="8">
        <f t="shared" si="242"/>
        <v>42499.868055555555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243"/>
        <v>0</v>
      </c>
      <c r="P2568" s="6">
        <f t="shared" si="244"/>
        <v>0</v>
      </c>
      <c r="Q2568" s="7" t="str">
        <f t="shared" si="240"/>
        <v>food</v>
      </c>
      <c r="R2568" s="7" t="str">
        <f t="shared" si="241"/>
        <v>food trucks</v>
      </c>
      <c r="S2568" s="8">
        <f t="shared" si="245"/>
        <v>41842.980879629627</v>
      </c>
      <c r="T2568" s="8">
        <f t="shared" si="242"/>
        <v>41872.980879629627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243"/>
        <v>2.6666666666666666E-3</v>
      </c>
      <c r="P2569" s="6">
        <f t="shared" si="244"/>
        <v>60</v>
      </c>
      <c r="Q2569" s="7" t="str">
        <f t="shared" si="240"/>
        <v>food</v>
      </c>
      <c r="R2569" s="7" t="str">
        <f t="shared" si="241"/>
        <v>food trucks</v>
      </c>
      <c r="S2569" s="8">
        <f t="shared" si="245"/>
        <v>42087.878912037035</v>
      </c>
      <c r="T2569" s="8">
        <f t="shared" si="242"/>
        <v>42117.878912037035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243"/>
        <v>5.0000000000000001E-3</v>
      </c>
      <c r="P2570" s="6">
        <f t="shared" si="244"/>
        <v>50</v>
      </c>
      <c r="Q2570" s="7" t="str">
        <f t="shared" si="240"/>
        <v>food</v>
      </c>
      <c r="R2570" s="7" t="str">
        <f t="shared" si="241"/>
        <v>food trucks</v>
      </c>
      <c r="S2570" s="8">
        <f t="shared" si="245"/>
        <v>42584.666597222225</v>
      </c>
      <c r="T2570" s="8">
        <f t="shared" si="242"/>
        <v>42614.666597222225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243"/>
        <v>2.2307692307692306E-2</v>
      </c>
      <c r="P2571" s="6">
        <f t="shared" si="244"/>
        <v>72.5</v>
      </c>
      <c r="Q2571" s="7" t="str">
        <f t="shared" si="240"/>
        <v>food</v>
      </c>
      <c r="R2571" s="7" t="str">
        <f t="shared" si="241"/>
        <v>food trucks</v>
      </c>
      <c r="S2571" s="8">
        <f t="shared" si="245"/>
        <v>42234.105462962965</v>
      </c>
      <c r="T2571" s="8">
        <f t="shared" si="242"/>
        <v>42264.105462962965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243"/>
        <v>8.4285714285714294E-3</v>
      </c>
      <c r="P2572" s="6">
        <f t="shared" si="244"/>
        <v>29.5</v>
      </c>
      <c r="Q2572" s="7" t="str">
        <f t="shared" si="240"/>
        <v>food</v>
      </c>
      <c r="R2572" s="7" t="str">
        <f t="shared" si="241"/>
        <v>food trucks</v>
      </c>
      <c r="S2572" s="8">
        <f t="shared" si="245"/>
        <v>42744.903182870374</v>
      </c>
      <c r="T2572" s="8">
        <f t="shared" si="242"/>
        <v>42774.903182870374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243"/>
        <v>2.5000000000000001E-3</v>
      </c>
      <c r="P2573" s="6">
        <f t="shared" si="244"/>
        <v>62.5</v>
      </c>
      <c r="Q2573" s="7" t="str">
        <f t="shared" si="240"/>
        <v>food</v>
      </c>
      <c r="R2573" s="7" t="str">
        <f t="shared" si="241"/>
        <v>food trucks</v>
      </c>
      <c r="S2573" s="8">
        <f t="shared" si="245"/>
        <v>42449.341678240744</v>
      </c>
      <c r="T2573" s="8">
        <f t="shared" si="242"/>
        <v>42509.341678240744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243"/>
        <v>0</v>
      </c>
      <c r="P2574" s="6">
        <f t="shared" si="244"/>
        <v>0</v>
      </c>
      <c r="Q2574" s="7" t="str">
        <f t="shared" si="240"/>
        <v>food</v>
      </c>
      <c r="R2574" s="7" t="str">
        <f t="shared" si="241"/>
        <v>food trucks</v>
      </c>
      <c r="S2574" s="8">
        <f t="shared" si="245"/>
        <v>42077.119409722218</v>
      </c>
      <c r="T2574" s="8">
        <f t="shared" si="242"/>
        <v>42107.119409722218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243"/>
        <v>0</v>
      </c>
      <c r="P2575" s="6">
        <f t="shared" si="244"/>
        <v>0</v>
      </c>
      <c r="Q2575" s="7" t="str">
        <f t="shared" si="240"/>
        <v>food</v>
      </c>
      <c r="R2575" s="7" t="str">
        <f t="shared" si="241"/>
        <v>food trucks</v>
      </c>
      <c r="S2575" s="8">
        <f t="shared" si="245"/>
        <v>41829.592002314814</v>
      </c>
      <c r="T2575" s="8">
        <f t="shared" si="242"/>
        <v>41874.592002314814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243"/>
        <v>0</v>
      </c>
      <c r="P2576" s="6">
        <f t="shared" si="244"/>
        <v>0</v>
      </c>
      <c r="Q2576" s="7" t="str">
        <f t="shared" si="240"/>
        <v>food</v>
      </c>
      <c r="R2576" s="7" t="str">
        <f t="shared" si="241"/>
        <v>food trucks</v>
      </c>
      <c r="S2576" s="8">
        <f t="shared" si="245"/>
        <v>42487.825752314813</v>
      </c>
      <c r="T2576" s="8">
        <f t="shared" si="242"/>
        <v>42508.825752314813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243"/>
        <v>0</v>
      </c>
      <c r="P2577" s="6">
        <f t="shared" si="244"/>
        <v>0</v>
      </c>
      <c r="Q2577" s="7" t="str">
        <f t="shared" si="240"/>
        <v>food</v>
      </c>
      <c r="R2577" s="7" t="str">
        <f t="shared" si="241"/>
        <v>food trucks</v>
      </c>
      <c r="S2577" s="8">
        <f t="shared" si="245"/>
        <v>41986.108726851846</v>
      </c>
      <c r="T2577" s="8">
        <f t="shared" si="242"/>
        <v>42016.108726851846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243"/>
        <v>0</v>
      </c>
      <c r="P2578" s="6">
        <f t="shared" si="244"/>
        <v>0</v>
      </c>
      <c r="Q2578" s="7" t="str">
        <f t="shared" si="240"/>
        <v>food</v>
      </c>
      <c r="R2578" s="7" t="str">
        <f t="shared" si="241"/>
        <v>food trucks</v>
      </c>
      <c r="S2578" s="8">
        <f t="shared" si="245"/>
        <v>42060.00980324074</v>
      </c>
      <c r="T2578" s="8">
        <f t="shared" si="242"/>
        <v>42104.968136574069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243"/>
        <v>0</v>
      </c>
      <c r="P2579" s="6">
        <f t="shared" si="244"/>
        <v>0</v>
      </c>
      <c r="Q2579" s="7" t="str">
        <f t="shared" si="240"/>
        <v>food</v>
      </c>
      <c r="R2579" s="7" t="str">
        <f t="shared" si="241"/>
        <v>food trucks</v>
      </c>
      <c r="S2579" s="8">
        <f t="shared" si="245"/>
        <v>41830.820567129631</v>
      </c>
      <c r="T2579" s="8">
        <f t="shared" si="242"/>
        <v>41855.820567129631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243"/>
        <v>0</v>
      </c>
      <c r="P2580" s="6">
        <f t="shared" si="244"/>
        <v>0</v>
      </c>
      <c r="Q2580" s="7" t="str">
        <f t="shared" si="240"/>
        <v>food</v>
      </c>
      <c r="R2580" s="7" t="str">
        <f t="shared" si="241"/>
        <v>food trucks</v>
      </c>
      <c r="S2580" s="8">
        <f t="shared" si="245"/>
        <v>42238.022905092599</v>
      </c>
      <c r="T2580" s="8">
        <f t="shared" si="242"/>
        <v>42286.708333333328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243"/>
        <v>1.3849999999999999E-3</v>
      </c>
      <c r="P2581" s="6">
        <f t="shared" si="244"/>
        <v>23.083333333333332</v>
      </c>
      <c r="Q2581" s="7" t="str">
        <f t="shared" si="240"/>
        <v>food</v>
      </c>
      <c r="R2581" s="7" t="str">
        <f t="shared" si="241"/>
        <v>food trucks</v>
      </c>
      <c r="S2581" s="8">
        <f t="shared" si="245"/>
        <v>41837.829895833333</v>
      </c>
      <c r="T2581" s="8">
        <f t="shared" si="242"/>
        <v>41897.829895833333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243"/>
        <v>6.0000000000000001E-3</v>
      </c>
      <c r="P2582" s="6">
        <f t="shared" si="244"/>
        <v>25.5</v>
      </c>
      <c r="Q2582" s="7" t="str">
        <f t="shared" si="240"/>
        <v>food</v>
      </c>
      <c r="R2582" s="7" t="str">
        <f t="shared" si="241"/>
        <v>food trucks</v>
      </c>
      <c r="S2582" s="8">
        <f t="shared" si="245"/>
        <v>42110.326423611114</v>
      </c>
      <c r="T2582" s="8">
        <f t="shared" si="242"/>
        <v>42140.125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243"/>
        <v>0.106</v>
      </c>
      <c r="P2583" s="6">
        <f t="shared" si="244"/>
        <v>48.18181818181818</v>
      </c>
      <c r="Q2583" s="7" t="str">
        <f t="shared" si="240"/>
        <v>food</v>
      </c>
      <c r="R2583" s="7" t="str">
        <f t="shared" si="241"/>
        <v>food trucks</v>
      </c>
      <c r="S2583" s="8">
        <f t="shared" si="245"/>
        <v>42294.628449074073</v>
      </c>
      <c r="T2583" s="8">
        <f t="shared" si="242"/>
        <v>42324.670115740737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243"/>
        <v>1.1111111111111112E-5</v>
      </c>
      <c r="P2584" s="6">
        <f t="shared" si="244"/>
        <v>1</v>
      </c>
      <c r="Q2584" s="7" t="str">
        <f t="shared" si="240"/>
        <v>food</v>
      </c>
      <c r="R2584" s="7" t="str">
        <f t="shared" si="241"/>
        <v>food trucks</v>
      </c>
      <c r="S2584" s="8">
        <f t="shared" si="245"/>
        <v>42642.988819444443</v>
      </c>
      <c r="T2584" s="8">
        <f t="shared" si="242"/>
        <v>42672.988819444443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243"/>
        <v>5.0000000000000001E-3</v>
      </c>
      <c r="P2585" s="6">
        <f t="shared" si="244"/>
        <v>1</v>
      </c>
      <c r="Q2585" s="7" t="str">
        <f t="shared" si="240"/>
        <v>food</v>
      </c>
      <c r="R2585" s="7" t="str">
        <f t="shared" si="241"/>
        <v>food trucks</v>
      </c>
      <c r="S2585" s="8">
        <f t="shared" si="245"/>
        <v>42019.76944444445</v>
      </c>
      <c r="T2585" s="8">
        <f t="shared" si="242"/>
        <v>42079.727777777778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243"/>
        <v>0</v>
      </c>
      <c r="P2586" s="6">
        <f t="shared" si="244"/>
        <v>0</v>
      </c>
      <c r="Q2586" s="7" t="str">
        <f t="shared" si="240"/>
        <v>food</v>
      </c>
      <c r="R2586" s="7" t="str">
        <f t="shared" si="241"/>
        <v>food trucks</v>
      </c>
      <c r="S2586" s="8">
        <f t="shared" si="245"/>
        <v>42140.173252314817</v>
      </c>
      <c r="T2586" s="8">
        <f t="shared" si="242"/>
        <v>42170.173252314817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243"/>
        <v>1.6666666666666668E-3</v>
      </c>
      <c r="P2587" s="6">
        <f t="shared" si="244"/>
        <v>50</v>
      </c>
      <c r="Q2587" s="7" t="str">
        <f t="shared" si="240"/>
        <v>food</v>
      </c>
      <c r="R2587" s="7" t="str">
        <f t="shared" si="241"/>
        <v>food trucks</v>
      </c>
      <c r="S2587" s="8">
        <f t="shared" si="245"/>
        <v>41795.963333333333</v>
      </c>
      <c r="T2587" s="8">
        <f t="shared" si="242"/>
        <v>41825.963333333333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243"/>
        <v>1.6666666666666668E-3</v>
      </c>
      <c r="P2588" s="6">
        <f t="shared" si="244"/>
        <v>5</v>
      </c>
      <c r="Q2588" s="7" t="str">
        <f t="shared" si="240"/>
        <v>food</v>
      </c>
      <c r="R2588" s="7" t="str">
        <f t="shared" si="241"/>
        <v>food trucks</v>
      </c>
      <c r="S2588" s="8">
        <f t="shared" si="245"/>
        <v>42333.330277777779</v>
      </c>
      <c r="T2588" s="8">
        <f t="shared" si="242"/>
        <v>42363.330277777779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243"/>
        <v>2.4340000000000001E-2</v>
      </c>
      <c r="P2589" s="6">
        <f t="shared" si="244"/>
        <v>202.83333333333334</v>
      </c>
      <c r="Q2589" s="7" t="str">
        <f t="shared" si="240"/>
        <v>food</v>
      </c>
      <c r="R2589" s="7" t="str">
        <f t="shared" si="241"/>
        <v>food trucks</v>
      </c>
      <c r="S2589" s="8">
        <f t="shared" si="245"/>
        <v>42338.675381944442</v>
      </c>
      <c r="T2589" s="8">
        <f t="shared" si="242"/>
        <v>42368.675381944442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243"/>
        <v>3.8833333333333331E-2</v>
      </c>
      <c r="P2590" s="6">
        <f t="shared" si="244"/>
        <v>29.125</v>
      </c>
      <c r="Q2590" s="7" t="str">
        <f t="shared" si="240"/>
        <v>food</v>
      </c>
      <c r="R2590" s="7" t="str">
        <f t="shared" si="241"/>
        <v>food trucks</v>
      </c>
      <c r="S2590" s="8">
        <f t="shared" si="245"/>
        <v>42042.676226851851</v>
      </c>
      <c r="T2590" s="8">
        <f t="shared" si="242"/>
        <v>42094.551388888889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243"/>
        <v>1E-4</v>
      </c>
      <c r="P2591" s="6">
        <f t="shared" si="244"/>
        <v>5</v>
      </c>
      <c r="Q2591" s="7" t="str">
        <f t="shared" si="240"/>
        <v>food</v>
      </c>
      <c r="R2591" s="7" t="str">
        <f t="shared" si="241"/>
        <v>food trucks</v>
      </c>
      <c r="S2591" s="8">
        <f t="shared" si="245"/>
        <v>42422.536192129628</v>
      </c>
      <c r="T2591" s="8">
        <f t="shared" si="242"/>
        <v>42452.494525462964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243"/>
        <v>0</v>
      </c>
      <c r="P2592" s="6">
        <f t="shared" si="244"/>
        <v>0</v>
      </c>
      <c r="Q2592" s="7" t="str">
        <f t="shared" si="240"/>
        <v>food</v>
      </c>
      <c r="R2592" s="7" t="str">
        <f t="shared" si="241"/>
        <v>food trucks</v>
      </c>
      <c r="S2592" s="8">
        <f t="shared" si="245"/>
        <v>42388.589085648149</v>
      </c>
      <c r="T2592" s="8">
        <f t="shared" si="242"/>
        <v>42395.589085648149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243"/>
        <v>1.7333333333333333E-2</v>
      </c>
      <c r="P2593" s="6">
        <f t="shared" si="244"/>
        <v>13</v>
      </c>
      <c r="Q2593" s="7" t="str">
        <f t="shared" si="240"/>
        <v>food</v>
      </c>
      <c r="R2593" s="7" t="str">
        <f t="shared" si="241"/>
        <v>food trucks</v>
      </c>
      <c r="S2593" s="8">
        <f t="shared" si="245"/>
        <v>42382.906527777777</v>
      </c>
      <c r="T2593" s="8">
        <f t="shared" si="242"/>
        <v>42442.864861111113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243"/>
        <v>1.6666666666666668E-3</v>
      </c>
      <c r="P2594" s="6">
        <f t="shared" si="244"/>
        <v>50</v>
      </c>
      <c r="Q2594" s="7" t="str">
        <f t="shared" si="240"/>
        <v>food</v>
      </c>
      <c r="R2594" s="7" t="str">
        <f t="shared" si="241"/>
        <v>food trucks</v>
      </c>
      <c r="S2594" s="8">
        <f t="shared" si="245"/>
        <v>41887.801168981481</v>
      </c>
      <c r="T2594" s="8">
        <f t="shared" si="242"/>
        <v>41917.801168981481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243"/>
        <v>0</v>
      </c>
      <c r="P2595" s="6">
        <f t="shared" si="244"/>
        <v>0</v>
      </c>
      <c r="Q2595" s="7" t="str">
        <f t="shared" si="240"/>
        <v>food</v>
      </c>
      <c r="R2595" s="7" t="str">
        <f t="shared" si="241"/>
        <v>food trucks</v>
      </c>
      <c r="S2595" s="8">
        <f t="shared" si="245"/>
        <v>42089.84520833334</v>
      </c>
      <c r="T2595" s="8">
        <f t="shared" si="242"/>
        <v>42119.84520833334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243"/>
        <v>1.2500000000000001E-5</v>
      </c>
      <c r="P2596" s="6">
        <f t="shared" si="244"/>
        <v>1</v>
      </c>
      <c r="Q2596" s="7" t="str">
        <f t="shared" si="240"/>
        <v>food</v>
      </c>
      <c r="R2596" s="7" t="str">
        <f t="shared" si="241"/>
        <v>food trucks</v>
      </c>
      <c r="S2596" s="8">
        <f t="shared" si="245"/>
        <v>41828.967916666668</v>
      </c>
      <c r="T2596" s="8">
        <f t="shared" si="242"/>
        <v>41858.967916666668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243"/>
        <v>0.12166666666666667</v>
      </c>
      <c r="P2597" s="6">
        <f t="shared" si="244"/>
        <v>96.05263157894737</v>
      </c>
      <c r="Q2597" s="7" t="str">
        <f t="shared" si="240"/>
        <v>food</v>
      </c>
      <c r="R2597" s="7" t="str">
        <f t="shared" si="241"/>
        <v>food trucks</v>
      </c>
      <c r="S2597" s="8">
        <f t="shared" si="245"/>
        <v>42760.244212962964</v>
      </c>
      <c r="T2597" s="8">
        <f t="shared" si="242"/>
        <v>42790.244212962964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243"/>
        <v>0.23588571428571428</v>
      </c>
      <c r="P2598" s="6">
        <f t="shared" si="244"/>
        <v>305.77777777777777</v>
      </c>
      <c r="Q2598" s="7" t="str">
        <f t="shared" si="240"/>
        <v>food</v>
      </c>
      <c r="R2598" s="7" t="str">
        <f t="shared" si="241"/>
        <v>food trucks</v>
      </c>
      <c r="S2598" s="8">
        <f t="shared" si="245"/>
        <v>41828.664456018516</v>
      </c>
      <c r="T2598" s="8">
        <f t="shared" si="242"/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243"/>
        <v>5.6666666666666664E-2</v>
      </c>
      <c r="P2599" s="6">
        <f t="shared" si="244"/>
        <v>12.142857142857142</v>
      </c>
      <c r="Q2599" s="7" t="str">
        <f t="shared" si="240"/>
        <v>food</v>
      </c>
      <c r="R2599" s="7" t="str">
        <f t="shared" si="241"/>
        <v>food trucks</v>
      </c>
      <c r="S2599" s="8">
        <f t="shared" si="245"/>
        <v>42510.341631944444</v>
      </c>
      <c r="T2599" s="8">
        <f t="shared" si="242"/>
        <v>42540.341631944444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243"/>
        <v>0.39</v>
      </c>
      <c r="P2600" s="6">
        <f t="shared" si="244"/>
        <v>83.571428571428569</v>
      </c>
      <c r="Q2600" s="7" t="str">
        <f t="shared" si="240"/>
        <v>food</v>
      </c>
      <c r="R2600" s="7" t="str">
        <f t="shared" si="241"/>
        <v>food trucks</v>
      </c>
      <c r="S2600" s="8">
        <f t="shared" si="245"/>
        <v>42240.840289351851</v>
      </c>
      <c r="T2600" s="8">
        <f t="shared" si="242"/>
        <v>42270.840289351851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243"/>
        <v>9.9546510341776348E-3</v>
      </c>
      <c r="P2601" s="6">
        <f t="shared" si="244"/>
        <v>18</v>
      </c>
      <c r="Q2601" s="7" t="str">
        <f t="shared" si="240"/>
        <v>food</v>
      </c>
      <c r="R2601" s="7" t="str">
        <f t="shared" si="241"/>
        <v>food trucks</v>
      </c>
      <c r="S2601" s="8">
        <f t="shared" si="245"/>
        <v>41809.754016203704</v>
      </c>
      <c r="T2601" s="8">
        <f t="shared" si="242"/>
        <v>41854.754016203704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243"/>
        <v>6.9320000000000007E-2</v>
      </c>
      <c r="P2602" s="6">
        <f t="shared" si="244"/>
        <v>115.53333333333333</v>
      </c>
      <c r="Q2602" s="7" t="str">
        <f t="shared" ref="Q2602:Q2665" si="246">LEFT(N2602,SEARCH("/",N2602)-1)</f>
        <v>food</v>
      </c>
      <c r="R2602" s="7" t="str">
        <f t="shared" ref="R2602:R2665" si="247">RIGHT(N2602,LEN(N2602)-SEARCH("/",N2602))</f>
        <v>food trucks</v>
      </c>
      <c r="S2602" s="8">
        <f t="shared" si="245"/>
        <v>42394.900462962964</v>
      </c>
      <c r="T2602" s="8">
        <f t="shared" si="242"/>
        <v>42454.858796296292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243"/>
        <v>6.6139999999999999</v>
      </c>
      <c r="P2603" s="6">
        <f t="shared" si="244"/>
        <v>21.900662251655628</v>
      </c>
      <c r="Q2603" s="7" t="str">
        <f t="shared" si="246"/>
        <v>technology</v>
      </c>
      <c r="R2603" s="7" t="str">
        <f t="shared" si="247"/>
        <v>space exploration</v>
      </c>
      <c r="S2603" s="8">
        <f t="shared" si="245"/>
        <v>41150.902187499996</v>
      </c>
      <c r="T2603" s="8">
        <f t="shared" si="242"/>
        <v>41165.165972222225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243"/>
        <v>3.2609166666666667</v>
      </c>
      <c r="P2604" s="6">
        <f t="shared" si="244"/>
        <v>80.022494887525568</v>
      </c>
      <c r="Q2604" s="7" t="str">
        <f t="shared" si="246"/>
        <v>technology</v>
      </c>
      <c r="R2604" s="7" t="str">
        <f t="shared" si="247"/>
        <v>space exploration</v>
      </c>
      <c r="S2604" s="8">
        <f t="shared" si="245"/>
        <v>41915.747314814813</v>
      </c>
      <c r="T2604" s="8">
        <f t="shared" si="242"/>
        <v>41955.888888888891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243"/>
        <v>1.0148571428571429</v>
      </c>
      <c r="P2605" s="6">
        <f t="shared" si="244"/>
        <v>35.520000000000003</v>
      </c>
      <c r="Q2605" s="7" t="str">
        <f t="shared" si="246"/>
        <v>technology</v>
      </c>
      <c r="R2605" s="7" t="str">
        <f t="shared" si="247"/>
        <v>space exploration</v>
      </c>
      <c r="S2605" s="8">
        <f t="shared" si="245"/>
        <v>41617.912662037037</v>
      </c>
      <c r="T2605" s="8">
        <f t="shared" si="242"/>
        <v>41631.912662037037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243"/>
        <v>1.0421799999999999</v>
      </c>
      <c r="P2606" s="6">
        <f t="shared" si="244"/>
        <v>64.933333333333323</v>
      </c>
      <c r="Q2606" s="7" t="str">
        <f t="shared" si="246"/>
        <v>technology</v>
      </c>
      <c r="R2606" s="7" t="str">
        <f t="shared" si="247"/>
        <v>space exploration</v>
      </c>
      <c r="S2606" s="8">
        <f t="shared" si="245"/>
        <v>40998.051192129627</v>
      </c>
      <c r="T2606" s="8">
        <f t="shared" si="242"/>
        <v>41028.051192129627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243"/>
        <v>1.0742157000000001</v>
      </c>
      <c r="P2607" s="6">
        <f t="shared" si="244"/>
        <v>60.965703745743475</v>
      </c>
      <c r="Q2607" s="7" t="str">
        <f t="shared" si="246"/>
        <v>technology</v>
      </c>
      <c r="R2607" s="7" t="str">
        <f t="shared" si="247"/>
        <v>space exploration</v>
      </c>
      <c r="S2607" s="8">
        <f t="shared" si="245"/>
        <v>42508.541550925926</v>
      </c>
      <c r="T2607" s="8">
        <f t="shared" si="242"/>
        <v>42538.541550925926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243"/>
        <v>1.1005454545454545</v>
      </c>
      <c r="P2608" s="6">
        <f t="shared" si="244"/>
        <v>31.444155844155844</v>
      </c>
      <c r="Q2608" s="7" t="str">
        <f t="shared" si="246"/>
        <v>technology</v>
      </c>
      <c r="R2608" s="7" t="str">
        <f t="shared" si="247"/>
        <v>space exploration</v>
      </c>
      <c r="S2608" s="8">
        <f t="shared" si="245"/>
        <v>41726.712754629632</v>
      </c>
      <c r="T2608" s="8">
        <f t="shared" si="242"/>
        <v>41758.712754629632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243"/>
        <v>4.077</v>
      </c>
      <c r="P2609" s="6">
        <f t="shared" si="244"/>
        <v>81.949748743718587</v>
      </c>
      <c r="Q2609" s="7" t="str">
        <f t="shared" si="246"/>
        <v>technology</v>
      </c>
      <c r="R2609" s="7" t="str">
        <f t="shared" si="247"/>
        <v>space exploration</v>
      </c>
      <c r="S2609" s="8">
        <f t="shared" si="245"/>
        <v>42184.874675925923</v>
      </c>
      <c r="T2609" s="8">
        <f t="shared" si="242"/>
        <v>42228.083333333328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243"/>
        <v>2.2392500000000002</v>
      </c>
      <c r="P2610" s="6">
        <f t="shared" si="244"/>
        <v>58.92763157894737</v>
      </c>
      <c r="Q2610" s="7" t="str">
        <f t="shared" si="246"/>
        <v>technology</v>
      </c>
      <c r="R2610" s="7" t="str">
        <f t="shared" si="247"/>
        <v>space exploration</v>
      </c>
      <c r="S2610" s="8">
        <f t="shared" si="245"/>
        <v>42767.801712962959</v>
      </c>
      <c r="T2610" s="8">
        <f t="shared" si="242"/>
        <v>42809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243"/>
        <v>3.038011142857143</v>
      </c>
      <c r="P2611" s="6">
        <f t="shared" si="244"/>
        <v>157.29347633136095</v>
      </c>
      <c r="Q2611" s="7" t="str">
        <f t="shared" si="246"/>
        <v>technology</v>
      </c>
      <c r="R2611" s="7" t="str">
        <f t="shared" si="247"/>
        <v>space exploration</v>
      </c>
      <c r="S2611" s="8">
        <f t="shared" si="245"/>
        <v>41075.237858796296</v>
      </c>
      <c r="T2611" s="8">
        <f t="shared" si="242"/>
        <v>41105.237858796296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243"/>
        <v>1.4132510432681749</v>
      </c>
      <c r="P2612" s="6">
        <f t="shared" si="244"/>
        <v>55.758509532062391</v>
      </c>
      <c r="Q2612" s="7" t="str">
        <f t="shared" si="246"/>
        <v>technology</v>
      </c>
      <c r="R2612" s="7" t="str">
        <f t="shared" si="247"/>
        <v>space exploration</v>
      </c>
      <c r="S2612" s="8">
        <f t="shared" si="245"/>
        <v>42564.881076388891</v>
      </c>
      <c r="T2612" s="8">
        <f t="shared" si="242"/>
        <v>42604.290972222225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243"/>
        <v>27.906363636363636</v>
      </c>
      <c r="P2613" s="6">
        <f t="shared" si="244"/>
        <v>83.802893802893806</v>
      </c>
      <c r="Q2613" s="7" t="str">
        <f t="shared" si="246"/>
        <v>technology</v>
      </c>
      <c r="R2613" s="7" t="str">
        <f t="shared" si="247"/>
        <v>space exploration</v>
      </c>
      <c r="S2613" s="8">
        <f t="shared" si="245"/>
        <v>42704.335810185185</v>
      </c>
      <c r="T2613" s="8">
        <f t="shared" si="242"/>
        <v>42737.957638888889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243"/>
        <v>1.7176130000000001</v>
      </c>
      <c r="P2614" s="6">
        <f t="shared" si="244"/>
        <v>58.422210884353746</v>
      </c>
      <c r="Q2614" s="7" t="str">
        <f t="shared" si="246"/>
        <v>technology</v>
      </c>
      <c r="R2614" s="7" t="str">
        <f t="shared" si="247"/>
        <v>space exploration</v>
      </c>
      <c r="S2614" s="8">
        <f t="shared" si="245"/>
        <v>41982.143171296295</v>
      </c>
      <c r="T2614" s="8">
        <f t="shared" si="242"/>
        <v>42013.143171296295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243"/>
        <v>1.0101333333333333</v>
      </c>
      <c r="P2615" s="6">
        <f t="shared" si="244"/>
        <v>270.57142857142856</v>
      </c>
      <c r="Q2615" s="7" t="str">
        <f t="shared" si="246"/>
        <v>technology</v>
      </c>
      <c r="R2615" s="7" t="str">
        <f t="shared" si="247"/>
        <v>space exploration</v>
      </c>
      <c r="S2615" s="8">
        <f t="shared" si="245"/>
        <v>41143.81821759259</v>
      </c>
      <c r="T2615" s="8">
        <f t="shared" si="242"/>
        <v>41173.81821759259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243"/>
        <v>1.02</v>
      </c>
      <c r="P2616" s="6">
        <f t="shared" si="244"/>
        <v>107.1</v>
      </c>
      <c r="Q2616" s="7" t="str">
        <f t="shared" si="246"/>
        <v>technology</v>
      </c>
      <c r="R2616" s="7" t="str">
        <f t="shared" si="247"/>
        <v>space exploration</v>
      </c>
      <c r="S2616" s="8">
        <f t="shared" si="245"/>
        <v>41730.708472222221</v>
      </c>
      <c r="T2616" s="8">
        <f t="shared" si="242"/>
        <v>41759.208333333336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243"/>
        <v>1.6976511744127936</v>
      </c>
      <c r="P2617" s="6">
        <f t="shared" si="244"/>
        <v>47.180555555555557</v>
      </c>
      <c r="Q2617" s="7" t="str">
        <f t="shared" si="246"/>
        <v>technology</v>
      </c>
      <c r="R2617" s="7" t="str">
        <f t="shared" si="247"/>
        <v>space exploration</v>
      </c>
      <c r="S2617" s="8">
        <f t="shared" si="245"/>
        <v>42453.49726851852</v>
      </c>
      <c r="T2617" s="8">
        <f t="shared" si="242"/>
        <v>42490.5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243"/>
        <v>1.14534</v>
      </c>
      <c r="P2618" s="6">
        <f t="shared" si="244"/>
        <v>120.30882352941177</v>
      </c>
      <c r="Q2618" s="7" t="str">
        <f t="shared" si="246"/>
        <v>technology</v>
      </c>
      <c r="R2618" s="7" t="str">
        <f t="shared" si="247"/>
        <v>space exploration</v>
      </c>
      <c r="S2618" s="8">
        <f t="shared" si="245"/>
        <v>42211.99454861111</v>
      </c>
      <c r="T2618" s="8">
        <f t="shared" si="242"/>
        <v>42241.99454861111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243"/>
        <v>8.7759999999999998</v>
      </c>
      <c r="P2619" s="6">
        <f t="shared" si="244"/>
        <v>27.59748427672956</v>
      </c>
      <c r="Q2619" s="7" t="str">
        <f t="shared" si="246"/>
        <v>technology</v>
      </c>
      <c r="R2619" s="7" t="str">
        <f t="shared" si="247"/>
        <v>space exploration</v>
      </c>
      <c r="S2619" s="8">
        <f t="shared" si="245"/>
        <v>41902.874432870369</v>
      </c>
      <c r="T2619" s="8">
        <f t="shared" si="242"/>
        <v>41932.874432870369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243"/>
        <v>1.0538666666666667</v>
      </c>
      <c r="P2620" s="6">
        <f t="shared" si="244"/>
        <v>205.2987012987013</v>
      </c>
      <c r="Q2620" s="7" t="str">
        <f t="shared" si="246"/>
        <v>technology</v>
      </c>
      <c r="R2620" s="7" t="str">
        <f t="shared" si="247"/>
        <v>space exploration</v>
      </c>
      <c r="S2620" s="8">
        <f t="shared" si="245"/>
        <v>42279.792372685188</v>
      </c>
      <c r="T2620" s="8">
        <f t="shared" si="242"/>
        <v>42339.834039351852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243"/>
        <v>1.8839999999999999</v>
      </c>
      <c r="P2621" s="6">
        <f t="shared" si="244"/>
        <v>35.547169811320757</v>
      </c>
      <c r="Q2621" s="7" t="str">
        <f t="shared" si="246"/>
        <v>technology</v>
      </c>
      <c r="R2621" s="7" t="str">
        <f t="shared" si="247"/>
        <v>space exploration</v>
      </c>
      <c r="S2621" s="8">
        <f t="shared" si="245"/>
        <v>42273.884305555555</v>
      </c>
      <c r="T2621" s="8">
        <f t="shared" si="242"/>
        <v>42300.458333333328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243"/>
        <v>1.436523076923077</v>
      </c>
      <c r="P2622" s="6">
        <f t="shared" si="244"/>
        <v>74.639488409272587</v>
      </c>
      <c r="Q2622" s="7" t="str">
        <f t="shared" si="246"/>
        <v>technology</v>
      </c>
      <c r="R2622" s="7" t="str">
        <f t="shared" si="247"/>
        <v>space exploration</v>
      </c>
      <c r="S2622" s="8">
        <f t="shared" si="245"/>
        <v>42251.16715277778</v>
      </c>
      <c r="T2622" s="8">
        <f t="shared" si="242"/>
        <v>42288.041666666672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243"/>
        <v>1.4588000000000001</v>
      </c>
      <c r="P2623" s="6">
        <f t="shared" si="244"/>
        <v>47.058064516129029</v>
      </c>
      <c r="Q2623" s="7" t="str">
        <f t="shared" si="246"/>
        <v>technology</v>
      </c>
      <c r="R2623" s="7" t="str">
        <f t="shared" si="247"/>
        <v>space exploration</v>
      </c>
      <c r="S2623" s="8">
        <f t="shared" si="245"/>
        <v>42115.74754629629</v>
      </c>
      <c r="T2623" s="8">
        <f t="shared" si="242"/>
        <v>42145.74754629629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243"/>
        <v>1.3118399999999999</v>
      </c>
      <c r="P2624" s="6">
        <f t="shared" si="244"/>
        <v>26.591351351351353</v>
      </c>
      <c r="Q2624" s="7" t="str">
        <f t="shared" si="246"/>
        <v>technology</v>
      </c>
      <c r="R2624" s="7" t="str">
        <f t="shared" si="247"/>
        <v>space exploration</v>
      </c>
      <c r="S2624" s="8">
        <f t="shared" si="245"/>
        <v>42689.74324074074</v>
      </c>
      <c r="T2624" s="8">
        <f t="shared" si="242"/>
        <v>42734.74324074074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243"/>
        <v>1.1399999999999999</v>
      </c>
      <c r="P2625" s="6">
        <f t="shared" si="244"/>
        <v>36.774193548387096</v>
      </c>
      <c r="Q2625" s="7" t="str">
        <f t="shared" si="246"/>
        <v>technology</v>
      </c>
      <c r="R2625" s="7" t="str">
        <f t="shared" si="247"/>
        <v>space exploration</v>
      </c>
      <c r="S2625" s="8">
        <f t="shared" si="245"/>
        <v>42692.256550925929</v>
      </c>
      <c r="T2625" s="8">
        <f t="shared" si="242"/>
        <v>42706.256550925929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243"/>
        <v>13.794206249999998</v>
      </c>
      <c r="P2626" s="6">
        <f t="shared" si="244"/>
        <v>31.820544982698959</v>
      </c>
      <c r="Q2626" s="7" t="str">
        <f t="shared" si="246"/>
        <v>technology</v>
      </c>
      <c r="R2626" s="7" t="str">
        <f t="shared" si="247"/>
        <v>space exploration</v>
      </c>
      <c r="S2626" s="8">
        <f t="shared" si="245"/>
        <v>41144.42155092593</v>
      </c>
      <c r="T2626" s="8">
        <f t="shared" ref="T2626:T2689" si="248">(((I2626/60)/60)/24)+DATE(1970,1,1)</f>
        <v>41165.42155092593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249">E2627/D2627</f>
        <v>9.56</v>
      </c>
      <c r="P2627" s="6">
        <f t="shared" ref="P2627:P2690" si="250">IF(L2627=0,0,E2627/L2627)</f>
        <v>27.576923076923077</v>
      </c>
      <c r="Q2627" s="7" t="str">
        <f t="shared" si="246"/>
        <v>technology</v>
      </c>
      <c r="R2627" s="7" t="str">
        <f t="shared" si="247"/>
        <v>space exploration</v>
      </c>
      <c r="S2627" s="8">
        <f t="shared" ref="S2627:S2690" si="251">(((J2627/60)/60)/24)+DATE(1970,1,1)</f>
        <v>42658.810277777782</v>
      </c>
      <c r="T2627" s="8">
        <f t="shared" si="248"/>
        <v>42683.851944444439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249"/>
        <v>1.1200000000000001</v>
      </c>
      <c r="P2628" s="6">
        <f t="shared" si="250"/>
        <v>56</v>
      </c>
      <c r="Q2628" s="7" t="str">
        <f t="shared" si="246"/>
        <v>technology</v>
      </c>
      <c r="R2628" s="7" t="str">
        <f t="shared" si="247"/>
        <v>space exploration</v>
      </c>
      <c r="S2628" s="8">
        <f t="shared" si="251"/>
        <v>42128.628113425926</v>
      </c>
      <c r="T2628" s="8">
        <f t="shared" si="248"/>
        <v>42158.628113425926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249"/>
        <v>6.4666666666666668</v>
      </c>
      <c r="P2629" s="6">
        <f t="shared" si="250"/>
        <v>21.555555555555557</v>
      </c>
      <c r="Q2629" s="7" t="str">
        <f t="shared" si="246"/>
        <v>technology</v>
      </c>
      <c r="R2629" s="7" t="str">
        <f t="shared" si="247"/>
        <v>space exploration</v>
      </c>
      <c r="S2629" s="8">
        <f t="shared" si="251"/>
        <v>42304.829409722224</v>
      </c>
      <c r="T2629" s="8">
        <f t="shared" si="248"/>
        <v>42334.871076388896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249"/>
        <v>1.1036948748510131</v>
      </c>
      <c r="P2630" s="6">
        <f t="shared" si="250"/>
        <v>44.095238095238095</v>
      </c>
      <c r="Q2630" s="7" t="str">
        <f t="shared" si="246"/>
        <v>technology</v>
      </c>
      <c r="R2630" s="7" t="str">
        <f t="shared" si="247"/>
        <v>space exploration</v>
      </c>
      <c r="S2630" s="8">
        <f t="shared" si="251"/>
        <v>41953.966053240743</v>
      </c>
      <c r="T2630" s="8">
        <f t="shared" si="248"/>
        <v>41973.966053240743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249"/>
        <v>1.2774000000000001</v>
      </c>
      <c r="P2631" s="6">
        <f t="shared" si="250"/>
        <v>63.87</v>
      </c>
      <c r="Q2631" s="7" t="str">
        <f t="shared" si="246"/>
        <v>technology</v>
      </c>
      <c r="R2631" s="7" t="str">
        <f t="shared" si="247"/>
        <v>space exploration</v>
      </c>
      <c r="S2631" s="8">
        <f t="shared" si="251"/>
        <v>42108.538449074069</v>
      </c>
      <c r="T2631" s="8">
        <f t="shared" si="248"/>
        <v>42138.538449074069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249"/>
        <v>1.579</v>
      </c>
      <c r="P2632" s="6">
        <f t="shared" si="250"/>
        <v>38.987654320987652</v>
      </c>
      <c r="Q2632" s="7" t="str">
        <f t="shared" si="246"/>
        <v>technology</v>
      </c>
      <c r="R2632" s="7" t="str">
        <f t="shared" si="247"/>
        <v>space exploration</v>
      </c>
      <c r="S2632" s="8">
        <f t="shared" si="251"/>
        <v>42524.105462962965</v>
      </c>
      <c r="T2632" s="8">
        <f t="shared" si="248"/>
        <v>42551.416666666672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249"/>
        <v>1.1466525000000001</v>
      </c>
      <c r="P2633" s="6">
        <f t="shared" si="250"/>
        <v>80.185489510489504</v>
      </c>
      <c r="Q2633" s="7" t="str">
        <f t="shared" si="246"/>
        <v>technology</v>
      </c>
      <c r="R2633" s="7" t="str">
        <f t="shared" si="247"/>
        <v>space exploration</v>
      </c>
      <c r="S2633" s="8">
        <f t="shared" si="251"/>
        <v>42218.169293981482</v>
      </c>
      <c r="T2633" s="8">
        <f t="shared" si="248"/>
        <v>42246.169293981482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249"/>
        <v>1.3700934579439252</v>
      </c>
      <c r="P2634" s="6">
        <f t="shared" si="250"/>
        <v>34.904761904761905</v>
      </c>
      <c r="Q2634" s="7" t="str">
        <f t="shared" si="246"/>
        <v>technology</v>
      </c>
      <c r="R2634" s="7" t="str">
        <f t="shared" si="247"/>
        <v>space exploration</v>
      </c>
      <c r="S2634" s="8">
        <f t="shared" si="251"/>
        <v>42494.061793981484</v>
      </c>
      <c r="T2634" s="8">
        <f t="shared" si="248"/>
        <v>42519.061793981484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249"/>
        <v>3.5461999999999998</v>
      </c>
      <c r="P2635" s="6">
        <f t="shared" si="250"/>
        <v>89.100502512562812</v>
      </c>
      <c r="Q2635" s="7" t="str">
        <f t="shared" si="246"/>
        <v>technology</v>
      </c>
      <c r="R2635" s="7" t="str">
        <f t="shared" si="247"/>
        <v>space exploration</v>
      </c>
      <c r="S2635" s="8">
        <f t="shared" si="251"/>
        <v>41667.823287037041</v>
      </c>
      <c r="T2635" s="8">
        <f t="shared" si="248"/>
        <v>41697.958333333336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249"/>
        <v>1.0602150537634409</v>
      </c>
      <c r="P2636" s="6">
        <f t="shared" si="250"/>
        <v>39.44</v>
      </c>
      <c r="Q2636" s="7" t="str">
        <f t="shared" si="246"/>
        <v>technology</v>
      </c>
      <c r="R2636" s="7" t="str">
        <f t="shared" si="247"/>
        <v>space exploration</v>
      </c>
      <c r="S2636" s="8">
        <f t="shared" si="251"/>
        <v>42612.656493055561</v>
      </c>
      <c r="T2636" s="8">
        <f t="shared" si="248"/>
        <v>42642.656493055561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249"/>
        <v>1</v>
      </c>
      <c r="P2637" s="6">
        <f t="shared" si="250"/>
        <v>136.9047619047619</v>
      </c>
      <c r="Q2637" s="7" t="str">
        <f t="shared" si="246"/>
        <v>technology</v>
      </c>
      <c r="R2637" s="7" t="str">
        <f t="shared" si="247"/>
        <v>space exploration</v>
      </c>
      <c r="S2637" s="8">
        <f t="shared" si="251"/>
        <v>42037.950937500005</v>
      </c>
      <c r="T2637" s="8">
        <f t="shared" si="248"/>
        <v>42072.909270833334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249"/>
        <v>1.873</v>
      </c>
      <c r="P2638" s="6">
        <f t="shared" si="250"/>
        <v>37.46</v>
      </c>
      <c r="Q2638" s="7" t="str">
        <f t="shared" si="246"/>
        <v>technology</v>
      </c>
      <c r="R2638" s="7" t="str">
        <f t="shared" si="247"/>
        <v>space exploration</v>
      </c>
      <c r="S2638" s="8">
        <f t="shared" si="251"/>
        <v>42636.614745370374</v>
      </c>
      <c r="T2638" s="8">
        <f t="shared" si="248"/>
        <v>42659.041666666672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249"/>
        <v>1.6619999999999999</v>
      </c>
      <c r="P2639" s="6">
        <f t="shared" si="250"/>
        <v>31.96153846153846</v>
      </c>
      <c r="Q2639" s="7" t="str">
        <f t="shared" si="246"/>
        <v>technology</v>
      </c>
      <c r="R2639" s="7" t="str">
        <f t="shared" si="247"/>
        <v>space exploration</v>
      </c>
      <c r="S2639" s="8">
        <f t="shared" si="251"/>
        <v>42639.549479166672</v>
      </c>
      <c r="T2639" s="8">
        <f t="shared" si="248"/>
        <v>42655.549479166672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249"/>
        <v>1.0172910662824208</v>
      </c>
      <c r="P2640" s="6">
        <f t="shared" si="250"/>
        <v>25.214285714285715</v>
      </c>
      <c r="Q2640" s="7" t="str">
        <f t="shared" si="246"/>
        <v>technology</v>
      </c>
      <c r="R2640" s="7" t="str">
        <f t="shared" si="247"/>
        <v>space exploration</v>
      </c>
      <c r="S2640" s="8">
        <f t="shared" si="251"/>
        <v>41989.913136574076</v>
      </c>
      <c r="T2640" s="8">
        <f t="shared" si="248"/>
        <v>42019.913136574076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249"/>
        <v>1.64</v>
      </c>
      <c r="P2641" s="6">
        <f t="shared" si="250"/>
        <v>10.040816326530612</v>
      </c>
      <c r="Q2641" s="7" t="str">
        <f t="shared" si="246"/>
        <v>technology</v>
      </c>
      <c r="R2641" s="7" t="str">
        <f t="shared" si="247"/>
        <v>space exploration</v>
      </c>
      <c r="S2641" s="8">
        <f t="shared" si="251"/>
        <v>42024.86513888889</v>
      </c>
      <c r="T2641" s="8">
        <f t="shared" si="248"/>
        <v>42054.86513888889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249"/>
        <v>1.0566666666666666</v>
      </c>
      <c r="P2642" s="6">
        <f t="shared" si="250"/>
        <v>45.94202898550725</v>
      </c>
      <c r="Q2642" s="7" t="str">
        <f t="shared" si="246"/>
        <v>technology</v>
      </c>
      <c r="R2642" s="7" t="str">
        <f t="shared" si="247"/>
        <v>space exploration</v>
      </c>
      <c r="S2642" s="8">
        <f t="shared" si="251"/>
        <v>42103.160578703704</v>
      </c>
      <c r="T2642" s="8">
        <f t="shared" si="248"/>
        <v>42163.160578703704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249"/>
        <v>0.01</v>
      </c>
      <c r="P2643" s="6">
        <f t="shared" si="250"/>
        <v>15</v>
      </c>
      <c r="Q2643" s="7" t="str">
        <f t="shared" si="246"/>
        <v>technology</v>
      </c>
      <c r="R2643" s="7" t="str">
        <f t="shared" si="247"/>
        <v>space exploration</v>
      </c>
      <c r="S2643" s="8">
        <f t="shared" si="251"/>
        <v>41880.827118055553</v>
      </c>
      <c r="T2643" s="8">
        <f t="shared" si="248"/>
        <v>41897.839583333334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249"/>
        <v>0</v>
      </c>
      <c r="P2644" s="6">
        <f t="shared" si="250"/>
        <v>0</v>
      </c>
      <c r="Q2644" s="7" t="str">
        <f t="shared" si="246"/>
        <v>technology</v>
      </c>
      <c r="R2644" s="7" t="str">
        <f t="shared" si="247"/>
        <v>space exploration</v>
      </c>
      <c r="S2644" s="8">
        <f t="shared" si="251"/>
        <v>42536.246620370366</v>
      </c>
      <c r="T2644" s="8">
        <f t="shared" si="248"/>
        <v>42566.289583333331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249"/>
        <v>0.33559730999999998</v>
      </c>
      <c r="P2645" s="6">
        <f t="shared" si="250"/>
        <v>223.58248500999335</v>
      </c>
      <c r="Q2645" s="7" t="str">
        <f t="shared" si="246"/>
        <v>technology</v>
      </c>
      <c r="R2645" s="7" t="str">
        <f t="shared" si="247"/>
        <v>space exploration</v>
      </c>
      <c r="S2645" s="8">
        <f t="shared" si="251"/>
        <v>42689.582349537035</v>
      </c>
      <c r="T2645" s="8">
        <f t="shared" si="248"/>
        <v>42725.332638888889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249"/>
        <v>2.053E-2</v>
      </c>
      <c r="P2646" s="6">
        <f t="shared" si="250"/>
        <v>39.480769230769234</v>
      </c>
      <c r="Q2646" s="7" t="str">
        <f t="shared" si="246"/>
        <v>technology</v>
      </c>
      <c r="R2646" s="7" t="str">
        <f t="shared" si="247"/>
        <v>space exploration</v>
      </c>
      <c r="S2646" s="8">
        <f t="shared" si="251"/>
        <v>42774.792071759264</v>
      </c>
      <c r="T2646" s="8">
        <f t="shared" si="248"/>
        <v>42804.792071759264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249"/>
        <v>0.105</v>
      </c>
      <c r="P2647" s="6">
        <f t="shared" si="250"/>
        <v>91.304347826086953</v>
      </c>
      <c r="Q2647" s="7" t="str">
        <f t="shared" si="246"/>
        <v>technology</v>
      </c>
      <c r="R2647" s="7" t="str">
        <f t="shared" si="247"/>
        <v>space exploration</v>
      </c>
      <c r="S2647" s="8">
        <f t="shared" si="251"/>
        <v>41921.842627314814</v>
      </c>
      <c r="T2647" s="8">
        <f t="shared" si="248"/>
        <v>41951.884293981479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249"/>
        <v>8.4172839999999999E-2</v>
      </c>
      <c r="P2648" s="6">
        <f t="shared" si="250"/>
        <v>78.666205607476627</v>
      </c>
      <c r="Q2648" s="7" t="str">
        <f t="shared" si="246"/>
        <v>technology</v>
      </c>
      <c r="R2648" s="7" t="str">
        <f t="shared" si="247"/>
        <v>space exploration</v>
      </c>
      <c r="S2648" s="8">
        <f t="shared" si="251"/>
        <v>42226.313298611116</v>
      </c>
      <c r="T2648" s="8">
        <f t="shared" si="248"/>
        <v>42256.313298611116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249"/>
        <v>1.44E-2</v>
      </c>
      <c r="P2649" s="6">
        <f t="shared" si="250"/>
        <v>12</v>
      </c>
      <c r="Q2649" s="7" t="str">
        <f t="shared" si="246"/>
        <v>technology</v>
      </c>
      <c r="R2649" s="7" t="str">
        <f t="shared" si="247"/>
        <v>space exploration</v>
      </c>
      <c r="S2649" s="8">
        <f t="shared" si="251"/>
        <v>42200.261793981481</v>
      </c>
      <c r="T2649" s="8">
        <f t="shared" si="248"/>
        <v>42230.261793981481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249"/>
        <v>8.8333333333333337E-3</v>
      </c>
      <c r="P2650" s="6">
        <f t="shared" si="250"/>
        <v>17.666666666666668</v>
      </c>
      <c r="Q2650" s="7" t="str">
        <f t="shared" si="246"/>
        <v>technology</v>
      </c>
      <c r="R2650" s="7" t="str">
        <f t="shared" si="247"/>
        <v>space exploration</v>
      </c>
      <c r="S2650" s="8">
        <f t="shared" si="251"/>
        <v>42408.714814814812</v>
      </c>
      <c r="T2650" s="8">
        <f t="shared" si="248"/>
        <v>42438.714814814812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249"/>
        <v>9.9200000000000004E-4</v>
      </c>
      <c r="P2651" s="6">
        <f t="shared" si="250"/>
        <v>41.333333333333336</v>
      </c>
      <c r="Q2651" s="7" t="str">
        <f t="shared" si="246"/>
        <v>technology</v>
      </c>
      <c r="R2651" s="7" t="str">
        <f t="shared" si="247"/>
        <v>space exploration</v>
      </c>
      <c r="S2651" s="8">
        <f t="shared" si="251"/>
        <v>42341.99700231482</v>
      </c>
      <c r="T2651" s="8">
        <f t="shared" si="248"/>
        <v>42401.99700231482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249"/>
        <v>5.966666666666667E-3</v>
      </c>
      <c r="P2652" s="6">
        <f t="shared" si="250"/>
        <v>71.599999999999994</v>
      </c>
      <c r="Q2652" s="7" t="str">
        <f t="shared" si="246"/>
        <v>technology</v>
      </c>
      <c r="R2652" s="7" t="str">
        <f t="shared" si="247"/>
        <v>space exploration</v>
      </c>
      <c r="S2652" s="8">
        <f t="shared" si="251"/>
        <v>42695.624340277776</v>
      </c>
      <c r="T2652" s="8">
        <f t="shared" si="248"/>
        <v>42725.624340277776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249"/>
        <v>1.8689285714285714E-2</v>
      </c>
      <c r="P2653" s="6">
        <f t="shared" si="250"/>
        <v>307.8235294117647</v>
      </c>
      <c r="Q2653" s="7" t="str">
        <f t="shared" si="246"/>
        <v>technology</v>
      </c>
      <c r="R2653" s="7" t="str">
        <f t="shared" si="247"/>
        <v>space exploration</v>
      </c>
      <c r="S2653" s="8">
        <f t="shared" si="251"/>
        <v>42327.805659722217</v>
      </c>
      <c r="T2653" s="8">
        <f t="shared" si="248"/>
        <v>42355.805659722217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249"/>
        <v>8.8500000000000002E-3</v>
      </c>
      <c r="P2654" s="6">
        <f t="shared" si="250"/>
        <v>80.454545454545453</v>
      </c>
      <c r="Q2654" s="7" t="str">
        <f t="shared" si="246"/>
        <v>technology</v>
      </c>
      <c r="R2654" s="7" t="str">
        <f t="shared" si="247"/>
        <v>space exploration</v>
      </c>
      <c r="S2654" s="8">
        <f t="shared" si="251"/>
        <v>41953.158854166672</v>
      </c>
      <c r="T2654" s="8">
        <f t="shared" si="248"/>
        <v>41983.158854166672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249"/>
        <v>0.1152156862745098</v>
      </c>
      <c r="P2655" s="6">
        <f t="shared" si="250"/>
        <v>83.942857142857136</v>
      </c>
      <c r="Q2655" s="7" t="str">
        <f t="shared" si="246"/>
        <v>technology</v>
      </c>
      <c r="R2655" s="7" t="str">
        <f t="shared" si="247"/>
        <v>space exploration</v>
      </c>
      <c r="S2655" s="8">
        <f t="shared" si="251"/>
        <v>41771.651932870373</v>
      </c>
      <c r="T2655" s="8">
        <f t="shared" si="248"/>
        <v>41803.166666666664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249"/>
        <v>5.1000000000000004E-4</v>
      </c>
      <c r="P2656" s="6">
        <f t="shared" si="250"/>
        <v>8.5</v>
      </c>
      <c r="Q2656" s="7" t="str">
        <f t="shared" si="246"/>
        <v>technology</v>
      </c>
      <c r="R2656" s="7" t="str">
        <f t="shared" si="247"/>
        <v>space exploration</v>
      </c>
      <c r="S2656" s="8">
        <f t="shared" si="251"/>
        <v>42055.600995370376</v>
      </c>
      <c r="T2656" s="8">
        <f t="shared" si="248"/>
        <v>42115.559328703705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249"/>
        <v>0.21033333333333334</v>
      </c>
      <c r="P2657" s="6">
        <f t="shared" si="250"/>
        <v>73.372093023255815</v>
      </c>
      <c r="Q2657" s="7" t="str">
        <f t="shared" si="246"/>
        <v>technology</v>
      </c>
      <c r="R2657" s="7" t="str">
        <f t="shared" si="247"/>
        <v>space exploration</v>
      </c>
      <c r="S2657" s="8">
        <f t="shared" si="251"/>
        <v>42381.866284722222</v>
      </c>
      <c r="T2657" s="8">
        <f t="shared" si="248"/>
        <v>42409.833333333328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249"/>
        <v>0.11436666666666667</v>
      </c>
      <c r="P2658" s="6">
        <f t="shared" si="250"/>
        <v>112.86184210526316</v>
      </c>
      <c r="Q2658" s="7" t="str">
        <f t="shared" si="246"/>
        <v>technology</v>
      </c>
      <c r="R2658" s="7" t="str">
        <f t="shared" si="247"/>
        <v>space exploration</v>
      </c>
      <c r="S2658" s="8">
        <f t="shared" si="251"/>
        <v>42767.688518518517</v>
      </c>
      <c r="T2658" s="8">
        <f t="shared" si="248"/>
        <v>42806.791666666672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249"/>
        <v>0.18737933333333334</v>
      </c>
      <c r="P2659" s="6">
        <f t="shared" si="250"/>
        <v>95.277627118644077</v>
      </c>
      <c r="Q2659" s="7" t="str">
        <f t="shared" si="246"/>
        <v>technology</v>
      </c>
      <c r="R2659" s="7" t="str">
        <f t="shared" si="247"/>
        <v>space exploration</v>
      </c>
      <c r="S2659" s="8">
        <f t="shared" si="251"/>
        <v>42551.928854166668</v>
      </c>
      <c r="T2659" s="8">
        <f t="shared" si="248"/>
        <v>42585.0625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249"/>
        <v>9.2857142857142856E-4</v>
      </c>
      <c r="P2660" s="6">
        <f t="shared" si="250"/>
        <v>22.75</v>
      </c>
      <c r="Q2660" s="7" t="str">
        <f t="shared" si="246"/>
        <v>technology</v>
      </c>
      <c r="R2660" s="7" t="str">
        <f t="shared" si="247"/>
        <v>space exploration</v>
      </c>
      <c r="S2660" s="8">
        <f t="shared" si="251"/>
        <v>42551.884189814817</v>
      </c>
      <c r="T2660" s="8">
        <f t="shared" si="248"/>
        <v>42581.884189814817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249"/>
        <v>2.720408163265306E-2</v>
      </c>
      <c r="P2661" s="6">
        <f t="shared" si="250"/>
        <v>133.30000000000001</v>
      </c>
      <c r="Q2661" s="7" t="str">
        <f t="shared" si="246"/>
        <v>technology</v>
      </c>
      <c r="R2661" s="7" t="str">
        <f t="shared" si="247"/>
        <v>space exploration</v>
      </c>
      <c r="S2661" s="8">
        <f t="shared" si="251"/>
        <v>42082.069560185191</v>
      </c>
      <c r="T2661" s="8">
        <f t="shared" si="248"/>
        <v>42112.069560185191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249"/>
        <v>9.5E-4</v>
      </c>
      <c r="P2662" s="6">
        <f t="shared" si="250"/>
        <v>3.8</v>
      </c>
      <c r="Q2662" s="7" t="str">
        <f t="shared" si="246"/>
        <v>technology</v>
      </c>
      <c r="R2662" s="7" t="str">
        <f t="shared" si="247"/>
        <v>space exploration</v>
      </c>
      <c r="S2662" s="8">
        <f t="shared" si="251"/>
        <v>42272.713171296295</v>
      </c>
      <c r="T2662" s="8">
        <f t="shared" si="248"/>
        <v>42332.754837962959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249"/>
        <v>1.0289999999999999</v>
      </c>
      <c r="P2663" s="6">
        <f t="shared" si="250"/>
        <v>85.75</v>
      </c>
      <c r="Q2663" s="7" t="str">
        <f t="shared" si="246"/>
        <v>technology</v>
      </c>
      <c r="R2663" s="7" t="str">
        <f t="shared" si="247"/>
        <v>makerspaces</v>
      </c>
      <c r="S2663" s="8">
        <f t="shared" si="251"/>
        <v>41542.958449074074</v>
      </c>
      <c r="T2663" s="8">
        <f t="shared" si="248"/>
        <v>41572.958449074074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249"/>
        <v>1.0680000000000001</v>
      </c>
      <c r="P2664" s="6">
        <f t="shared" si="250"/>
        <v>267</v>
      </c>
      <c r="Q2664" s="7" t="str">
        <f t="shared" si="246"/>
        <v>technology</v>
      </c>
      <c r="R2664" s="7" t="str">
        <f t="shared" si="247"/>
        <v>makerspaces</v>
      </c>
      <c r="S2664" s="8">
        <f t="shared" si="251"/>
        <v>42207.746678240743</v>
      </c>
      <c r="T2664" s="8">
        <f t="shared" si="248"/>
        <v>42237.746678240743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249"/>
        <v>1.0459624999999999</v>
      </c>
      <c r="P2665" s="6">
        <f t="shared" si="250"/>
        <v>373.55803571428572</v>
      </c>
      <c r="Q2665" s="7" t="str">
        <f t="shared" si="246"/>
        <v>technology</v>
      </c>
      <c r="R2665" s="7" t="str">
        <f t="shared" si="247"/>
        <v>makerspaces</v>
      </c>
      <c r="S2665" s="8">
        <f t="shared" si="251"/>
        <v>42222.622766203705</v>
      </c>
      <c r="T2665" s="8">
        <f t="shared" si="248"/>
        <v>42251.625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249"/>
        <v>1.0342857142857143</v>
      </c>
      <c r="P2666" s="6">
        <f t="shared" si="250"/>
        <v>174.03846153846155</v>
      </c>
      <c r="Q2666" s="7" t="str">
        <f t="shared" ref="Q2666:Q2729" si="252">LEFT(N2666,SEARCH("/",N2666)-1)</f>
        <v>technology</v>
      </c>
      <c r="R2666" s="7" t="str">
        <f t="shared" ref="R2666:R2729" si="253">RIGHT(N2666,LEN(N2666)-SEARCH("/",N2666))</f>
        <v>makerspaces</v>
      </c>
      <c r="S2666" s="8">
        <f t="shared" si="251"/>
        <v>42313.02542824074</v>
      </c>
      <c r="T2666" s="8">
        <f t="shared" si="248"/>
        <v>42347.290972222225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249"/>
        <v>1.2314285714285715</v>
      </c>
      <c r="P2667" s="6">
        <f t="shared" si="250"/>
        <v>93.695652173913047</v>
      </c>
      <c r="Q2667" s="7" t="str">
        <f t="shared" si="252"/>
        <v>technology</v>
      </c>
      <c r="R2667" s="7" t="str">
        <f t="shared" si="253"/>
        <v>makerspaces</v>
      </c>
      <c r="S2667" s="8">
        <f t="shared" si="251"/>
        <v>42083.895532407405</v>
      </c>
      <c r="T2667" s="8">
        <f t="shared" si="248"/>
        <v>42128.895532407405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249"/>
        <v>1.592951</v>
      </c>
      <c r="P2668" s="6">
        <f t="shared" si="250"/>
        <v>77.327718446601949</v>
      </c>
      <c r="Q2668" s="7" t="str">
        <f t="shared" si="252"/>
        <v>technology</v>
      </c>
      <c r="R2668" s="7" t="str">
        <f t="shared" si="253"/>
        <v>makerspaces</v>
      </c>
      <c r="S2668" s="8">
        <f t="shared" si="251"/>
        <v>42235.764340277776</v>
      </c>
      <c r="T2668" s="8">
        <f t="shared" si="248"/>
        <v>42272.875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249"/>
        <v>1.1066666666666667</v>
      </c>
      <c r="P2669" s="6">
        <f t="shared" si="250"/>
        <v>92.222222222222229</v>
      </c>
      <c r="Q2669" s="7" t="str">
        <f t="shared" si="252"/>
        <v>technology</v>
      </c>
      <c r="R2669" s="7" t="str">
        <f t="shared" si="253"/>
        <v>makerspaces</v>
      </c>
      <c r="S2669" s="8">
        <f t="shared" si="251"/>
        <v>42380.926111111112</v>
      </c>
      <c r="T2669" s="8">
        <f t="shared" si="248"/>
        <v>42410.926111111112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249"/>
        <v>1.7070000000000001</v>
      </c>
      <c r="P2670" s="6">
        <f t="shared" si="250"/>
        <v>60.964285714285715</v>
      </c>
      <c r="Q2670" s="7" t="str">
        <f t="shared" si="252"/>
        <v>technology</v>
      </c>
      <c r="R2670" s="7" t="str">
        <f t="shared" si="253"/>
        <v>makerspaces</v>
      </c>
      <c r="S2670" s="8">
        <f t="shared" si="251"/>
        <v>42275.588715277772</v>
      </c>
      <c r="T2670" s="8">
        <f t="shared" si="248"/>
        <v>42317.60555555555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249"/>
        <v>1.25125</v>
      </c>
      <c r="P2671" s="6">
        <f t="shared" si="250"/>
        <v>91</v>
      </c>
      <c r="Q2671" s="7" t="str">
        <f t="shared" si="252"/>
        <v>technology</v>
      </c>
      <c r="R2671" s="7" t="str">
        <f t="shared" si="253"/>
        <v>makerspaces</v>
      </c>
      <c r="S2671" s="8">
        <f t="shared" si="251"/>
        <v>42319.035833333335</v>
      </c>
      <c r="T2671" s="8">
        <f t="shared" si="248"/>
        <v>42379.035833333335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249"/>
        <v>6.4158609339642042E-2</v>
      </c>
      <c r="P2672" s="6">
        <f t="shared" si="250"/>
        <v>41.583333333333336</v>
      </c>
      <c r="Q2672" s="7" t="str">
        <f t="shared" si="252"/>
        <v>technology</v>
      </c>
      <c r="R2672" s="7" t="str">
        <f t="shared" si="253"/>
        <v>makerspaces</v>
      </c>
      <c r="S2672" s="8">
        <f t="shared" si="251"/>
        <v>41821.020601851851</v>
      </c>
      <c r="T2672" s="8">
        <f t="shared" si="248"/>
        <v>41849.020601851851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249"/>
        <v>0.11344</v>
      </c>
      <c r="P2673" s="6">
        <f t="shared" si="250"/>
        <v>33.761904761904759</v>
      </c>
      <c r="Q2673" s="7" t="str">
        <f t="shared" si="252"/>
        <v>technology</v>
      </c>
      <c r="R2673" s="7" t="str">
        <f t="shared" si="253"/>
        <v>makerspaces</v>
      </c>
      <c r="S2673" s="8">
        <f t="shared" si="251"/>
        <v>41962.749027777783</v>
      </c>
      <c r="T2673" s="8">
        <f t="shared" si="248"/>
        <v>41992.818055555559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249"/>
        <v>0.33189999999999997</v>
      </c>
      <c r="P2674" s="6">
        <f t="shared" si="250"/>
        <v>70.61702127659575</v>
      </c>
      <c r="Q2674" s="7" t="str">
        <f t="shared" si="252"/>
        <v>technology</v>
      </c>
      <c r="R2674" s="7" t="str">
        <f t="shared" si="253"/>
        <v>makerspaces</v>
      </c>
      <c r="S2674" s="8">
        <f t="shared" si="251"/>
        <v>42344.884143518517</v>
      </c>
      <c r="T2674" s="8">
        <f t="shared" si="248"/>
        <v>42366.25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249"/>
        <v>0.27579999999999999</v>
      </c>
      <c r="P2675" s="6">
        <f t="shared" si="250"/>
        <v>167.15151515151516</v>
      </c>
      <c r="Q2675" s="7" t="str">
        <f t="shared" si="252"/>
        <v>technology</v>
      </c>
      <c r="R2675" s="7" t="str">
        <f t="shared" si="253"/>
        <v>makerspaces</v>
      </c>
      <c r="S2675" s="8">
        <f t="shared" si="251"/>
        <v>41912.541655092595</v>
      </c>
      <c r="T2675" s="8">
        <f t="shared" si="248"/>
        <v>41941.947916666664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249"/>
        <v>0.62839999999999996</v>
      </c>
      <c r="P2676" s="6">
        <f t="shared" si="250"/>
        <v>128.61988304093566</v>
      </c>
      <c r="Q2676" s="7" t="str">
        <f t="shared" si="252"/>
        <v>technology</v>
      </c>
      <c r="R2676" s="7" t="str">
        <f t="shared" si="253"/>
        <v>makerspaces</v>
      </c>
      <c r="S2676" s="8">
        <f t="shared" si="251"/>
        <v>42529.632754629631</v>
      </c>
      <c r="T2676" s="8">
        <f t="shared" si="248"/>
        <v>42556.207638888889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249"/>
        <v>7.5880000000000003E-2</v>
      </c>
      <c r="P2677" s="6">
        <f t="shared" si="250"/>
        <v>65.41379310344827</v>
      </c>
      <c r="Q2677" s="7" t="str">
        <f t="shared" si="252"/>
        <v>technology</v>
      </c>
      <c r="R2677" s="7" t="str">
        <f t="shared" si="253"/>
        <v>makerspaces</v>
      </c>
      <c r="S2677" s="8">
        <f t="shared" si="251"/>
        <v>41923.857511574075</v>
      </c>
      <c r="T2677" s="8">
        <f t="shared" si="248"/>
        <v>41953.899178240739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249"/>
        <v>0.50380952380952382</v>
      </c>
      <c r="P2678" s="6">
        <f t="shared" si="250"/>
        <v>117.55555555555556</v>
      </c>
      <c r="Q2678" s="7" t="str">
        <f t="shared" si="252"/>
        <v>technology</v>
      </c>
      <c r="R2678" s="7" t="str">
        <f t="shared" si="253"/>
        <v>makerspaces</v>
      </c>
      <c r="S2678" s="8">
        <f t="shared" si="251"/>
        <v>42482.624699074076</v>
      </c>
      <c r="T2678" s="8">
        <f t="shared" si="248"/>
        <v>42512.624699074076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249"/>
        <v>0.17512820512820512</v>
      </c>
      <c r="P2679" s="6">
        <f t="shared" si="250"/>
        <v>126.48148148148148</v>
      </c>
      <c r="Q2679" s="7" t="str">
        <f t="shared" si="252"/>
        <v>technology</v>
      </c>
      <c r="R2679" s="7" t="str">
        <f t="shared" si="253"/>
        <v>makerspaces</v>
      </c>
      <c r="S2679" s="8">
        <f t="shared" si="251"/>
        <v>41793.029432870368</v>
      </c>
      <c r="T2679" s="8">
        <f t="shared" si="248"/>
        <v>41823.029432870368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249"/>
        <v>1.3750000000000001E-4</v>
      </c>
      <c r="P2680" s="6">
        <f t="shared" si="250"/>
        <v>550</v>
      </c>
      <c r="Q2680" s="7" t="str">
        <f t="shared" si="252"/>
        <v>technology</v>
      </c>
      <c r="R2680" s="7" t="str">
        <f t="shared" si="253"/>
        <v>makerspaces</v>
      </c>
      <c r="S2680" s="8">
        <f t="shared" si="251"/>
        <v>42241.798206018517</v>
      </c>
      <c r="T2680" s="8">
        <f t="shared" si="248"/>
        <v>42271.798206018517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249"/>
        <v>3.3E-3</v>
      </c>
      <c r="P2681" s="6">
        <f t="shared" si="250"/>
        <v>44</v>
      </c>
      <c r="Q2681" s="7" t="str">
        <f t="shared" si="252"/>
        <v>technology</v>
      </c>
      <c r="R2681" s="7" t="str">
        <f t="shared" si="253"/>
        <v>makerspaces</v>
      </c>
      <c r="S2681" s="8">
        <f t="shared" si="251"/>
        <v>42033.001087962963</v>
      </c>
      <c r="T2681" s="8">
        <f t="shared" si="248"/>
        <v>42063.001087962963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249"/>
        <v>8.6250000000000007E-3</v>
      </c>
      <c r="P2682" s="6">
        <f t="shared" si="250"/>
        <v>69</v>
      </c>
      <c r="Q2682" s="7" t="str">
        <f t="shared" si="252"/>
        <v>technology</v>
      </c>
      <c r="R2682" s="7" t="str">
        <f t="shared" si="253"/>
        <v>makerspaces</v>
      </c>
      <c r="S2682" s="8">
        <f t="shared" si="251"/>
        <v>42436.211701388893</v>
      </c>
      <c r="T2682" s="8">
        <f t="shared" si="248"/>
        <v>42466.170034722221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249"/>
        <v>6.875E-3</v>
      </c>
      <c r="P2683" s="6">
        <f t="shared" si="250"/>
        <v>27.5</v>
      </c>
      <c r="Q2683" s="7" t="str">
        <f t="shared" si="252"/>
        <v>food</v>
      </c>
      <c r="R2683" s="7" t="str">
        <f t="shared" si="253"/>
        <v>food trucks</v>
      </c>
      <c r="S2683" s="8">
        <f t="shared" si="251"/>
        <v>41805.895254629628</v>
      </c>
      <c r="T2683" s="8">
        <f t="shared" si="248"/>
        <v>41830.895254629628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249"/>
        <v>0.28299999999999997</v>
      </c>
      <c r="P2684" s="6">
        <f t="shared" si="250"/>
        <v>84.9</v>
      </c>
      <c r="Q2684" s="7" t="str">
        <f t="shared" si="252"/>
        <v>food</v>
      </c>
      <c r="R2684" s="7" t="str">
        <f t="shared" si="253"/>
        <v>food trucks</v>
      </c>
      <c r="S2684" s="8">
        <f t="shared" si="251"/>
        <v>41932.871990740743</v>
      </c>
      <c r="T2684" s="8">
        <f t="shared" si="248"/>
        <v>41965.249305555553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249"/>
        <v>2.3999999999999998E-3</v>
      </c>
      <c r="P2685" s="6">
        <f t="shared" si="250"/>
        <v>12</v>
      </c>
      <c r="Q2685" s="7" t="str">
        <f t="shared" si="252"/>
        <v>food</v>
      </c>
      <c r="R2685" s="7" t="str">
        <f t="shared" si="253"/>
        <v>food trucks</v>
      </c>
      <c r="S2685" s="8">
        <f t="shared" si="251"/>
        <v>42034.75509259259</v>
      </c>
      <c r="T2685" s="8">
        <f t="shared" si="248"/>
        <v>42064.75509259259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249"/>
        <v>1.1428571428571429E-2</v>
      </c>
      <c r="P2686" s="6">
        <f t="shared" si="250"/>
        <v>200</v>
      </c>
      <c r="Q2686" s="7" t="str">
        <f t="shared" si="252"/>
        <v>food</v>
      </c>
      <c r="R2686" s="7" t="str">
        <f t="shared" si="253"/>
        <v>food trucks</v>
      </c>
      <c r="S2686" s="8">
        <f t="shared" si="251"/>
        <v>41820.914641203701</v>
      </c>
      <c r="T2686" s="8">
        <f t="shared" si="248"/>
        <v>41860.914641203701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249"/>
        <v>2.0000000000000001E-4</v>
      </c>
      <c r="P2687" s="6">
        <f t="shared" si="250"/>
        <v>10</v>
      </c>
      <c r="Q2687" s="7" t="str">
        <f t="shared" si="252"/>
        <v>food</v>
      </c>
      <c r="R2687" s="7" t="str">
        <f t="shared" si="253"/>
        <v>food trucks</v>
      </c>
      <c r="S2687" s="8">
        <f t="shared" si="251"/>
        <v>42061.69594907407</v>
      </c>
      <c r="T2687" s="8">
        <f t="shared" si="248"/>
        <v>42121.654282407413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249"/>
        <v>0</v>
      </c>
      <c r="P2688" s="6">
        <f t="shared" si="250"/>
        <v>0</v>
      </c>
      <c r="Q2688" s="7" t="str">
        <f t="shared" si="252"/>
        <v>food</v>
      </c>
      <c r="R2688" s="7" t="str">
        <f t="shared" si="253"/>
        <v>food trucks</v>
      </c>
      <c r="S2688" s="8">
        <f t="shared" si="251"/>
        <v>41892.974803240737</v>
      </c>
      <c r="T2688" s="8">
        <f t="shared" si="248"/>
        <v>41912.974803240737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249"/>
        <v>0</v>
      </c>
      <c r="P2689" s="6">
        <f t="shared" si="250"/>
        <v>0</v>
      </c>
      <c r="Q2689" s="7" t="str">
        <f t="shared" si="252"/>
        <v>food</v>
      </c>
      <c r="R2689" s="7" t="str">
        <f t="shared" si="253"/>
        <v>food trucks</v>
      </c>
      <c r="S2689" s="8">
        <f t="shared" si="251"/>
        <v>42154.64025462963</v>
      </c>
      <c r="T2689" s="8">
        <f t="shared" si="248"/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249"/>
        <v>1.48E-3</v>
      </c>
      <c r="P2690" s="6">
        <f t="shared" si="250"/>
        <v>5.2857142857142856</v>
      </c>
      <c r="Q2690" s="7" t="str">
        <f t="shared" si="252"/>
        <v>food</v>
      </c>
      <c r="R2690" s="7" t="str">
        <f t="shared" si="253"/>
        <v>food trucks</v>
      </c>
      <c r="S2690" s="8">
        <f t="shared" si="251"/>
        <v>42028.118865740747</v>
      </c>
      <c r="T2690" s="8">
        <f t="shared" ref="T2690:T2753" si="254">(((I2690/60)/60)/24)+DATE(1970,1,1)</f>
        <v>42059.125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255">E2691/D2691</f>
        <v>2.8571428571428571E-5</v>
      </c>
      <c r="P2691" s="6">
        <f t="shared" ref="P2691:P2754" si="256">IF(L2691=0,0,E2691/L2691)</f>
        <v>1</v>
      </c>
      <c r="Q2691" s="7" t="str">
        <f t="shared" si="252"/>
        <v>food</v>
      </c>
      <c r="R2691" s="7" t="str">
        <f t="shared" si="253"/>
        <v>food trucks</v>
      </c>
      <c r="S2691" s="8">
        <f t="shared" ref="S2691:S2754" si="257">(((J2691/60)/60)/24)+DATE(1970,1,1)</f>
        <v>42551.961689814809</v>
      </c>
      <c r="T2691" s="8">
        <f t="shared" si="254"/>
        <v>42581.961689814809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255"/>
        <v>0.107325</v>
      </c>
      <c r="P2692" s="6">
        <f t="shared" si="256"/>
        <v>72.762711864406782</v>
      </c>
      <c r="Q2692" s="7" t="str">
        <f t="shared" si="252"/>
        <v>food</v>
      </c>
      <c r="R2692" s="7" t="str">
        <f t="shared" si="253"/>
        <v>food trucks</v>
      </c>
      <c r="S2692" s="8">
        <f t="shared" si="257"/>
        <v>42113.105046296296</v>
      </c>
      <c r="T2692" s="8">
        <f t="shared" si="254"/>
        <v>42158.105046296296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255"/>
        <v>5.3846153846153844E-4</v>
      </c>
      <c r="P2693" s="6">
        <f t="shared" si="256"/>
        <v>17.5</v>
      </c>
      <c r="Q2693" s="7" t="str">
        <f t="shared" si="252"/>
        <v>food</v>
      </c>
      <c r="R2693" s="7" t="str">
        <f t="shared" si="253"/>
        <v>food trucks</v>
      </c>
      <c r="S2693" s="8">
        <f t="shared" si="257"/>
        <v>42089.724039351851</v>
      </c>
      <c r="T2693" s="8">
        <f t="shared" si="254"/>
        <v>42134.724039351851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255"/>
        <v>7.1428571428571426E-3</v>
      </c>
      <c r="P2694" s="6">
        <f t="shared" si="256"/>
        <v>25</v>
      </c>
      <c r="Q2694" s="7" t="str">
        <f t="shared" si="252"/>
        <v>food</v>
      </c>
      <c r="R2694" s="7" t="str">
        <f t="shared" si="253"/>
        <v>food trucks</v>
      </c>
      <c r="S2694" s="8">
        <f t="shared" si="257"/>
        <v>42058.334027777775</v>
      </c>
      <c r="T2694" s="8">
        <f t="shared" si="254"/>
        <v>42088.292361111111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255"/>
        <v>8.0000000000000002E-3</v>
      </c>
      <c r="P2695" s="6">
        <f t="shared" si="256"/>
        <v>13.333333333333334</v>
      </c>
      <c r="Q2695" s="7" t="str">
        <f t="shared" si="252"/>
        <v>food</v>
      </c>
      <c r="R2695" s="7" t="str">
        <f t="shared" si="253"/>
        <v>food trucks</v>
      </c>
      <c r="S2695" s="8">
        <f t="shared" si="257"/>
        <v>41834.138495370367</v>
      </c>
      <c r="T2695" s="8">
        <f t="shared" si="254"/>
        <v>41864.138495370367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255"/>
        <v>3.3333333333333335E-5</v>
      </c>
      <c r="P2696" s="6">
        <f t="shared" si="256"/>
        <v>1</v>
      </c>
      <c r="Q2696" s="7" t="str">
        <f t="shared" si="252"/>
        <v>food</v>
      </c>
      <c r="R2696" s="7" t="str">
        <f t="shared" si="253"/>
        <v>food trucks</v>
      </c>
      <c r="S2696" s="8">
        <f t="shared" si="257"/>
        <v>41878.140497685185</v>
      </c>
      <c r="T2696" s="8">
        <f t="shared" si="254"/>
        <v>41908.140497685185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255"/>
        <v>4.7333333333333333E-3</v>
      </c>
      <c r="P2697" s="6">
        <f t="shared" si="256"/>
        <v>23.666666666666668</v>
      </c>
      <c r="Q2697" s="7" t="str">
        <f t="shared" si="252"/>
        <v>food</v>
      </c>
      <c r="R2697" s="7" t="str">
        <f t="shared" si="253"/>
        <v>food trucks</v>
      </c>
      <c r="S2697" s="8">
        <f t="shared" si="257"/>
        <v>42048.181921296295</v>
      </c>
      <c r="T2697" s="8">
        <f t="shared" si="254"/>
        <v>42108.14025462963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255"/>
        <v>5.6500000000000002E-2</v>
      </c>
      <c r="P2698" s="6">
        <f t="shared" si="256"/>
        <v>89.21052631578948</v>
      </c>
      <c r="Q2698" s="7" t="str">
        <f t="shared" si="252"/>
        <v>food</v>
      </c>
      <c r="R2698" s="7" t="str">
        <f t="shared" si="253"/>
        <v>food trucks</v>
      </c>
      <c r="S2698" s="8">
        <f t="shared" si="257"/>
        <v>41964.844444444447</v>
      </c>
      <c r="T2698" s="8">
        <f t="shared" si="254"/>
        <v>41998.844444444447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255"/>
        <v>0.26352173913043481</v>
      </c>
      <c r="P2699" s="6">
        <f t="shared" si="256"/>
        <v>116.55769230769231</v>
      </c>
      <c r="Q2699" s="7" t="str">
        <f t="shared" si="252"/>
        <v>food</v>
      </c>
      <c r="R2699" s="7" t="str">
        <f t="shared" si="253"/>
        <v>food trucks</v>
      </c>
      <c r="S2699" s="8">
        <f t="shared" si="257"/>
        <v>42187.940081018518</v>
      </c>
      <c r="T2699" s="8">
        <f t="shared" si="254"/>
        <v>42218.916666666672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255"/>
        <v>3.2512500000000002E-3</v>
      </c>
      <c r="P2700" s="6">
        <f t="shared" si="256"/>
        <v>13.005000000000001</v>
      </c>
      <c r="Q2700" s="7" t="str">
        <f t="shared" si="252"/>
        <v>food</v>
      </c>
      <c r="R2700" s="7" t="str">
        <f t="shared" si="253"/>
        <v>food trucks</v>
      </c>
      <c r="S2700" s="8">
        <f t="shared" si="257"/>
        <v>41787.898240740738</v>
      </c>
      <c r="T2700" s="8">
        <f t="shared" si="254"/>
        <v>41817.898240740738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255"/>
        <v>0</v>
      </c>
      <c r="P2701" s="6">
        <f t="shared" si="256"/>
        <v>0</v>
      </c>
      <c r="Q2701" s="7" t="str">
        <f t="shared" si="252"/>
        <v>food</v>
      </c>
      <c r="R2701" s="7" t="str">
        <f t="shared" si="253"/>
        <v>food trucks</v>
      </c>
      <c r="S2701" s="8">
        <f t="shared" si="257"/>
        <v>41829.896562499998</v>
      </c>
      <c r="T2701" s="8">
        <f t="shared" si="254"/>
        <v>41859.896562499998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255"/>
        <v>7.0007000700070005E-3</v>
      </c>
      <c r="P2702" s="6">
        <f t="shared" si="256"/>
        <v>17.5</v>
      </c>
      <c r="Q2702" s="7" t="str">
        <f t="shared" si="252"/>
        <v>food</v>
      </c>
      <c r="R2702" s="7" t="str">
        <f t="shared" si="253"/>
        <v>food trucks</v>
      </c>
      <c r="S2702" s="8">
        <f t="shared" si="257"/>
        <v>41870.87467592593</v>
      </c>
      <c r="T2702" s="8">
        <f t="shared" si="254"/>
        <v>41900.87467592593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255"/>
        <v>0.46176470588235297</v>
      </c>
      <c r="P2703" s="6">
        <f t="shared" si="256"/>
        <v>34.130434782608695</v>
      </c>
      <c r="Q2703" s="7" t="str">
        <f t="shared" si="252"/>
        <v>theater</v>
      </c>
      <c r="R2703" s="7" t="str">
        <f t="shared" si="253"/>
        <v>spaces</v>
      </c>
      <c r="S2703" s="8">
        <f t="shared" si="257"/>
        <v>42801.774699074071</v>
      </c>
      <c r="T2703" s="8">
        <f t="shared" si="254"/>
        <v>42832.733032407406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255"/>
        <v>0.34410000000000002</v>
      </c>
      <c r="P2704" s="6">
        <f t="shared" si="256"/>
        <v>132.34615384615384</v>
      </c>
      <c r="Q2704" s="7" t="str">
        <f t="shared" si="252"/>
        <v>theater</v>
      </c>
      <c r="R2704" s="7" t="str">
        <f t="shared" si="253"/>
        <v>spaces</v>
      </c>
      <c r="S2704" s="8">
        <f t="shared" si="257"/>
        <v>42800.801817129628</v>
      </c>
      <c r="T2704" s="8">
        <f t="shared" si="254"/>
        <v>42830.760150462964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255"/>
        <v>1.0375000000000001</v>
      </c>
      <c r="P2705" s="6">
        <f t="shared" si="256"/>
        <v>922.22222222222217</v>
      </c>
      <c r="Q2705" s="7" t="str">
        <f t="shared" si="252"/>
        <v>theater</v>
      </c>
      <c r="R2705" s="7" t="str">
        <f t="shared" si="253"/>
        <v>spaces</v>
      </c>
      <c r="S2705" s="8">
        <f t="shared" si="257"/>
        <v>42756.690162037034</v>
      </c>
      <c r="T2705" s="8">
        <f t="shared" si="254"/>
        <v>42816.648495370369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255"/>
        <v>6.0263157894736845E-2</v>
      </c>
      <c r="P2706" s="6">
        <f t="shared" si="256"/>
        <v>163.57142857142858</v>
      </c>
      <c r="Q2706" s="7" t="str">
        <f t="shared" si="252"/>
        <v>theater</v>
      </c>
      <c r="R2706" s="7" t="str">
        <f t="shared" si="253"/>
        <v>spaces</v>
      </c>
      <c r="S2706" s="8">
        <f t="shared" si="257"/>
        <v>42787.862430555557</v>
      </c>
      <c r="T2706" s="8">
        <f t="shared" si="254"/>
        <v>42830.820763888885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255"/>
        <v>0.10539393939393939</v>
      </c>
      <c r="P2707" s="6">
        <f t="shared" si="256"/>
        <v>217.375</v>
      </c>
      <c r="Q2707" s="7" t="str">
        <f t="shared" si="252"/>
        <v>theater</v>
      </c>
      <c r="R2707" s="7" t="str">
        <f t="shared" si="253"/>
        <v>spaces</v>
      </c>
      <c r="S2707" s="8">
        <f t="shared" si="257"/>
        <v>42773.916180555556</v>
      </c>
      <c r="T2707" s="8">
        <f t="shared" si="254"/>
        <v>42818.874513888892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255"/>
        <v>1.1229714285714285</v>
      </c>
      <c r="P2708" s="6">
        <f t="shared" si="256"/>
        <v>149.44486692015209</v>
      </c>
      <c r="Q2708" s="7" t="str">
        <f t="shared" si="252"/>
        <v>theater</v>
      </c>
      <c r="R2708" s="7" t="str">
        <f t="shared" si="253"/>
        <v>spaces</v>
      </c>
      <c r="S2708" s="8">
        <f t="shared" si="257"/>
        <v>41899.294942129629</v>
      </c>
      <c r="T2708" s="8">
        <f t="shared" si="254"/>
        <v>41928.290972222225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255"/>
        <v>3.50844625</v>
      </c>
      <c r="P2709" s="6">
        <f t="shared" si="256"/>
        <v>71.237487309644663</v>
      </c>
      <c r="Q2709" s="7" t="str">
        <f t="shared" si="252"/>
        <v>theater</v>
      </c>
      <c r="R2709" s="7" t="str">
        <f t="shared" si="253"/>
        <v>spaces</v>
      </c>
      <c r="S2709" s="8">
        <f t="shared" si="257"/>
        <v>41391.782905092594</v>
      </c>
      <c r="T2709" s="8">
        <f t="shared" si="254"/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255"/>
        <v>2.3321535</v>
      </c>
      <c r="P2710" s="6">
        <f t="shared" si="256"/>
        <v>44.464318398474738</v>
      </c>
      <c r="Q2710" s="7" t="str">
        <f t="shared" si="252"/>
        <v>theater</v>
      </c>
      <c r="R2710" s="7" t="str">
        <f t="shared" si="253"/>
        <v>spaces</v>
      </c>
      <c r="S2710" s="8">
        <f t="shared" si="257"/>
        <v>42512.698217592595</v>
      </c>
      <c r="T2710" s="8">
        <f t="shared" si="254"/>
        <v>42572.698217592595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255"/>
        <v>1.01606</v>
      </c>
      <c r="P2711" s="6">
        <f t="shared" si="256"/>
        <v>164.94480519480518</v>
      </c>
      <c r="Q2711" s="7" t="str">
        <f t="shared" si="252"/>
        <v>theater</v>
      </c>
      <c r="R2711" s="7" t="str">
        <f t="shared" si="253"/>
        <v>spaces</v>
      </c>
      <c r="S2711" s="8">
        <f t="shared" si="257"/>
        <v>42612.149780092594</v>
      </c>
      <c r="T2711" s="8">
        <f t="shared" si="254"/>
        <v>42647.165972222225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255"/>
        <v>1.5390035000000002</v>
      </c>
      <c r="P2712" s="6">
        <f t="shared" si="256"/>
        <v>84.871516544117654</v>
      </c>
      <c r="Q2712" s="7" t="str">
        <f t="shared" si="252"/>
        <v>theater</v>
      </c>
      <c r="R2712" s="7" t="str">
        <f t="shared" si="253"/>
        <v>spaces</v>
      </c>
      <c r="S2712" s="8">
        <f t="shared" si="257"/>
        <v>41828.229490740741</v>
      </c>
      <c r="T2712" s="8">
        <f t="shared" si="254"/>
        <v>41860.083333333336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255"/>
        <v>1.007161125319693</v>
      </c>
      <c r="P2713" s="6">
        <f t="shared" si="256"/>
        <v>53.945205479452056</v>
      </c>
      <c r="Q2713" s="7" t="str">
        <f t="shared" si="252"/>
        <v>theater</v>
      </c>
      <c r="R2713" s="7" t="str">
        <f t="shared" si="253"/>
        <v>spaces</v>
      </c>
      <c r="S2713" s="8">
        <f t="shared" si="257"/>
        <v>41780.745254629634</v>
      </c>
      <c r="T2713" s="8">
        <f t="shared" si="254"/>
        <v>41810.917361111111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255"/>
        <v>1.3138181818181818</v>
      </c>
      <c r="P2714" s="6">
        <f t="shared" si="256"/>
        <v>50.531468531468533</v>
      </c>
      <c r="Q2714" s="7" t="str">
        <f t="shared" si="252"/>
        <v>theater</v>
      </c>
      <c r="R2714" s="7" t="str">
        <f t="shared" si="253"/>
        <v>spaces</v>
      </c>
      <c r="S2714" s="8">
        <f t="shared" si="257"/>
        <v>41432.062037037038</v>
      </c>
      <c r="T2714" s="8">
        <f t="shared" si="254"/>
        <v>41468.75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255"/>
        <v>1.0224133333333334</v>
      </c>
      <c r="P2715" s="6">
        <f t="shared" si="256"/>
        <v>108.00140845070422</v>
      </c>
      <c r="Q2715" s="7" t="str">
        <f t="shared" si="252"/>
        <v>theater</v>
      </c>
      <c r="R2715" s="7" t="str">
        <f t="shared" si="253"/>
        <v>spaces</v>
      </c>
      <c r="S2715" s="8">
        <f t="shared" si="257"/>
        <v>42322.653749999998</v>
      </c>
      <c r="T2715" s="8">
        <f t="shared" si="254"/>
        <v>42362.653749999998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255"/>
        <v>1.1635599999999999</v>
      </c>
      <c r="P2716" s="6">
        <f t="shared" si="256"/>
        <v>95.373770491803285</v>
      </c>
      <c r="Q2716" s="7" t="str">
        <f t="shared" si="252"/>
        <v>theater</v>
      </c>
      <c r="R2716" s="7" t="str">
        <f t="shared" si="253"/>
        <v>spaces</v>
      </c>
      <c r="S2716" s="8">
        <f t="shared" si="257"/>
        <v>42629.655046296291</v>
      </c>
      <c r="T2716" s="8">
        <f t="shared" si="254"/>
        <v>42657.958333333328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255"/>
        <v>2.6462241666666664</v>
      </c>
      <c r="P2717" s="6">
        <f t="shared" si="256"/>
        <v>57.631016333938291</v>
      </c>
      <c r="Q2717" s="7" t="str">
        <f t="shared" si="252"/>
        <v>theater</v>
      </c>
      <c r="R2717" s="7" t="str">
        <f t="shared" si="253"/>
        <v>spaces</v>
      </c>
      <c r="S2717" s="8">
        <f t="shared" si="257"/>
        <v>42387.398472222223</v>
      </c>
      <c r="T2717" s="8">
        <f t="shared" si="254"/>
        <v>42421.398472222223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255"/>
        <v>1.1998010000000001</v>
      </c>
      <c r="P2718" s="6">
        <f t="shared" si="256"/>
        <v>64.160481283422456</v>
      </c>
      <c r="Q2718" s="7" t="str">
        <f t="shared" si="252"/>
        <v>theater</v>
      </c>
      <c r="R2718" s="7" t="str">
        <f t="shared" si="253"/>
        <v>spaces</v>
      </c>
      <c r="S2718" s="8">
        <f t="shared" si="257"/>
        <v>42255.333252314813</v>
      </c>
      <c r="T2718" s="8">
        <f t="shared" si="254"/>
        <v>42285.333252314813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255"/>
        <v>1.2010400000000001</v>
      </c>
      <c r="P2719" s="6">
        <f t="shared" si="256"/>
        <v>92.387692307692305</v>
      </c>
      <c r="Q2719" s="7" t="str">
        <f t="shared" si="252"/>
        <v>theater</v>
      </c>
      <c r="R2719" s="7" t="str">
        <f t="shared" si="253"/>
        <v>spaces</v>
      </c>
      <c r="S2719" s="8">
        <f t="shared" si="257"/>
        <v>41934.914918981485</v>
      </c>
      <c r="T2719" s="8">
        <f t="shared" si="254"/>
        <v>41979.956585648149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255"/>
        <v>1.0358333333333334</v>
      </c>
      <c r="P2720" s="6">
        <f t="shared" si="256"/>
        <v>125.97972972972973</v>
      </c>
      <c r="Q2720" s="7" t="str">
        <f t="shared" si="252"/>
        <v>theater</v>
      </c>
      <c r="R2720" s="7" t="str">
        <f t="shared" si="253"/>
        <v>spaces</v>
      </c>
      <c r="S2720" s="8">
        <f t="shared" si="257"/>
        <v>42465.596585648149</v>
      </c>
      <c r="T2720" s="8">
        <f t="shared" si="254"/>
        <v>42493.958333333328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255"/>
        <v>1.0883333333333334</v>
      </c>
      <c r="P2721" s="6">
        <f t="shared" si="256"/>
        <v>94.637681159420296</v>
      </c>
      <c r="Q2721" s="7" t="str">
        <f t="shared" si="252"/>
        <v>theater</v>
      </c>
      <c r="R2721" s="7" t="str">
        <f t="shared" si="253"/>
        <v>spaces</v>
      </c>
      <c r="S2721" s="8">
        <f t="shared" si="257"/>
        <v>42418.031180555554</v>
      </c>
      <c r="T2721" s="8">
        <f t="shared" si="254"/>
        <v>42477.989513888882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255"/>
        <v>1.1812400000000001</v>
      </c>
      <c r="P2722" s="6">
        <f t="shared" si="256"/>
        <v>170.69942196531792</v>
      </c>
      <c r="Q2722" s="7" t="str">
        <f t="shared" si="252"/>
        <v>theater</v>
      </c>
      <c r="R2722" s="7" t="str">
        <f t="shared" si="253"/>
        <v>spaces</v>
      </c>
      <c r="S2722" s="8">
        <f t="shared" si="257"/>
        <v>42655.465891203698</v>
      </c>
      <c r="T2722" s="8">
        <f t="shared" si="254"/>
        <v>42685.507557870369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255"/>
        <v>14.62</v>
      </c>
      <c r="P2723" s="6">
        <f t="shared" si="256"/>
        <v>40.762081784386616</v>
      </c>
      <c r="Q2723" s="7" t="str">
        <f t="shared" si="252"/>
        <v>technology</v>
      </c>
      <c r="R2723" s="7" t="str">
        <f t="shared" si="253"/>
        <v>hardware</v>
      </c>
      <c r="S2723" s="8">
        <f t="shared" si="257"/>
        <v>41493.543958333335</v>
      </c>
      <c r="T2723" s="8">
        <f t="shared" si="254"/>
        <v>41523.791666666664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255"/>
        <v>2.5253999999999999</v>
      </c>
      <c r="P2724" s="6">
        <f t="shared" si="256"/>
        <v>68.254054054054052</v>
      </c>
      <c r="Q2724" s="7" t="str">
        <f t="shared" si="252"/>
        <v>technology</v>
      </c>
      <c r="R2724" s="7" t="str">
        <f t="shared" si="253"/>
        <v>hardware</v>
      </c>
      <c r="S2724" s="8">
        <f t="shared" si="257"/>
        <v>42704.857094907406</v>
      </c>
      <c r="T2724" s="8">
        <f t="shared" si="254"/>
        <v>42764.857094907406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255"/>
        <v>1.4005000000000001</v>
      </c>
      <c r="P2725" s="6">
        <f t="shared" si="256"/>
        <v>95.48863636363636</v>
      </c>
      <c r="Q2725" s="7" t="str">
        <f t="shared" si="252"/>
        <v>technology</v>
      </c>
      <c r="R2725" s="7" t="str">
        <f t="shared" si="253"/>
        <v>hardware</v>
      </c>
      <c r="S2725" s="8">
        <f t="shared" si="257"/>
        <v>41944.83898148148</v>
      </c>
      <c r="T2725" s="8">
        <f t="shared" si="254"/>
        <v>42004.880648148144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255"/>
        <v>2.9687520259319289</v>
      </c>
      <c r="P2726" s="6">
        <f t="shared" si="256"/>
        <v>7.1902649656526005</v>
      </c>
      <c r="Q2726" s="7" t="str">
        <f t="shared" si="252"/>
        <v>technology</v>
      </c>
      <c r="R2726" s="7" t="str">
        <f t="shared" si="253"/>
        <v>hardware</v>
      </c>
      <c r="S2726" s="8">
        <f t="shared" si="257"/>
        <v>42199.32707175926</v>
      </c>
      <c r="T2726" s="8">
        <f t="shared" si="254"/>
        <v>42231.32707175926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255"/>
        <v>1.445425</v>
      </c>
      <c r="P2727" s="6">
        <f t="shared" si="256"/>
        <v>511.65486725663715</v>
      </c>
      <c r="Q2727" s="7" t="str">
        <f t="shared" si="252"/>
        <v>technology</v>
      </c>
      <c r="R2727" s="7" t="str">
        <f t="shared" si="253"/>
        <v>hardware</v>
      </c>
      <c r="S2727" s="8">
        <f t="shared" si="257"/>
        <v>42745.744618055556</v>
      </c>
      <c r="T2727" s="8">
        <f t="shared" si="254"/>
        <v>42795.744618055556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255"/>
        <v>1.05745</v>
      </c>
      <c r="P2728" s="6">
        <f t="shared" si="256"/>
        <v>261.74504950495049</v>
      </c>
      <c r="Q2728" s="7" t="str">
        <f t="shared" si="252"/>
        <v>technology</v>
      </c>
      <c r="R2728" s="7" t="str">
        <f t="shared" si="253"/>
        <v>hardware</v>
      </c>
      <c r="S2728" s="8">
        <f t="shared" si="257"/>
        <v>42452.579988425925</v>
      </c>
      <c r="T2728" s="8">
        <f t="shared" si="254"/>
        <v>42482.579988425925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255"/>
        <v>4.9321000000000002</v>
      </c>
      <c r="P2729" s="6">
        <f t="shared" si="256"/>
        <v>69.760961810466767</v>
      </c>
      <c r="Q2729" s="7" t="str">
        <f t="shared" si="252"/>
        <v>technology</v>
      </c>
      <c r="R2729" s="7" t="str">
        <f t="shared" si="253"/>
        <v>hardware</v>
      </c>
      <c r="S2729" s="8">
        <f t="shared" si="257"/>
        <v>42198.676655092597</v>
      </c>
      <c r="T2729" s="8">
        <f t="shared" si="254"/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255"/>
        <v>2.0182666666666669</v>
      </c>
      <c r="P2730" s="6">
        <f t="shared" si="256"/>
        <v>77.229591836734699</v>
      </c>
      <c r="Q2730" s="7" t="str">
        <f t="shared" ref="Q2730:Q2793" si="258">LEFT(N2730,SEARCH("/",N2730)-1)</f>
        <v>technology</v>
      </c>
      <c r="R2730" s="7" t="str">
        <f t="shared" ref="R2730:R2793" si="259">RIGHT(N2730,LEN(N2730)-SEARCH("/",N2730))</f>
        <v>hardware</v>
      </c>
      <c r="S2730" s="8">
        <f t="shared" si="257"/>
        <v>42333.59993055556</v>
      </c>
      <c r="T2730" s="8">
        <f t="shared" si="254"/>
        <v>42368.59993055556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255"/>
        <v>1.0444</v>
      </c>
      <c r="P2731" s="6">
        <f t="shared" si="256"/>
        <v>340.56521739130437</v>
      </c>
      <c r="Q2731" s="7" t="str">
        <f t="shared" si="258"/>
        <v>technology</v>
      </c>
      <c r="R2731" s="7" t="str">
        <f t="shared" si="259"/>
        <v>hardware</v>
      </c>
      <c r="S2731" s="8">
        <f t="shared" si="257"/>
        <v>42095.240706018521</v>
      </c>
      <c r="T2731" s="8">
        <f t="shared" si="254"/>
        <v>42125.240706018521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255"/>
        <v>1.7029262962962963</v>
      </c>
      <c r="P2732" s="6">
        <f t="shared" si="256"/>
        <v>67.417903225806455</v>
      </c>
      <c r="Q2732" s="7" t="str">
        <f t="shared" si="258"/>
        <v>technology</v>
      </c>
      <c r="R2732" s="7" t="str">
        <f t="shared" si="259"/>
        <v>hardware</v>
      </c>
      <c r="S2732" s="8">
        <f t="shared" si="257"/>
        <v>41351.541377314818</v>
      </c>
      <c r="T2732" s="8">
        <f t="shared" si="254"/>
        <v>41386.541377314818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255"/>
        <v>1.0430333333333333</v>
      </c>
      <c r="P2733" s="6">
        <f t="shared" si="256"/>
        <v>845.70270270270271</v>
      </c>
      <c r="Q2733" s="7" t="str">
        <f t="shared" si="258"/>
        <v>technology</v>
      </c>
      <c r="R2733" s="7" t="str">
        <f t="shared" si="259"/>
        <v>hardware</v>
      </c>
      <c r="S2733" s="8">
        <f t="shared" si="257"/>
        <v>41872.525717592594</v>
      </c>
      <c r="T2733" s="8">
        <f t="shared" si="254"/>
        <v>41930.166666666664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255"/>
        <v>1.1825000000000001</v>
      </c>
      <c r="P2734" s="6">
        <f t="shared" si="256"/>
        <v>97.191780821917803</v>
      </c>
      <c r="Q2734" s="7" t="str">
        <f t="shared" si="258"/>
        <v>technology</v>
      </c>
      <c r="R2734" s="7" t="str">
        <f t="shared" si="259"/>
        <v>hardware</v>
      </c>
      <c r="S2734" s="8">
        <f t="shared" si="257"/>
        <v>41389.808194444442</v>
      </c>
      <c r="T2734" s="8">
        <f t="shared" si="254"/>
        <v>41422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255"/>
        <v>1.07538</v>
      </c>
      <c r="P2735" s="6">
        <f t="shared" si="256"/>
        <v>451.84033613445376</v>
      </c>
      <c r="Q2735" s="7" t="str">
        <f t="shared" si="258"/>
        <v>technology</v>
      </c>
      <c r="R2735" s="7" t="str">
        <f t="shared" si="259"/>
        <v>hardware</v>
      </c>
      <c r="S2735" s="8">
        <f t="shared" si="257"/>
        <v>42044.272847222222</v>
      </c>
      <c r="T2735" s="8">
        <f t="shared" si="254"/>
        <v>42104.231180555551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255"/>
        <v>22603</v>
      </c>
      <c r="P2736" s="6">
        <f t="shared" si="256"/>
        <v>138.66871165644173</v>
      </c>
      <c r="Q2736" s="7" t="str">
        <f t="shared" si="258"/>
        <v>technology</v>
      </c>
      <c r="R2736" s="7" t="str">
        <f t="shared" si="259"/>
        <v>hardware</v>
      </c>
      <c r="S2736" s="8">
        <f t="shared" si="257"/>
        <v>42626.668888888889</v>
      </c>
      <c r="T2736" s="8">
        <f t="shared" si="254"/>
        <v>42656.915972222225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255"/>
        <v>9.7813466666666677</v>
      </c>
      <c r="P2737" s="6">
        <f t="shared" si="256"/>
        <v>21.640147492625371</v>
      </c>
      <c r="Q2737" s="7" t="str">
        <f t="shared" si="258"/>
        <v>technology</v>
      </c>
      <c r="R2737" s="7" t="str">
        <f t="shared" si="259"/>
        <v>hardware</v>
      </c>
      <c r="S2737" s="8">
        <f t="shared" si="257"/>
        <v>41316.120949074073</v>
      </c>
      <c r="T2737" s="8">
        <f t="shared" si="254"/>
        <v>41346.833333333336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255"/>
        <v>1.2290000000000001</v>
      </c>
      <c r="P2738" s="6">
        <f t="shared" si="256"/>
        <v>169.51724137931035</v>
      </c>
      <c r="Q2738" s="7" t="str">
        <f t="shared" si="258"/>
        <v>technology</v>
      </c>
      <c r="R2738" s="7" t="str">
        <f t="shared" si="259"/>
        <v>hardware</v>
      </c>
      <c r="S2738" s="8">
        <f t="shared" si="257"/>
        <v>41722.666354166664</v>
      </c>
      <c r="T2738" s="8">
        <f t="shared" si="254"/>
        <v>41752.666354166664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255"/>
        <v>2.4606080000000001</v>
      </c>
      <c r="P2739" s="6">
        <f t="shared" si="256"/>
        <v>161.88210526315791</v>
      </c>
      <c r="Q2739" s="7" t="str">
        <f t="shared" si="258"/>
        <v>technology</v>
      </c>
      <c r="R2739" s="7" t="str">
        <f t="shared" si="259"/>
        <v>hardware</v>
      </c>
      <c r="S2739" s="8">
        <f t="shared" si="257"/>
        <v>41611.917673611111</v>
      </c>
      <c r="T2739" s="8">
        <f t="shared" si="254"/>
        <v>41654.791666666664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255"/>
        <v>1.4794</v>
      </c>
      <c r="P2740" s="6">
        <f t="shared" si="256"/>
        <v>493.13333333333333</v>
      </c>
      <c r="Q2740" s="7" t="str">
        <f t="shared" si="258"/>
        <v>technology</v>
      </c>
      <c r="R2740" s="7" t="str">
        <f t="shared" si="259"/>
        <v>hardware</v>
      </c>
      <c r="S2740" s="8">
        <f t="shared" si="257"/>
        <v>42620.143564814818</v>
      </c>
      <c r="T2740" s="8">
        <f t="shared" si="254"/>
        <v>42680.143564814818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255"/>
        <v>3.8409090909090908</v>
      </c>
      <c r="P2741" s="6">
        <f t="shared" si="256"/>
        <v>22.120418848167539</v>
      </c>
      <c r="Q2741" s="7" t="str">
        <f t="shared" si="258"/>
        <v>technology</v>
      </c>
      <c r="R2741" s="7" t="str">
        <f t="shared" si="259"/>
        <v>hardware</v>
      </c>
      <c r="S2741" s="8">
        <f t="shared" si="257"/>
        <v>41719.887928240743</v>
      </c>
      <c r="T2741" s="8">
        <f t="shared" si="254"/>
        <v>41764.887928240743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255"/>
        <v>1.0333333333333334</v>
      </c>
      <c r="P2742" s="6">
        <f t="shared" si="256"/>
        <v>18.235294117647058</v>
      </c>
      <c r="Q2742" s="7" t="str">
        <f t="shared" si="258"/>
        <v>technology</v>
      </c>
      <c r="R2742" s="7" t="str">
        <f t="shared" si="259"/>
        <v>hardware</v>
      </c>
      <c r="S2742" s="8">
        <f t="shared" si="257"/>
        <v>42045.031851851847</v>
      </c>
      <c r="T2742" s="8">
        <f t="shared" si="254"/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255"/>
        <v>4.3750000000000004E-3</v>
      </c>
      <c r="P2743" s="6">
        <f t="shared" si="256"/>
        <v>8.75</v>
      </c>
      <c r="Q2743" s="7" t="str">
        <f t="shared" si="258"/>
        <v>publishing</v>
      </c>
      <c r="R2743" s="7" t="str">
        <f t="shared" si="259"/>
        <v>children's books</v>
      </c>
      <c r="S2743" s="8">
        <f t="shared" si="257"/>
        <v>41911.657430555555</v>
      </c>
      <c r="T2743" s="8">
        <f t="shared" si="254"/>
        <v>41932.088194444441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255"/>
        <v>0.29239999999999999</v>
      </c>
      <c r="P2744" s="6">
        <f t="shared" si="256"/>
        <v>40.611111111111114</v>
      </c>
      <c r="Q2744" s="7" t="str">
        <f t="shared" si="258"/>
        <v>publishing</v>
      </c>
      <c r="R2744" s="7" t="str">
        <f t="shared" si="259"/>
        <v>children's books</v>
      </c>
      <c r="S2744" s="8">
        <f t="shared" si="257"/>
        <v>41030.719756944447</v>
      </c>
      <c r="T2744" s="8">
        <f t="shared" si="254"/>
        <v>41044.719756944447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255"/>
        <v>0</v>
      </c>
      <c r="P2745" s="6">
        <f t="shared" si="256"/>
        <v>0</v>
      </c>
      <c r="Q2745" s="7" t="str">
        <f t="shared" si="258"/>
        <v>publishing</v>
      </c>
      <c r="R2745" s="7" t="str">
        <f t="shared" si="259"/>
        <v>children's books</v>
      </c>
      <c r="S2745" s="8">
        <f t="shared" si="257"/>
        <v>42632.328784722224</v>
      </c>
      <c r="T2745" s="8">
        <f t="shared" si="254"/>
        <v>42662.328784722224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255"/>
        <v>5.2187499999999998E-2</v>
      </c>
      <c r="P2746" s="6">
        <f t="shared" si="256"/>
        <v>37.954545454545453</v>
      </c>
      <c r="Q2746" s="7" t="str">
        <f t="shared" si="258"/>
        <v>publishing</v>
      </c>
      <c r="R2746" s="7" t="str">
        <f t="shared" si="259"/>
        <v>children's books</v>
      </c>
      <c r="S2746" s="8">
        <f t="shared" si="257"/>
        <v>40938.062476851854</v>
      </c>
      <c r="T2746" s="8">
        <f t="shared" si="254"/>
        <v>40968.062476851854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255"/>
        <v>0.21887499999999999</v>
      </c>
      <c r="P2747" s="6">
        <f t="shared" si="256"/>
        <v>35.734693877551024</v>
      </c>
      <c r="Q2747" s="7" t="str">
        <f t="shared" si="258"/>
        <v>publishing</v>
      </c>
      <c r="R2747" s="7" t="str">
        <f t="shared" si="259"/>
        <v>children's books</v>
      </c>
      <c r="S2747" s="8">
        <f t="shared" si="257"/>
        <v>41044.988055555557</v>
      </c>
      <c r="T2747" s="8">
        <f t="shared" si="254"/>
        <v>41104.988055555557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255"/>
        <v>0.26700000000000002</v>
      </c>
      <c r="P2748" s="6">
        <f t="shared" si="256"/>
        <v>42.157894736842103</v>
      </c>
      <c r="Q2748" s="7" t="str">
        <f t="shared" si="258"/>
        <v>publishing</v>
      </c>
      <c r="R2748" s="7" t="str">
        <f t="shared" si="259"/>
        <v>children's books</v>
      </c>
      <c r="S2748" s="8">
        <f t="shared" si="257"/>
        <v>41850.781377314815</v>
      </c>
      <c r="T2748" s="8">
        <f t="shared" si="254"/>
        <v>41880.781377314815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255"/>
        <v>0.28000000000000003</v>
      </c>
      <c r="P2749" s="6">
        <f t="shared" si="256"/>
        <v>35</v>
      </c>
      <c r="Q2749" s="7" t="str">
        <f t="shared" si="258"/>
        <v>publishing</v>
      </c>
      <c r="R2749" s="7" t="str">
        <f t="shared" si="259"/>
        <v>children's books</v>
      </c>
      <c r="S2749" s="8">
        <f t="shared" si="257"/>
        <v>41044.64811342593</v>
      </c>
      <c r="T2749" s="8">
        <f t="shared" si="254"/>
        <v>41076.131944444445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255"/>
        <v>1.06E-2</v>
      </c>
      <c r="P2750" s="6">
        <f t="shared" si="256"/>
        <v>13.25</v>
      </c>
      <c r="Q2750" s="7" t="str">
        <f t="shared" si="258"/>
        <v>publishing</v>
      </c>
      <c r="R2750" s="7" t="str">
        <f t="shared" si="259"/>
        <v>children's books</v>
      </c>
      <c r="S2750" s="8">
        <f t="shared" si="257"/>
        <v>42585.7106712963</v>
      </c>
      <c r="T2750" s="8">
        <f t="shared" si="254"/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255"/>
        <v>1.0999999999999999E-2</v>
      </c>
      <c r="P2751" s="6">
        <f t="shared" si="256"/>
        <v>55</v>
      </c>
      <c r="Q2751" s="7" t="str">
        <f t="shared" si="258"/>
        <v>publishing</v>
      </c>
      <c r="R2751" s="7" t="str">
        <f t="shared" si="259"/>
        <v>children's books</v>
      </c>
      <c r="S2751" s="8">
        <f t="shared" si="257"/>
        <v>42068.799039351856</v>
      </c>
      <c r="T2751" s="8">
        <f t="shared" si="254"/>
        <v>42098.757372685184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255"/>
        <v>0</v>
      </c>
      <c r="P2752" s="6">
        <f t="shared" si="256"/>
        <v>0</v>
      </c>
      <c r="Q2752" s="7" t="str">
        <f t="shared" si="258"/>
        <v>publishing</v>
      </c>
      <c r="R2752" s="7" t="str">
        <f t="shared" si="259"/>
        <v>children's books</v>
      </c>
      <c r="S2752" s="8">
        <f t="shared" si="257"/>
        <v>41078.899826388886</v>
      </c>
      <c r="T2752" s="8">
        <f t="shared" si="254"/>
        <v>41090.833333333336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255"/>
        <v>0</v>
      </c>
      <c r="P2753" s="6">
        <f t="shared" si="256"/>
        <v>0</v>
      </c>
      <c r="Q2753" s="7" t="str">
        <f t="shared" si="258"/>
        <v>publishing</v>
      </c>
      <c r="R2753" s="7" t="str">
        <f t="shared" si="259"/>
        <v>children's books</v>
      </c>
      <c r="S2753" s="8">
        <f t="shared" si="257"/>
        <v>41747.887060185189</v>
      </c>
      <c r="T2753" s="8">
        <f t="shared" si="254"/>
        <v>41807.887060185189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255"/>
        <v>0.11458333333333333</v>
      </c>
      <c r="P2754" s="6">
        <f t="shared" si="256"/>
        <v>39.285714285714285</v>
      </c>
      <c r="Q2754" s="7" t="str">
        <f t="shared" si="258"/>
        <v>publishing</v>
      </c>
      <c r="R2754" s="7" t="str">
        <f t="shared" si="259"/>
        <v>children's books</v>
      </c>
      <c r="S2754" s="8">
        <f t="shared" si="257"/>
        <v>40855.765092592592</v>
      </c>
      <c r="T2754" s="8">
        <f t="shared" ref="T2754:T2817" si="260">(((I2754/60)/60)/24)+DATE(1970,1,1)</f>
        <v>40895.765092592592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261">E2755/D2755</f>
        <v>0.19</v>
      </c>
      <c r="P2755" s="6">
        <f t="shared" ref="P2755:P2818" si="262">IF(L2755=0,0,E2755/L2755)</f>
        <v>47.5</v>
      </c>
      <c r="Q2755" s="7" t="str">
        <f t="shared" si="258"/>
        <v>publishing</v>
      </c>
      <c r="R2755" s="7" t="str">
        <f t="shared" si="259"/>
        <v>children's books</v>
      </c>
      <c r="S2755" s="8">
        <f t="shared" ref="S2755:S2818" si="263">(((J2755/60)/60)/24)+DATE(1970,1,1)</f>
        <v>41117.900729166664</v>
      </c>
      <c r="T2755" s="8">
        <f t="shared" si="260"/>
        <v>41147.900729166664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261"/>
        <v>0</v>
      </c>
      <c r="P2756" s="6">
        <f t="shared" si="262"/>
        <v>0</v>
      </c>
      <c r="Q2756" s="7" t="str">
        <f t="shared" si="258"/>
        <v>publishing</v>
      </c>
      <c r="R2756" s="7" t="str">
        <f t="shared" si="259"/>
        <v>children's books</v>
      </c>
      <c r="S2756" s="8">
        <f t="shared" si="263"/>
        <v>41863.636006944449</v>
      </c>
      <c r="T2756" s="8">
        <f t="shared" si="260"/>
        <v>41893.636006944449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261"/>
        <v>0.52</v>
      </c>
      <c r="P2757" s="6">
        <f t="shared" si="262"/>
        <v>17.333333333333332</v>
      </c>
      <c r="Q2757" s="7" t="str">
        <f t="shared" si="258"/>
        <v>publishing</v>
      </c>
      <c r="R2757" s="7" t="str">
        <f t="shared" si="259"/>
        <v>children's books</v>
      </c>
      <c r="S2757" s="8">
        <f t="shared" si="263"/>
        <v>42072.790821759263</v>
      </c>
      <c r="T2757" s="8">
        <f t="shared" si="260"/>
        <v>42102.790821759263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261"/>
        <v>0.1048</v>
      </c>
      <c r="P2758" s="6">
        <f t="shared" si="262"/>
        <v>31.757575757575758</v>
      </c>
      <c r="Q2758" s="7" t="str">
        <f t="shared" si="258"/>
        <v>publishing</v>
      </c>
      <c r="R2758" s="7" t="str">
        <f t="shared" si="259"/>
        <v>children's books</v>
      </c>
      <c r="S2758" s="8">
        <f t="shared" si="263"/>
        <v>41620.90047453704</v>
      </c>
      <c r="T2758" s="8">
        <f t="shared" si="260"/>
        <v>41650.90047453704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261"/>
        <v>6.6666666666666671E-3</v>
      </c>
      <c r="P2759" s="6">
        <f t="shared" si="262"/>
        <v>5</v>
      </c>
      <c r="Q2759" s="7" t="str">
        <f t="shared" si="258"/>
        <v>publishing</v>
      </c>
      <c r="R2759" s="7" t="str">
        <f t="shared" si="259"/>
        <v>children's books</v>
      </c>
      <c r="S2759" s="8">
        <f t="shared" si="263"/>
        <v>42573.65662037037</v>
      </c>
      <c r="T2759" s="8">
        <f t="shared" si="260"/>
        <v>42588.65662037037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261"/>
        <v>0.11700000000000001</v>
      </c>
      <c r="P2760" s="6">
        <f t="shared" si="262"/>
        <v>39</v>
      </c>
      <c r="Q2760" s="7" t="str">
        <f t="shared" si="258"/>
        <v>publishing</v>
      </c>
      <c r="R2760" s="7" t="str">
        <f t="shared" si="259"/>
        <v>children's books</v>
      </c>
      <c r="S2760" s="8">
        <f t="shared" si="263"/>
        <v>42639.441932870366</v>
      </c>
      <c r="T2760" s="8">
        <f t="shared" si="260"/>
        <v>42653.441932870366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261"/>
        <v>0.105</v>
      </c>
      <c r="P2761" s="6">
        <f t="shared" si="262"/>
        <v>52.5</v>
      </c>
      <c r="Q2761" s="7" t="str">
        <f t="shared" si="258"/>
        <v>publishing</v>
      </c>
      <c r="R2761" s="7" t="str">
        <f t="shared" si="259"/>
        <v>children's books</v>
      </c>
      <c r="S2761" s="8">
        <f t="shared" si="263"/>
        <v>42524.36650462963</v>
      </c>
      <c r="T2761" s="8">
        <f t="shared" si="260"/>
        <v>42567.36650462963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261"/>
        <v>0</v>
      </c>
      <c r="P2762" s="6">
        <f t="shared" si="262"/>
        <v>0</v>
      </c>
      <c r="Q2762" s="7" t="str">
        <f t="shared" si="258"/>
        <v>publishing</v>
      </c>
      <c r="R2762" s="7" t="str">
        <f t="shared" si="259"/>
        <v>children's books</v>
      </c>
      <c r="S2762" s="8">
        <f t="shared" si="263"/>
        <v>41415.461319444446</v>
      </c>
      <c r="T2762" s="8">
        <f t="shared" si="260"/>
        <v>41445.461319444446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261"/>
        <v>7.1999999999999998E-3</v>
      </c>
      <c r="P2763" s="6">
        <f t="shared" si="262"/>
        <v>9</v>
      </c>
      <c r="Q2763" s="7" t="str">
        <f t="shared" si="258"/>
        <v>publishing</v>
      </c>
      <c r="R2763" s="7" t="str">
        <f t="shared" si="259"/>
        <v>children's books</v>
      </c>
      <c r="S2763" s="8">
        <f t="shared" si="263"/>
        <v>41247.063576388886</v>
      </c>
      <c r="T2763" s="8">
        <f t="shared" si="260"/>
        <v>41277.063576388886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261"/>
        <v>7.6923076923076927E-3</v>
      </c>
      <c r="P2764" s="6">
        <f t="shared" si="262"/>
        <v>25</v>
      </c>
      <c r="Q2764" s="7" t="str">
        <f t="shared" si="258"/>
        <v>publishing</v>
      </c>
      <c r="R2764" s="7" t="str">
        <f t="shared" si="259"/>
        <v>children's books</v>
      </c>
      <c r="S2764" s="8">
        <f t="shared" si="263"/>
        <v>40927.036979166667</v>
      </c>
      <c r="T2764" s="8">
        <f t="shared" si="260"/>
        <v>40986.995312500003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261"/>
        <v>2.2842639593908631E-3</v>
      </c>
      <c r="P2765" s="6">
        <f t="shared" si="262"/>
        <v>30</v>
      </c>
      <c r="Q2765" s="7" t="str">
        <f t="shared" si="258"/>
        <v>publishing</v>
      </c>
      <c r="R2765" s="7" t="str">
        <f t="shared" si="259"/>
        <v>children's books</v>
      </c>
      <c r="S2765" s="8">
        <f t="shared" si="263"/>
        <v>41373.579675925925</v>
      </c>
      <c r="T2765" s="8">
        <f t="shared" si="260"/>
        <v>41418.579675925925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261"/>
        <v>1.125E-2</v>
      </c>
      <c r="P2766" s="6">
        <f t="shared" si="262"/>
        <v>11.25</v>
      </c>
      <c r="Q2766" s="7" t="str">
        <f t="shared" si="258"/>
        <v>publishing</v>
      </c>
      <c r="R2766" s="7" t="str">
        <f t="shared" si="259"/>
        <v>children's books</v>
      </c>
      <c r="S2766" s="8">
        <f t="shared" si="263"/>
        <v>41030.292025462964</v>
      </c>
      <c r="T2766" s="8">
        <f t="shared" si="260"/>
        <v>41059.791666666664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261"/>
        <v>0</v>
      </c>
      <c r="P2767" s="6">
        <f t="shared" si="262"/>
        <v>0</v>
      </c>
      <c r="Q2767" s="7" t="str">
        <f t="shared" si="258"/>
        <v>publishing</v>
      </c>
      <c r="R2767" s="7" t="str">
        <f t="shared" si="259"/>
        <v>children's books</v>
      </c>
      <c r="S2767" s="8">
        <f t="shared" si="263"/>
        <v>41194.579027777778</v>
      </c>
      <c r="T2767" s="8">
        <f t="shared" si="260"/>
        <v>41210.579027777778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261"/>
        <v>0.02</v>
      </c>
      <c r="P2768" s="6">
        <f t="shared" si="262"/>
        <v>25</v>
      </c>
      <c r="Q2768" s="7" t="str">
        <f t="shared" si="258"/>
        <v>publishing</v>
      </c>
      <c r="R2768" s="7" t="str">
        <f t="shared" si="259"/>
        <v>children's books</v>
      </c>
      <c r="S2768" s="8">
        <f t="shared" si="263"/>
        <v>40736.668032407404</v>
      </c>
      <c r="T2768" s="8">
        <f t="shared" si="260"/>
        <v>40766.668032407404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261"/>
        <v>8.5000000000000006E-3</v>
      </c>
      <c r="P2769" s="6">
        <f t="shared" si="262"/>
        <v>11.333333333333334</v>
      </c>
      <c r="Q2769" s="7" t="str">
        <f t="shared" si="258"/>
        <v>publishing</v>
      </c>
      <c r="R2769" s="7" t="str">
        <f t="shared" si="259"/>
        <v>children's books</v>
      </c>
      <c r="S2769" s="8">
        <f t="shared" si="263"/>
        <v>42172.958912037036</v>
      </c>
      <c r="T2769" s="8">
        <f t="shared" si="260"/>
        <v>42232.958912037036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261"/>
        <v>0.14314285714285716</v>
      </c>
      <c r="P2770" s="6">
        <f t="shared" si="262"/>
        <v>29.470588235294116</v>
      </c>
      <c r="Q2770" s="7" t="str">
        <f t="shared" si="258"/>
        <v>publishing</v>
      </c>
      <c r="R2770" s="7" t="str">
        <f t="shared" si="259"/>
        <v>children's books</v>
      </c>
      <c r="S2770" s="8">
        <f t="shared" si="263"/>
        <v>40967.614849537036</v>
      </c>
      <c r="T2770" s="8">
        <f t="shared" si="260"/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261"/>
        <v>2.5000000000000001E-3</v>
      </c>
      <c r="P2771" s="6">
        <f t="shared" si="262"/>
        <v>1</v>
      </c>
      <c r="Q2771" s="7" t="str">
        <f t="shared" si="258"/>
        <v>publishing</v>
      </c>
      <c r="R2771" s="7" t="str">
        <f t="shared" si="259"/>
        <v>children's books</v>
      </c>
      <c r="S2771" s="8">
        <f t="shared" si="263"/>
        <v>41745.826273148145</v>
      </c>
      <c r="T2771" s="8">
        <f t="shared" si="260"/>
        <v>41795.826273148145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261"/>
        <v>0.1041125</v>
      </c>
      <c r="P2772" s="6">
        <f t="shared" si="262"/>
        <v>63.098484848484851</v>
      </c>
      <c r="Q2772" s="7" t="str">
        <f t="shared" si="258"/>
        <v>publishing</v>
      </c>
      <c r="R2772" s="7" t="str">
        <f t="shared" si="259"/>
        <v>children's books</v>
      </c>
      <c r="S2772" s="8">
        <f t="shared" si="263"/>
        <v>41686.705208333333</v>
      </c>
      <c r="T2772" s="8">
        <f t="shared" si="260"/>
        <v>41716.663541666669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261"/>
        <v>0</v>
      </c>
      <c r="P2773" s="6">
        <f t="shared" si="262"/>
        <v>0</v>
      </c>
      <c r="Q2773" s="7" t="str">
        <f t="shared" si="258"/>
        <v>publishing</v>
      </c>
      <c r="R2773" s="7" t="str">
        <f t="shared" si="259"/>
        <v>children's books</v>
      </c>
      <c r="S2773" s="8">
        <f t="shared" si="263"/>
        <v>41257.531712962962</v>
      </c>
      <c r="T2773" s="8">
        <f t="shared" si="260"/>
        <v>41306.708333333336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261"/>
        <v>0</v>
      </c>
      <c r="P2774" s="6">
        <f t="shared" si="262"/>
        <v>0</v>
      </c>
      <c r="Q2774" s="7" t="str">
        <f t="shared" si="258"/>
        <v>publishing</v>
      </c>
      <c r="R2774" s="7" t="str">
        <f t="shared" si="259"/>
        <v>children's books</v>
      </c>
      <c r="S2774" s="8">
        <f t="shared" si="263"/>
        <v>41537.869143518517</v>
      </c>
      <c r="T2774" s="8">
        <f t="shared" si="260"/>
        <v>41552.869143518517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261"/>
        <v>1.8867924528301887E-3</v>
      </c>
      <c r="P2775" s="6">
        <f t="shared" si="262"/>
        <v>1</v>
      </c>
      <c r="Q2775" s="7" t="str">
        <f t="shared" si="258"/>
        <v>publishing</v>
      </c>
      <c r="R2775" s="7" t="str">
        <f t="shared" si="259"/>
        <v>children's books</v>
      </c>
      <c r="S2775" s="8">
        <f t="shared" si="263"/>
        <v>42474.86482638889</v>
      </c>
      <c r="T2775" s="8">
        <f t="shared" si="260"/>
        <v>42484.86482638889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261"/>
        <v>0.14249999999999999</v>
      </c>
      <c r="P2776" s="6">
        <f t="shared" si="262"/>
        <v>43.846153846153847</v>
      </c>
      <c r="Q2776" s="7" t="str">
        <f t="shared" si="258"/>
        <v>publishing</v>
      </c>
      <c r="R2776" s="7" t="str">
        <f t="shared" si="259"/>
        <v>children's books</v>
      </c>
      <c r="S2776" s="8">
        <f t="shared" si="263"/>
        <v>41311.126481481479</v>
      </c>
      <c r="T2776" s="8">
        <f t="shared" si="260"/>
        <v>41341.126481481479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261"/>
        <v>0.03</v>
      </c>
      <c r="P2777" s="6">
        <f t="shared" si="262"/>
        <v>75</v>
      </c>
      <c r="Q2777" s="7" t="str">
        <f t="shared" si="258"/>
        <v>publishing</v>
      </c>
      <c r="R2777" s="7" t="str">
        <f t="shared" si="259"/>
        <v>children's books</v>
      </c>
      <c r="S2777" s="8">
        <f t="shared" si="263"/>
        <v>40863.013356481482</v>
      </c>
      <c r="T2777" s="8">
        <f t="shared" si="260"/>
        <v>40893.013356481482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261"/>
        <v>7.8809523809523815E-2</v>
      </c>
      <c r="P2778" s="6">
        <f t="shared" si="262"/>
        <v>45.972222222222221</v>
      </c>
      <c r="Q2778" s="7" t="str">
        <f t="shared" si="258"/>
        <v>publishing</v>
      </c>
      <c r="R2778" s="7" t="str">
        <f t="shared" si="259"/>
        <v>children's books</v>
      </c>
      <c r="S2778" s="8">
        <f t="shared" si="263"/>
        <v>42136.297175925924</v>
      </c>
      <c r="T2778" s="8">
        <f t="shared" si="260"/>
        <v>42167.297175925924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261"/>
        <v>3.3333333333333335E-3</v>
      </c>
      <c r="P2779" s="6">
        <f t="shared" si="262"/>
        <v>10</v>
      </c>
      <c r="Q2779" s="7" t="str">
        <f t="shared" si="258"/>
        <v>publishing</v>
      </c>
      <c r="R2779" s="7" t="str">
        <f t="shared" si="259"/>
        <v>children's books</v>
      </c>
      <c r="S2779" s="8">
        <f t="shared" si="263"/>
        <v>42172.669027777782</v>
      </c>
      <c r="T2779" s="8">
        <f t="shared" si="260"/>
        <v>42202.669027777782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261"/>
        <v>0.25545454545454543</v>
      </c>
      <c r="P2780" s="6">
        <f t="shared" si="262"/>
        <v>93.666666666666671</v>
      </c>
      <c r="Q2780" s="7" t="str">
        <f t="shared" si="258"/>
        <v>publishing</v>
      </c>
      <c r="R2780" s="7" t="str">
        <f t="shared" si="259"/>
        <v>children's books</v>
      </c>
      <c r="S2780" s="8">
        <f t="shared" si="263"/>
        <v>41846.978078703702</v>
      </c>
      <c r="T2780" s="8">
        <f t="shared" si="260"/>
        <v>41876.978078703702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261"/>
        <v>2.12E-2</v>
      </c>
      <c r="P2781" s="6">
        <f t="shared" si="262"/>
        <v>53</v>
      </c>
      <c r="Q2781" s="7" t="str">
        <f t="shared" si="258"/>
        <v>publishing</v>
      </c>
      <c r="R2781" s="7" t="str">
        <f t="shared" si="259"/>
        <v>children's books</v>
      </c>
      <c r="S2781" s="8">
        <f t="shared" si="263"/>
        <v>42300.585891203707</v>
      </c>
      <c r="T2781" s="8">
        <f t="shared" si="260"/>
        <v>42330.627557870372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261"/>
        <v>0</v>
      </c>
      <c r="P2782" s="6">
        <f t="shared" si="262"/>
        <v>0</v>
      </c>
      <c r="Q2782" s="7" t="str">
        <f t="shared" si="258"/>
        <v>publishing</v>
      </c>
      <c r="R2782" s="7" t="str">
        <f t="shared" si="259"/>
        <v>children's books</v>
      </c>
      <c r="S2782" s="8">
        <f t="shared" si="263"/>
        <v>42774.447777777779</v>
      </c>
      <c r="T2782" s="8">
        <f t="shared" si="260"/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261"/>
        <v>1.0528</v>
      </c>
      <c r="P2783" s="6">
        <f t="shared" si="262"/>
        <v>47</v>
      </c>
      <c r="Q2783" s="7" t="str">
        <f t="shared" si="258"/>
        <v>theater</v>
      </c>
      <c r="R2783" s="7" t="str">
        <f t="shared" si="259"/>
        <v>plays</v>
      </c>
      <c r="S2783" s="8">
        <f t="shared" si="263"/>
        <v>42018.94159722222</v>
      </c>
      <c r="T2783" s="8">
        <f t="shared" si="260"/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261"/>
        <v>1.2</v>
      </c>
      <c r="P2784" s="6">
        <f t="shared" si="262"/>
        <v>66.666666666666671</v>
      </c>
      <c r="Q2784" s="7" t="str">
        <f t="shared" si="258"/>
        <v>theater</v>
      </c>
      <c r="R2784" s="7" t="str">
        <f t="shared" si="259"/>
        <v>plays</v>
      </c>
      <c r="S2784" s="8">
        <f t="shared" si="263"/>
        <v>42026.924976851849</v>
      </c>
      <c r="T2784" s="8">
        <f t="shared" si="260"/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261"/>
        <v>1.145</v>
      </c>
      <c r="P2785" s="6">
        <f t="shared" si="262"/>
        <v>18.770491803278688</v>
      </c>
      <c r="Q2785" s="7" t="str">
        <f t="shared" si="258"/>
        <v>theater</v>
      </c>
      <c r="R2785" s="7" t="str">
        <f t="shared" si="259"/>
        <v>plays</v>
      </c>
      <c r="S2785" s="8">
        <f t="shared" si="263"/>
        <v>42103.535254629634</v>
      </c>
      <c r="T2785" s="8">
        <f t="shared" si="260"/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261"/>
        <v>1.19</v>
      </c>
      <c r="P2786" s="6">
        <f t="shared" si="262"/>
        <v>66.111111111111114</v>
      </c>
      <c r="Q2786" s="7" t="str">
        <f t="shared" si="258"/>
        <v>theater</v>
      </c>
      <c r="R2786" s="7" t="str">
        <f t="shared" si="259"/>
        <v>plays</v>
      </c>
      <c r="S2786" s="8">
        <f t="shared" si="263"/>
        <v>41920.787534722222</v>
      </c>
      <c r="T2786" s="8">
        <f t="shared" si="260"/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261"/>
        <v>1.0468</v>
      </c>
      <c r="P2787" s="6">
        <f t="shared" si="262"/>
        <v>36.859154929577464</v>
      </c>
      <c r="Q2787" s="7" t="str">
        <f t="shared" si="258"/>
        <v>theater</v>
      </c>
      <c r="R2787" s="7" t="str">
        <f t="shared" si="259"/>
        <v>plays</v>
      </c>
      <c r="S2787" s="8">
        <f t="shared" si="263"/>
        <v>42558.189432870371</v>
      </c>
      <c r="T2787" s="8">
        <f t="shared" si="260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261"/>
        <v>1.1783999999999999</v>
      </c>
      <c r="P2788" s="6">
        <f t="shared" si="262"/>
        <v>39.810810810810814</v>
      </c>
      <c r="Q2788" s="7" t="str">
        <f t="shared" si="258"/>
        <v>theater</v>
      </c>
      <c r="R2788" s="7" t="str">
        <f t="shared" si="259"/>
        <v>plays</v>
      </c>
      <c r="S2788" s="8">
        <f t="shared" si="263"/>
        <v>41815.569212962961</v>
      </c>
      <c r="T2788" s="8">
        <f t="shared" si="260"/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261"/>
        <v>1.1970000000000001</v>
      </c>
      <c r="P2789" s="6">
        <f t="shared" si="262"/>
        <v>31.5</v>
      </c>
      <c r="Q2789" s="7" t="str">
        <f t="shared" si="258"/>
        <v>theater</v>
      </c>
      <c r="R2789" s="7" t="str">
        <f t="shared" si="259"/>
        <v>plays</v>
      </c>
      <c r="S2789" s="8">
        <f t="shared" si="263"/>
        <v>41808.198518518519</v>
      </c>
      <c r="T2789" s="8">
        <f t="shared" si="260"/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261"/>
        <v>1.0249999999999999</v>
      </c>
      <c r="P2790" s="6">
        <f t="shared" si="262"/>
        <v>102.5</v>
      </c>
      <c r="Q2790" s="7" t="str">
        <f t="shared" si="258"/>
        <v>theater</v>
      </c>
      <c r="R2790" s="7" t="str">
        <f t="shared" si="259"/>
        <v>plays</v>
      </c>
      <c r="S2790" s="8">
        <f t="shared" si="263"/>
        <v>42550.701886574068</v>
      </c>
      <c r="T2790" s="8">
        <f t="shared" si="260"/>
        <v>42580.701886574068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261"/>
        <v>1.0116666666666667</v>
      </c>
      <c r="P2791" s="6">
        <f t="shared" si="262"/>
        <v>126.45833333333333</v>
      </c>
      <c r="Q2791" s="7" t="str">
        <f t="shared" si="258"/>
        <v>theater</v>
      </c>
      <c r="R2791" s="7" t="str">
        <f t="shared" si="259"/>
        <v>plays</v>
      </c>
      <c r="S2791" s="8">
        <f t="shared" si="263"/>
        <v>42056.013124999998</v>
      </c>
      <c r="T2791" s="8">
        <f t="shared" si="260"/>
        <v>42075.166666666672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261"/>
        <v>1.0533333333333332</v>
      </c>
      <c r="P2792" s="6">
        <f t="shared" si="262"/>
        <v>47.878787878787875</v>
      </c>
      <c r="Q2792" s="7" t="str">
        <f t="shared" si="258"/>
        <v>theater</v>
      </c>
      <c r="R2792" s="7" t="str">
        <f t="shared" si="259"/>
        <v>plays</v>
      </c>
      <c r="S2792" s="8">
        <f t="shared" si="263"/>
        <v>42016.938692129625</v>
      </c>
      <c r="T2792" s="8">
        <f t="shared" si="260"/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261"/>
        <v>1.0249999999999999</v>
      </c>
      <c r="P2793" s="6">
        <f t="shared" si="262"/>
        <v>73.214285714285708</v>
      </c>
      <c r="Q2793" s="7" t="str">
        <f t="shared" si="258"/>
        <v>theater</v>
      </c>
      <c r="R2793" s="7" t="str">
        <f t="shared" si="259"/>
        <v>plays</v>
      </c>
      <c r="S2793" s="8">
        <f t="shared" si="263"/>
        <v>42591.899988425925</v>
      </c>
      <c r="T2793" s="8">
        <f t="shared" si="260"/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261"/>
        <v>1.0760000000000001</v>
      </c>
      <c r="P2794" s="6">
        <f t="shared" si="262"/>
        <v>89.666666666666671</v>
      </c>
      <c r="Q2794" s="7" t="str">
        <f t="shared" ref="Q2794:Q2857" si="264">LEFT(N2794,SEARCH("/",N2794)-1)</f>
        <v>theater</v>
      </c>
      <c r="R2794" s="7" t="str">
        <f t="shared" ref="R2794:R2857" si="265">RIGHT(N2794,LEN(N2794)-SEARCH("/",N2794))</f>
        <v>plays</v>
      </c>
      <c r="S2794" s="8">
        <f t="shared" si="263"/>
        <v>42183.231006944443</v>
      </c>
      <c r="T2794" s="8">
        <f t="shared" si="260"/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261"/>
        <v>1.105675</v>
      </c>
      <c r="P2795" s="6">
        <f t="shared" si="262"/>
        <v>151.4623287671233</v>
      </c>
      <c r="Q2795" s="7" t="str">
        <f t="shared" si="264"/>
        <v>theater</v>
      </c>
      <c r="R2795" s="7" t="str">
        <f t="shared" si="265"/>
        <v>plays</v>
      </c>
      <c r="S2795" s="8">
        <f t="shared" si="263"/>
        <v>42176.419039351851</v>
      </c>
      <c r="T2795" s="8">
        <f t="shared" si="260"/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261"/>
        <v>1.5</v>
      </c>
      <c r="P2796" s="6">
        <f t="shared" si="262"/>
        <v>25</v>
      </c>
      <c r="Q2796" s="7" t="str">
        <f t="shared" si="264"/>
        <v>theater</v>
      </c>
      <c r="R2796" s="7" t="str">
        <f t="shared" si="265"/>
        <v>plays</v>
      </c>
      <c r="S2796" s="8">
        <f t="shared" si="263"/>
        <v>42416.691655092596</v>
      </c>
      <c r="T2796" s="8">
        <f t="shared" si="260"/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261"/>
        <v>1.0428571428571429</v>
      </c>
      <c r="P2797" s="6">
        <f t="shared" si="262"/>
        <v>36.5</v>
      </c>
      <c r="Q2797" s="7" t="str">
        <f t="shared" si="264"/>
        <v>theater</v>
      </c>
      <c r="R2797" s="7" t="str">
        <f t="shared" si="265"/>
        <v>plays</v>
      </c>
      <c r="S2797" s="8">
        <f t="shared" si="263"/>
        <v>41780.525937500002</v>
      </c>
      <c r="T2797" s="8">
        <f t="shared" si="260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261"/>
        <v>1.155</v>
      </c>
      <c r="P2798" s="6">
        <f t="shared" si="262"/>
        <v>44</v>
      </c>
      <c r="Q2798" s="7" t="str">
        <f t="shared" si="264"/>
        <v>theater</v>
      </c>
      <c r="R2798" s="7" t="str">
        <f t="shared" si="265"/>
        <v>plays</v>
      </c>
      <c r="S2798" s="8">
        <f t="shared" si="263"/>
        <v>41795.528101851851</v>
      </c>
      <c r="T2798" s="8">
        <f t="shared" si="260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261"/>
        <v>1.02645125</v>
      </c>
      <c r="P2799" s="6">
        <f t="shared" si="262"/>
        <v>87.357553191489373</v>
      </c>
      <c r="Q2799" s="7" t="str">
        <f t="shared" si="264"/>
        <v>theater</v>
      </c>
      <c r="R2799" s="7" t="str">
        <f t="shared" si="265"/>
        <v>plays</v>
      </c>
      <c r="S2799" s="8">
        <f t="shared" si="263"/>
        <v>41798.94027777778</v>
      </c>
      <c r="T2799" s="8">
        <f t="shared" si="260"/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261"/>
        <v>1.014</v>
      </c>
      <c r="P2800" s="6">
        <f t="shared" si="262"/>
        <v>36.474820143884891</v>
      </c>
      <c r="Q2800" s="7" t="str">
        <f t="shared" si="264"/>
        <v>theater</v>
      </c>
      <c r="R2800" s="7" t="str">
        <f t="shared" si="265"/>
        <v>plays</v>
      </c>
      <c r="S2800" s="8">
        <f t="shared" si="263"/>
        <v>42201.675011574072</v>
      </c>
      <c r="T2800" s="8">
        <f t="shared" si="260"/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261"/>
        <v>1.1663479999999999</v>
      </c>
      <c r="P2801" s="6">
        <f t="shared" si="262"/>
        <v>44.859538461538463</v>
      </c>
      <c r="Q2801" s="7" t="str">
        <f t="shared" si="264"/>
        <v>theater</v>
      </c>
      <c r="R2801" s="7" t="str">
        <f t="shared" si="265"/>
        <v>plays</v>
      </c>
      <c r="S2801" s="8">
        <f t="shared" si="263"/>
        <v>42507.264699074076</v>
      </c>
      <c r="T2801" s="8">
        <f t="shared" si="260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261"/>
        <v>1.33</v>
      </c>
      <c r="P2802" s="6">
        <f t="shared" si="262"/>
        <v>42.903225806451616</v>
      </c>
      <c r="Q2802" s="7" t="str">
        <f t="shared" si="264"/>
        <v>theater</v>
      </c>
      <c r="R2802" s="7" t="str">
        <f t="shared" si="265"/>
        <v>plays</v>
      </c>
      <c r="S2802" s="8">
        <f t="shared" si="263"/>
        <v>41948.552847222221</v>
      </c>
      <c r="T2802" s="8">
        <f t="shared" si="260"/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261"/>
        <v>1.3320000000000001</v>
      </c>
      <c r="P2803" s="6">
        <f t="shared" si="262"/>
        <v>51.230769230769234</v>
      </c>
      <c r="Q2803" s="7" t="str">
        <f t="shared" si="264"/>
        <v>theater</v>
      </c>
      <c r="R2803" s="7" t="str">
        <f t="shared" si="265"/>
        <v>plays</v>
      </c>
      <c r="S2803" s="8">
        <f t="shared" si="263"/>
        <v>41900.243159722224</v>
      </c>
      <c r="T2803" s="8">
        <f t="shared" si="260"/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261"/>
        <v>1.0183333333333333</v>
      </c>
      <c r="P2804" s="6">
        <f t="shared" si="262"/>
        <v>33.944444444444443</v>
      </c>
      <c r="Q2804" s="7" t="str">
        <f t="shared" si="264"/>
        <v>theater</v>
      </c>
      <c r="R2804" s="7" t="str">
        <f t="shared" si="265"/>
        <v>plays</v>
      </c>
      <c r="S2804" s="8">
        <f t="shared" si="263"/>
        <v>42192.64707175926</v>
      </c>
      <c r="T2804" s="8">
        <f t="shared" si="260"/>
        <v>42222.64707175926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261"/>
        <v>1.2795000000000001</v>
      </c>
      <c r="P2805" s="6">
        <f t="shared" si="262"/>
        <v>90.744680851063833</v>
      </c>
      <c r="Q2805" s="7" t="str">
        <f t="shared" si="264"/>
        <v>theater</v>
      </c>
      <c r="R2805" s="7" t="str">
        <f t="shared" si="265"/>
        <v>plays</v>
      </c>
      <c r="S2805" s="8">
        <f t="shared" si="263"/>
        <v>42158.065694444449</v>
      </c>
      <c r="T2805" s="8">
        <f t="shared" si="260"/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261"/>
        <v>1.1499999999999999</v>
      </c>
      <c r="P2806" s="6">
        <f t="shared" si="262"/>
        <v>50</v>
      </c>
      <c r="Q2806" s="7" t="str">
        <f t="shared" si="264"/>
        <v>theater</v>
      </c>
      <c r="R2806" s="7" t="str">
        <f t="shared" si="265"/>
        <v>plays</v>
      </c>
      <c r="S2806" s="8">
        <f t="shared" si="263"/>
        <v>41881.453587962962</v>
      </c>
      <c r="T2806" s="8">
        <f t="shared" si="260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261"/>
        <v>1.1000000000000001</v>
      </c>
      <c r="P2807" s="6">
        <f t="shared" si="262"/>
        <v>24.444444444444443</v>
      </c>
      <c r="Q2807" s="7" t="str">
        <f t="shared" si="264"/>
        <v>theater</v>
      </c>
      <c r="R2807" s="7" t="str">
        <f t="shared" si="265"/>
        <v>plays</v>
      </c>
      <c r="S2807" s="8">
        <f t="shared" si="263"/>
        <v>42213.505474537036</v>
      </c>
      <c r="T2807" s="8">
        <f t="shared" si="260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261"/>
        <v>1.121</v>
      </c>
      <c r="P2808" s="6">
        <f t="shared" si="262"/>
        <v>44.25</v>
      </c>
      <c r="Q2808" s="7" t="str">
        <f t="shared" si="264"/>
        <v>theater</v>
      </c>
      <c r="R2808" s="7" t="str">
        <f t="shared" si="265"/>
        <v>plays</v>
      </c>
      <c r="S2808" s="8">
        <f t="shared" si="263"/>
        <v>42185.267245370371</v>
      </c>
      <c r="T2808" s="8">
        <f t="shared" si="260"/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261"/>
        <v>1.26</v>
      </c>
      <c r="P2809" s="6">
        <f t="shared" si="262"/>
        <v>67.741935483870961</v>
      </c>
      <c r="Q2809" s="7" t="str">
        <f t="shared" si="264"/>
        <v>theater</v>
      </c>
      <c r="R2809" s="7" t="str">
        <f t="shared" si="265"/>
        <v>plays</v>
      </c>
      <c r="S2809" s="8">
        <f t="shared" si="263"/>
        <v>42154.873124999998</v>
      </c>
      <c r="T2809" s="8">
        <f t="shared" si="260"/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261"/>
        <v>1.0024444444444445</v>
      </c>
      <c r="P2810" s="6">
        <f t="shared" si="262"/>
        <v>65.376811594202906</v>
      </c>
      <c r="Q2810" s="7" t="str">
        <f t="shared" si="264"/>
        <v>theater</v>
      </c>
      <c r="R2810" s="7" t="str">
        <f t="shared" si="265"/>
        <v>plays</v>
      </c>
      <c r="S2810" s="8">
        <f t="shared" si="263"/>
        <v>42208.84646990741</v>
      </c>
      <c r="T2810" s="8">
        <f t="shared" si="260"/>
        <v>42238.84646990741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261"/>
        <v>1.024</v>
      </c>
      <c r="P2811" s="6">
        <f t="shared" si="262"/>
        <v>121.9047619047619</v>
      </c>
      <c r="Q2811" s="7" t="str">
        <f t="shared" si="264"/>
        <v>theater</v>
      </c>
      <c r="R2811" s="7" t="str">
        <f t="shared" si="265"/>
        <v>plays</v>
      </c>
      <c r="S2811" s="8">
        <f t="shared" si="263"/>
        <v>42451.496817129635</v>
      </c>
      <c r="T2811" s="8">
        <f t="shared" si="260"/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261"/>
        <v>1.0820000000000001</v>
      </c>
      <c r="P2812" s="6">
        <f t="shared" si="262"/>
        <v>47.456140350877192</v>
      </c>
      <c r="Q2812" s="7" t="str">
        <f t="shared" si="264"/>
        <v>theater</v>
      </c>
      <c r="R2812" s="7" t="str">
        <f t="shared" si="265"/>
        <v>plays</v>
      </c>
      <c r="S2812" s="8">
        <f t="shared" si="263"/>
        <v>41759.13962962963</v>
      </c>
      <c r="T2812" s="8">
        <f t="shared" si="260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261"/>
        <v>1.0026999999999999</v>
      </c>
      <c r="P2813" s="6">
        <f t="shared" si="262"/>
        <v>92.842592592592595</v>
      </c>
      <c r="Q2813" s="7" t="str">
        <f t="shared" si="264"/>
        <v>theater</v>
      </c>
      <c r="R2813" s="7" t="str">
        <f t="shared" si="265"/>
        <v>plays</v>
      </c>
      <c r="S2813" s="8">
        <f t="shared" si="263"/>
        <v>42028.496562500004</v>
      </c>
      <c r="T2813" s="8">
        <f t="shared" si="260"/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261"/>
        <v>1.133</v>
      </c>
      <c r="P2814" s="6">
        <f t="shared" si="262"/>
        <v>68.253012048192772</v>
      </c>
      <c r="Q2814" s="7" t="str">
        <f t="shared" si="264"/>
        <v>theater</v>
      </c>
      <c r="R2814" s="7" t="str">
        <f t="shared" si="265"/>
        <v>plays</v>
      </c>
      <c r="S2814" s="8">
        <f t="shared" si="263"/>
        <v>42054.74418981481</v>
      </c>
      <c r="T2814" s="8">
        <f t="shared" si="260"/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261"/>
        <v>1.2757571428571428</v>
      </c>
      <c r="P2815" s="6">
        <f t="shared" si="262"/>
        <v>37.209583333333335</v>
      </c>
      <c r="Q2815" s="7" t="str">
        <f t="shared" si="264"/>
        <v>theater</v>
      </c>
      <c r="R2815" s="7" t="str">
        <f t="shared" si="265"/>
        <v>plays</v>
      </c>
      <c r="S2815" s="8">
        <f t="shared" si="263"/>
        <v>42693.742604166662</v>
      </c>
      <c r="T2815" s="8">
        <f t="shared" si="260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261"/>
        <v>1.0773333333333333</v>
      </c>
      <c r="P2816" s="6">
        <f t="shared" si="262"/>
        <v>25.25</v>
      </c>
      <c r="Q2816" s="7" t="str">
        <f t="shared" si="264"/>
        <v>theater</v>
      </c>
      <c r="R2816" s="7" t="str">
        <f t="shared" si="265"/>
        <v>plays</v>
      </c>
      <c r="S2816" s="8">
        <f t="shared" si="263"/>
        <v>42103.399479166663</v>
      </c>
      <c r="T2816" s="8">
        <f t="shared" si="260"/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261"/>
        <v>2.42</v>
      </c>
      <c r="P2817" s="6">
        <f t="shared" si="262"/>
        <v>43.214285714285715</v>
      </c>
      <c r="Q2817" s="7" t="str">
        <f t="shared" si="264"/>
        <v>theater</v>
      </c>
      <c r="R2817" s="7" t="str">
        <f t="shared" si="265"/>
        <v>plays</v>
      </c>
      <c r="S2817" s="8">
        <f t="shared" si="263"/>
        <v>42559.776724537034</v>
      </c>
      <c r="T2817" s="8">
        <f t="shared" si="260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261"/>
        <v>1.4156666666666666</v>
      </c>
      <c r="P2818" s="6">
        <f t="shared" si="262"/>
        <v>25.130177514792898</v>
      </c>
      <c r="Q2818" s="7" t="str">
        <f t="shared" si="264"/>
        <v>theater</v>
      </c>
      <c r="R2818" s="7" t="str">
        <f t="shared" si="265"/>
        <v>plays</v>
      </c>
      <c r="S2818" s="8">
        <f t="shared" si="263"/>
        <v>42188.467499999999</v>
      </c>
      <c r="T2818" s="8">
        <f t="shared" ref="T2818:T2881" si="266">(((I2818/60)/60)/24)+DATE(1970,1,1)</f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267">E2819/D2819</f>
        <v>1.3</v>
      </c>
      <c r="P2819" s="6">
        <f t="shared" ref="P2819:P2882" si="268">IF(L2819=0,0,E2819/L2819)</f>
        <v>23.636363636363637</v>
      </c>
      <c r="Q2819" s="7" t="str">
        <f t="shared" si="264"/>
        <v>theater</v>
      </c>
      <c r="R2819" s="7" t="str">
        <f t="shared" si="265"/>
        <v>plays</v>
      </c>
      <c r="S2819" s="8">
        <f t="shared" ref="S2819:S2882" si="269">(((J2819/60)/60)/24)+DATE(1970,1,1)</f>
        <v>42023.634976851856</v>
      </c>
      <c r="T2819" s="8">
        <f t="shared" si="266"/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267"/>
        <v>1.0603</v>
      </c>
      <c r="P2820" s="6">
        <f t="shared" si="268"/>
        <v>103.95098039215686</v>
      </c>
      <c r="Q2820" s="7" t="str">
        <f t="shared" si="264"/>
        <v>theater</v>
      </c>
      <c r="R2820" s="7" t="str">
        <f t="shared" si="265"/>
        <v>plays</v>
      </c>
      <c r="S2820" s="8">
        <f t="shared" si="269"/>
        <v>42250.598217592589</v>
      </c>
      <c r="T2820" s="8">
        <f t="shared" si="266"/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267"/>
        <v>1.048</v>
      </c>
      <c r="P2821" s="6">
        <f t="shared" si="268"/>
        <v>50.384615384615387</v>
      </c>
      <c r="Q2821" s="7" t="str">
        <f t="shared" si="264"/>
        <v>theater</v>
      </c>
      <c r="R2821" s="7" t="str">
        <f t="shared" si="265"/>
        <v>plays</v>
      </c>
      <c r="S2821" s="8">
        <f t="shared" si="269"/>
        <v>42139.525567129633</v>
      </c>
      <c r="T2821" s="8">
        <f t="shared" si="266"/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267"/>
        <v>1.36</v>
      </c>
      <c r="P2822" s="6">
        <f t="shared" si="268"/>
        <v>13.6</v>
      </c>
      <c r="Q2822" s="7" t="str">
        <f t="shared" si="264"/>
        <v>theater</v>
      </c>
      <c r="R2822" s="7" t="str">
        <f t="shared" si="265"/>
        <v>plays</v>
      </c>
      <c r="S2822" s="8">
        <f t="shared" si="269"/>
        <v>42401.610983796301</v>
      </c>
      <c r="T2822" s="8">
        <f t="shared" si="266"/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267"/>
        <v>1</v>
      </c>
      <c r="P2823" s="6">
        <f t="shared" si="268"/>
        <v>28.571428571428573</v>
      </c>
      <c r="Q2823" s="7" t="str">
        <f t="shared" si="264"/>
        <v>theater</v>
      </c>
      <c r="R2823" s="7" t="str">
        <f t="shared" si="265"/>
        <v>plays</v>
      </c>
      <c r="S2823" s="8">
        <f t="shared" si="269"/>
        <v>41875.922858796301</v>
      </c>
      <c r="T2823" s="8">
        <f t="shared" si="266"/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267"/>
        <v>1</v>
      </c>
      <c r="P2824" s="6">
        <f t="shared" si="268"/>
        <v>63.829787234042556</v>
      </c>
      <c r="Q2824" s="7" t="str">
        <f t="shared" si="264"/>
        <v>theater</v>
      </c>
      <c r="R2824" s="7" t="str">
        <f t="shared" si="265"/>
        <v>plays</v>
      </c>
      <c r="S2824" s="8">
        <f t="shared" si="269"/>
        <v>42060.683935185181</v>
      </c>
      <c r="T2824" s="8">
        <f t="shared" si="266"/>
        <v>42090.642268518524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267"/>
        <v>1.24</v>
      </c>
      <c r="P2825" s="6">
        <f t="shared" si="268"/>
        <v>8.8571428571428577</v>
      </c>
      <c r="Q2825" s="7" t="str">
        <f t="shared" si="264"/>
        <v>theater</v>
      </c>
      <c r="R2825" s="7" t="str">
        <f t="shared" si="265"/>
        <v>plays</v>
      </c>
      <c r="S2825" s="8">
        <f t="shared" si="269"/>
        <v>42067.011643518519</v>
      </c>
      <c r="T2825" s="8">
        <f t="shared" si="266"/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267"/>
        <v>1.1692307692307693</v>
      </c>
      <c r="P2826" s="6">
        <f t="shared" si="268"/>
        <v>50.666666666666664</v>
      </c>
      <c r="Q2826" s="7" t="str">
        <f t="shared" si="264"/>
        <v>theater</v>
      </c>
      <c r="R2826" s="7" t="str">
        <f t="shared" si="265"/>
        <v>plays</v>
      </c>
      <c r="S2826" s="8">
        <f t="shared" si="269"/>
        <v>42136.270787037036</v>
      </c>
      <c r="T2826" s="8">
        <f t="shared" si="266"/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267"/>
        <v>1.0333333333333334</v>
      </c>
      <c r="P2827" s="6">
        <f t="shared" si="268"/>
        <v>60.784313725490193</v>
      </c>
      <c r="Q2827" s="7" t="str">
        <f t="shared" si="264"/>
        <v>theater</v>
      </c>
      <c r="R2827" s="7" t="str">
        <f t="shared" si="265"/>
        <v>plays</v>
      </c>
      <c r="S2827" s="8">
        <f t="shared" si="269"/>
        <v>42312.792662037042</v>
      </c>
      <c r="T2827" s="8">
        <f t="shared" si="266"/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267"/>
        <v>1.0774999999999999</v>
      </c>
      <c r="P2828" s="6">
        <f t="shared" si="268"/>
        <v>113.42105263157895</v>
      </c>
      <c r="Q2828" s="7" t="str">
        <f t="shared" si="264"/>
        <v>theater</v>
      </c>
      <c r="R2828" s="7" t="str">
        <f t="shared" si="265"/>
        <v>plays</v>
      </c>
      <c r="S2828" s="8">
        <f t="shared" si="269"/>
        <v>42171.034861111111</v>
      </c>
      <c r="T2828" s="8">
        <f t="shared" si="266"/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267"/>
        <v>1.2024999999999999</v>
      </c>
      <c r="P2829" s="6">
        <f t="shared" si="268"/>
        <v>104.56521739130434</v>
      </c>
      <c r="Q2829" s="7" t="str">
        <f t="shared" si="264"/>
        <v>theater</v>
      </c>
      <c r="R2829" s="7" t="str">
        <f t="shared" si="265"/>
        <v>plays</v>
      </c>
      <c r="S2829" s="8">
        <f t="shared" si="269"/>
        <v>42494.683634259258</v>
      </c>
      <c r="T2829" s="8">
        <f t="shared" si="266"/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267"/>
        <v>1.0037894736842106</v>
      </c>
      <c r="P2830" s="6">
        <f t="shared" si="268"/>
        <v>98.30927835051547</v>
      </c>
      <c r="Q2830" s="7" t="str">
        <f t="shared" si="264"/>
        <v>theater</v>
      </c>
      <c r="R2830" s="7" t="str">
        <f t="shared" si="265"/>
        <v>plays</v>
      </c>
      <c r="S2830" s="8">
        <f t="shared" si="269"/>
        <v>42254.264687499999</v>
      </c>
      <c r="T2830" s="8">
        <f t="shared" si="266"/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267"/>
        <v>1.0651999999999999</v>
      </c>
      <c r="P2831" s="6">
        <f t="shared" si="268"/>
        <v>35.039473684210527</v>
      </c>
      <c r="Q2831" s="7" t="str">
        <f t="shared" si="264"/>
        <v>theater</v>
      </c>
      <c r="R2831" s="7" t="str">
        <f t="shared" si="265"/>
        <v>plays</v>
      </c>
      <c r="S2831" s="8">
        <f t="shared" si="269"/>
        <v>42495.434236111112</v>
      </c>
      <c r="T2831" s="8">
        <f t="shared" si="266"/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267"/>
        <v>1</v>
      </c>
      <c r="P2832" s="6">
        <f t="shared" si="268"/>
        <v>272.72727272727275</v>
      </c>
      <c r="Q2832" s="7" t="str">
        <f t="shared" si="264"/>
        <v>theater</v>
      </c>
      <c r="R2832" s="7" t="str">
        <f t="shared" si="265"/>
        <v>plays</v>
      </c>
      <c r="S2832" s="8">
        <f t="shared" si="269"/>
        <v>41758.839675925927</v>
      </c>
      <c r="T2832" s="8">
        <f t="shared" si="266"/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267"/>
        <v>1.1066666666666667</v>
      </c>
      <c r="P2833" s="6">
        <f t="shared" si="268"/>
        <v>63.846153846153847</v>
      </c>
      <c r="Q2833" s="7" t="str">
        <f t="shared" si="264"/>
        <v>theater</v>
      </c>
      <c r="R2833" s="7" t="str">
        <f t="shared" si="265"/>
        <v>plays</v>
      </c>
      <c r="S2833" s="8">
        <f t="shared" si="269"/>
        <v>42171.824884259258</v>
      </c>
      <c r="T2833" s="8">
        <f t="shared" si="266"/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267"/>
        <v>1.1471959999999999</v>
      </c>
      <c r="P2834" s="6">
        <f t="shared" si="268"/>
        <v>30.189368421052631</v>
      </c>
      <c r="Q2834" s="7" t="str">
        <f t="shared" si="264"/>
        <v>theater</v>
      </c>
      <c r="R2834" s="7" t="str">
        <f t="shared" si="265"/>
        <v>plays</v>
      </c>
      <c r="S2834" s="8">
        <f t="shared" si="269"/>
        <v>41938.709421296298</v>
      </c>
      <c r="T2834" s="8">
        <f t="shared" si="266"/>
        <v>41966.916666666672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267"/>
        <v>1.0825925925925926</v>
      </c>
      <c r="P2835" s="6">
        <f t="shared" si="268"/>
        <v>83.51428571428572</v>
      </c>
      <c r="Q2835" s="7" t="str">
        <f t="shared" si="264"/>
        <v>theater</v>
      </c>
      <c r="R2835" s="7" t="str">
        <f t="shared" si="265"/>
        <v>plays</v>
      </c>
      <c r="S2835" s="8">
        <f t="shared" si="269"/>
        <v>42268.127696759257</v>
      </c>
      <c r="T2835" s="8">
        <f t="shared" si="266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267"/>
        <v>1.7</v>
      </c>
      <c r="P2836" s="6">
        <f t="shared" si="268"/>
        <v>64.761904761904759</v>
      </c>
      <c r="Q2836" s="7" t="str">
        <f t="shared" si="264"/>
        <v>theater</v>
      </c>
      <c r="R2836" s="7" t="str">
        <f t="shared" si="265"/>
        <v>plays</v>
      </c>
      <c r="S2836" s="8">
        <f t="shared" si="269"/>
        <v>42019.959837962961</v>
      </c>
      <c r="T2836" s="8">
        <f t="shared" si="266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267"/>
        <v>1.8709899999999999</v>
      </c>
      <c r="P2837" s="6">
        <f t="shared" si="268"/>
        <v>20.118172043010752</v>
      </c>
      <c r="Q2837" s="7" t="str">
        <f t="shared" si="264"/>
        <v>theater</v>
      </c>
      <c r="R2837" s="7" t="str">
        <f t="shared" si="265"/>
        <v>plays</v>
      </c>
      <c r="S2837" s="8">
        <f t="shared" si="269"/>
        <v>42313.703900462962</v>
      </c>
      <c r="T2837" s="8">
        <f t="shared" si="266"/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267"/>
        <v>1.0777777777777777</v>
      </c>
      <c r="P2838" s="6">
        <f t="shared" si="268"/>
        <v>44.090909090909093</v>
      </c>
      <c r="Q2838" s="7" t="str">
        <f t="shared" si="264"/>
        <v>theater</v>
      </c>
      <c r="R2838" s="7" t="str">
        <f t="shared" si="265"/>
        <v>plays</v>
      </c>
      <c r="S2838" s="8">
        <f t="shared" si="269"/>
        <v>42746.261782407411</v>
      </c>
      <c r="T2838" s="8">
        <f t="shared" si="266"/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267"/>
        <v>1</v>
      </c>
      <c r="P2839" s="6">
        <f t="shared" si="268"/>
        <v>40.476190476190474</v>
      </c>
      <c r="Q2839" s="7" t="str">
        <f t="shared" si="264"/>
        <v>theater</v>
      </c>
      <c r="R2839" s="7" t="str">
        <f t="shared" si="265"/>
        <v>plays</v>
      </c>
      <c r="S2839" s="8">
        <f t="shared" si="269"/>
        <v>42307.908379629633</v>
      </c>
      <c r="T2839" s="8">
        <f t="shared" si="266"/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267"/>
        <v>1.2024999999999999</v>
      </c>
      <c r="P2840" s="6">
        <f t="shared" si="268"/>
        <v>44.537037037037038</v>
      </c>
      <c r="Q2840" s="7" t="str">
        <f t="shared" si="264"/>
        <v>theater</v>
      </c>
      <c r="R2840" s="7" t="str">
        <f t="shared" si="265"/>
        <v>plays</v>
      </c>
      <c r="S2840" s="8">
        <f t="shared" si="269"/>
        <v>41842.607592592591</v>
      </c>
      <c r="T2840" s="8">
        <f t="shared" si="266"/>
        <v>41864.916666666664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267"/>
        <v>1.1142857142857143</v>
      </c>
      <c r="P2841" s="6">
        <f t="shared" si="268"/>
        <v>125.80645161290323</v>
      </c>
      <c r="Q2841" s="7" t="str">
        <f t="shared" si="264"/>
        <v>theater</v>
      </c>
      <c r="R2841" s="7" t="str">
        <f t="shared" si="265"/>
        <v>plays</v>
      </c>
      <c r="S2841" s="8">
        <f t="shared" si="269"/>
        <v>41853.240208333329</v>
      </c>
      <c r="T2841" s="8">
        <f t="shared" si="266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267"/>
        <v>1.04</v>
      </c>
      <c r="P2842" s="6">
        <f t="shared" si="268"/>
        <v>19.696969696969695</v>
      </c>
      <c r="Q2842" s="7" t="str">
        <f t="shared" si="264"/>
        <v>theater</v>
      </c>
      <c r="R2842" s="7" t="str">
        <f t="shared" si="265"/>
        <v>plays</v>
      </c>
      <c r="S2842" s="8">
        <f t="shared" si="269"/>
        <v>42060.035636574074</v>
      </c>
      <c r="T2842" s="8">
        <f t="shared" si="266"/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267"/>
        <v>0.01</v>
      </c>
      <c r="P2843" s="6">
        <f t="shared" si="268"/>
        <v>10</v>
      </c>
      <c r="Q2843" s="7" t="str">
        <f t="shared" si="264"/>
        <v>theater</v>
      </c>
      <c r="R2843" s="7" t="str">
        <f t="shared" si="265"/>
        <v>plays</v>
      </c>
      <c r="S2843" s="8">
        <f t="shared" si="269"/>
        <v>42291.739548611105</v>
      </c>
      <c r="T2843" s="8">
        <f t="shared" si="266"/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267"/>
        <v>0</v>
      </c>
      <c r="P2844" s="6">
        <f t="shared" si="268"/>
        <v>0</v>
      </c>
      <c r="Q2844" s="7" t="str">
        <f t="shared" si="264"/>
        <v>theater</v>
      </c>
      <c r="R2844" s="7" t="str">
        <f t="shared" si="265"/>
        <v>plays</v>
      </c>
      <c r="S2844" s="8">
        <f t="shared" si="269"/>
        <v>41784.952488425923</v>
      </c>
      <c r="T2844" s="8">
        <f t="shared" si="266"/>
        <v>41811.458333333336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267"/>
        <v>0</v>
      </c>
      <c r="P2845" s="6">
        <f t="shared" si="268"/>
        <v>0</v>
      </c>
      <c r="Q2845" s="7" t="str">
        <f t="shared" si="264"/>
        <v>theater</v>
      </c>
      <c r="R2845" s="7" t="str">
        <f t="shared" si="265"/>
        <v>plays</v>
      </c>
      <c r="S2845" s="8">
        <f t="shared" si="269"/>
        <v>42492.737847222219</v>
      </c>
      <c r="T2845" s="8">
        <f t="shared" si="266"/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267"/>
        <v>5.4545454545454543E-2</v>
      </c>
      <c r="P2846" s="6">
        <f t="shared" si="268"/>
        <v>30</v>
      </c>
      <c r="Q2846" s="7" t="str">
        <f t="shared" si="264"/>
        <v>theater</v>
      </c>
      <c r="R2846" s="7" t="str">
        <f t="shared" si="265"/>
        <v>plays</v>
      </c>
      <c r="S2846" s="8">
        <f t="shared" si="269"/>
        <v>42709.546064814815</v>
      </c>
      <c r="T2846" s="8">
        <f t="shared" si="266"/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267"/>
        <v>0.31546666666666667</v>
      </c>
      <c r="P2847" s="6">
        <f t="shared" si="268"/>
        <v>60.666666666666664</v>
      </c>
      <c r="Q2847" s="7" t="str">
        <f t="shared" si="264"/>
        <v>theater</v>
      </c>
      <c r="R2847" s="7" t="str">
        <f t="shared" si="265"/>
        <v>plays</v>
      </c>
      <c r="S2847" s="8">
        <f t="shared" si="269"/>
        <v>42103.016585648147</v>
      </c>
      <c r="T2847" s="8">
        <f t="shared" si="266"/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267"/>
        <v>0</v>
      </c>
      <c r="P2848" s="6">
        <f t="shared" si="268"/>
        <v>0</v>
      </c>
      <c r="Q2848" s="7" t="str">
        <f t="shared" si="264"/>
        <v>theater</v>
      </c>
      <c r="R2848" s="7" t="str">
        <f t="shared" si="265"/>
        <v>plays</v>
      </c>
      <c r="S2848" s="8">
        <f t="shared" si="269"/>
        <v>42108.692060185189</v>
      </c>
      <c r="T2848" s="8">
        <f t="shared" si="266"/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267"/>
        <v>0</v>
      </c>
      <c r="P2849" s="6">
        <f t="shared" si="268"/>
        <v>0</v>
      </c>
      <c r="Q2849" s="7" t="str">
        <f t="shared" si="264"/>
        <v>theater</v>
      </c>
      <c r="R2849" s="7" t="str">
        <f t="shared" si="265"/>
        <v>plays</v>
      </c>
      <c r="S2849" s="8">
        <f t="shared" si="269"/>
        <v>42453.806307870371</v>
      </c>
      <c r="T2849" s="8">
        <f t="shared" si="266"/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267"/>
        <v>2E-3</v>
      </c>
      <c r="P2850" s="6">
        <f t="shared" si="268"/>
        <v>23.333333333333332</v>
      </c>
      <c r="Q2850" s="7" t="str">
        <f t="shared" si="264"/>
        <v>theater</v>
      </c>
      <c r="R2850" s="7" t="str">
        <f t="shared" si="265"/>
        <v>plays</v>
      </c>
      <c r="S2850" s="8">
        <f t="shared" si="269"/>
        <v>42123.648831018523</v>
      </c>
      <c r="T2850" s="8">
        <f t="shared" si="266"/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267"/>
        <v>0.01</v>
      </c>
      <c r="P2851" s="6">
        <f t="shared" si="268"/>
        <v>5</v>
      </c>
      <c r="Q2851" s="7" t="str">
        <f t="shared" si="264"/>
        <v>theater</v>
      </c>
      <c r="R2851" s="7" t="str">
        <f t="shared" si="265"/>
        <v>plays</v>
      </c>
      <c r="S2851" s="8">
        <f t="shared" si="269"/>
        <v>42453.428240740745</v>
      </c>
      <c r="T2851" s="8">
        <f t="shared" si="266"/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267"/>
        <v>3.8875E-2</v>
      </c>
      <c r="P2852" s="6">
        <f t="shared" si="268"/>
        <v>23.923076923076923</v>
      </c>
      <c r="Q2852" s="7" t="str">
        <f t="shared" si="264"/>
        <v>theater</v>
      </c>
      <c r="R2852" s="7" t="str">
        <f t="shared" si="265"/>
        <v>plays</v>
      </c>
      <c r="S2852" s="8">
        <f t="shared" si="269"/>
        <v>41858.007071759261</v>
      </c>
      <c r="T2852" s="8">
        <f t="shared" si="266"/>
        <v>41888.007071759261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267"/>
        <v>0</v>
      </c>
      <c r="P2853" s="6">
        <f t="shared" si="268"/>
        <v>0</v>
      </c>
      <c r="Q2853" s="7" t="str">
        <f t="shared" si="264"/>
        <v>theater</v>
      </c>
      <c r="R2853" s="7" t="str">
        <f t="shared" si="265"/>
        <v>plays</v>
      </c>
      <c r="S2853" s="8">
        <f t="shared" si="269"/>
        <v>42390.002650462964</v>
      </c>
      <c r="T2853" s="8">
        <f t="shared" si="266"/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267"/>
        <v>1.9E-2</v>
      </c>
      <c r="P2854" s="6">
        <f t="shared" si="268"/>
        <v>15.833333333333334</v>
      </c>
      <c r="Q2854" s="7" t="str">
        <f t="shared" si="264"/>
        <v>theater</v>
      </c>
      <c r="R2854" s="7" t="str">
        <f t="shared" si="265"/>
        <v>plays</v>
      </c>
      <c r="S2854" s="8">
        <f t="shared" si="269"/>
        <v>41781.045173611114</v>
      </c>
      <c r="T2854" s="8">
        <f t="shared" si="266"/>
        <v>41811.045173611114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267"/>
        <v>0</v>
      </c>
      <c r="P2855" s="6">
        <f t="shared" si="268"/>
        <v>0</v>
      </c>
      <c r="Q2855" s="7" t="str">
        <f t="shared" si="264"/>
        <v>theater</v>
      </c>
      <c r="R2855" s="7" t="str">
        <f t="shared" si="265"/>
        <v>plays</v>
      </c>
      <c r="S2855" s="8">
        <f t="shared" si="269"/>
        <v>41836.190937499996</v>
      </c>
      <c r="T2855" s="8">
        <f t="shared" si="266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267"/>
        <v>0.41699999999999998</v>
      </c>
      <c r="P2856" s="6">
        <f t="shared" si="268"/>
        <v>29.785714285714285</v>
      </c>
      <c r="Q2856" s="7" t="str">
        <f t="shared" si="264"/>
        <v>theater</v>
      </c>
      <c r="R2856" s="7" t="str">
        <f t="shared" si="265"/>
        <v>plays</v>
      </c>
      <c r="S2856" s="8">
        <f t="shared" si="269"/>
        <v>42111.71665509259</v>
      </c>
      <c r="T2856" s="8">
        <f t="shared" si="266"/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267"/>
        <v>0.5</v>
      </c>
      <c r="P2857" s="6">
        <f t="shared" si="268"/>
        <v>60</v>
      </c>
      <c r="Q2857" s="7" t="str">
        <f t="shared" si="264"/>
        <v>theater</v>
      </c>
      <c r="R2857" s="7" t="str">
        <f t="shared" si="265"/>
        <v>plays</v>
      </c>
      <c r="S2857" s="8">
        <f t="shared" si="269"/>
        <v>42370.007766203707</v>
      </c>
      <c r="T2857" s="8">
        <f t="shared" si="266"/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267"/>
        <v>4.8666666666666664E-2</v>
      </c>
      <c r="P2858" s="6">
        <f t="shared" si="268"/>
        <v>24.333333333333332</v>
      </c>
      <c r="Q2858" s="7" t="str">
        <f t="shared" ref="Q2858:Q2921" si="270">LEFT(N2858,SEARCH("/",N2858)-1)</f>
        <v>theater</v>
      </c>
      <c r="R2858" s="7" t="str">
        <f t="shared" ref="R2858:R2921" si="271">RIGHT(N2858,LEN(N2858)-SEARCH("/",N2858))</f>
        <v>plays</v>
      </c>
      <c r="S2858" s="8">
        <f t="shared" si="269"/>
        <v>42165.037581018521</v>
      </c>
      <c r="T2858" s="8">
        <f t="shared" si="266"/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267"/>
        <v>0.19736842105263158</v>
      </c>
      <c r="P2859" s="6">
        <f t="shared" si="268"/>
        <v>500</v>
      </c>
      <c r="Q2859" s="7" t="str">
        <f t="shared" si="270"/>
        <v>theater</v>
      </c>
      <c r="R2859" s="7" t="str">
        <f t="shared" si="271"/>
        <v>plays</v>
      </c>
      <c r="S2859" s="8">
        <f t="shared" si="269"/>
        <v>42726.920081018514</v>
      </c>
      <c r="T2859" s="8">
        <f t="shared" si="266"/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267"/>
        <v>0</v>
      </c>
      <c r="P2860" s="6">
        <f t="shared" si="268"/>
        <v>0</v>
      </c>
      <c r="Q2860" s="7" t="str">
        <f t="shared" si="270"/>
        <v>theater</v>
      </c>
      <c r="R2860" s="7" t="str">
        <f t="shared" si="271"/>
        <v>plays</v>
      </c>
      <c r="S2860" s="8">
        <f t="shared" si="269"/>
        <v>41954.545081018514</v>
      </c>
      <c r="T2860" s="8">
        <f t="shared" si="266"/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267"/>
        <v>1.7500000000000002E-2</v>
      </c>
      <c r="P2861" s="6">
        <f t="shared" si="268"/>
        <v>35</v>
      </c>
      <c r="Q2861" s="7" t="str">
        <f t="shared" si="270"/>
        <v>theater</v>
      </c>
      <c r="R2861" s="7" t="str">
        <f t="shared" si="271"/>
        <v>plays</v>
      </c>
      <c r="S2861" s="8">
        <f t="shared" si="269"/>
        <v>42233.362314814818</v>
      </c>
      <c r="T2861" s="8">
        <f t="shared" si="266"/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267"/>
        <v>6.6500000000000004E-2</v>
      </c>
      <c r="P2862" s="6">
        <f t="shared" si="268"/>
        <v>29.555555555555557</v>
      </c>
      <c r="Q2862" s="7" t="str">
        <f t="shared" si="270"/>
        <v>theater</v>
      </c>
      <c r="R2862" s="7" t="str">
        <f t="shared" si="271"/>
        <v>plays</v>
      </c>
      <c r="S2862" s="8">
        <f t="shared" si="269"/>
        <v>42480.800648148142</v>
      </c>
      <c r="T2862" s="8">
        <f t="shared" si="266"/>
        <v>42540.800648148142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267"/>
        <v>0.32</v>
      </c>
      <c r="P2863" s="6">
        <f t="shared" si="268"/>
        <v>26.666666666666668</v>
      </c>
      <c r="Q2863" s="7" t="str">
        <f t="shared" si="270"/>
        <v>theater</v>
      </c>
      <c r="R2863" s="7" t="str">
        <f t="shared" si="271"/>
        <v>plays</v>
      </c>
      <c r="S2863" s="8">
        <f t="shared" si="269"/>
        <v>42257.590833333335</v>
      </c>
      <c r="T2863" s="8">
        <f t="shared" si="266"/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267"/>
        <v>4.3307086614173228E-3</v>
      </c>
      <c r="P2864" s="6">
        <f t="shared" si="268"/>
        <v>18.333333333333332</v>
      </c>
      <c r="Q2864" s="7" t="str">
        <f t="shared" si="270"/>
        <v>theater</v>
      </c>
      <c r="R2864" s="7" t="str">
        <f t="shared" si="271"/>
        <v>plays</v>
      </c>
      <c r="S2864" s="8">
        <f t="shared" si="269"/>
        <v>41784.789687500001</v>
      </c>
      <c r="T2864" s="8">
        <f t="shared" si="266"/>
        <v>41814.789687500001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267"/>
        <v>4.0000000000000002E-4</v>
      </c>
      <c r="P2865" s="6">
        <f t="shared" si="268"/>
        <v>20</v>
      </c>
      <c r="Q2865" s="7" t="str">
        <f t="shared" si="270"/>
        <v>theater</v>
      </c>
      <c r="R2865" s="7" t="str">
        <f t="shared" si="271"/>
        <v>plays</v>
      </c>
      <c r="S2865" s="8">
        <f t="shared" si="269"/>
        <v>41831.675034722226</v>
      </c>
      <c r="T2865" s="8">
        <f t="shared" si="266"/>
        <v>41891.675034722226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267"/>
        <v>1.6E-2</v>
      </c>
      <c r="P2866" s="6">
        <f t="shared" si="268"/>
        <v>13.333333333333334</v>
      </c>
      <c r="Q2866" s="7" t="str">
        <f t="shared" si="270"/>
        <v>theater</v>
      </c>
      <c r="R2866" s="7" t="str">
        <f t="shared" si="271"/>
        <v>plays</v>
      </c>
      <c r="S2866" s="8">
        <f t="shared" si="269"/>
        <v>42172.613506944443</v>
      </c>
      <c r="T2866" s="8">
        <f t="shared" si="266"/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267"/>
        <v>0</v>
      </c>
      <c r="P2867" s="6">
        <f t="shared" si="268"/>
        <v>0</v>
      </c>
      <c r="Q2867" s="7" t="str">
        <f t="shared" si="270"/>
        <v>theater</v>
      </c>
      <c r="R2867" s="7" t="str">
        <f t="shared" si="271"/>
        <v>plays</v>
      </c>
      <c r="S2867" s="8">
        <f t="shared" si="269"/>
        <v>41950.114108796297</v>
      </c>
      <c r="T2867" s="8">
        <f t="shared" si="266"/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267"/>
        <v>8.9999999999999993E-3</v>
      </c>
      <c r="P2868" s="6">
        <f t="shared" si="268"/>
        <v>22.5</v>
      </c>
      <c r="Q2868" s="7" t="str">
        <f t="shared" si="270"/>
        <v>theater</v>
      </c>
      <c r="R2868" s="7" t="str">
        <f t="shared" si="271"/>
        <v>plays</v>
      </c>
      <c r="S2868" s="8">
        <f t="shared" si="269"/>
        <v>42627.955104166671</v>
      </c>
      <c r="T2868" s="8">
        <f t="shared" si="266"/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267"/>
        <v>0.2016</v>
      </c>
      <c r="P2869" s="6">
        <f t="shared" si="268"/>
        <v>50.4</v>
      </c>
      <c r="Q2869" s="7" t="str">
        <f t="shared" si="270"/>
        <v>theater</v>
      </c>
      <c r="R2869" s="7" t="str">
        <f t="shared" si="271"/>
        <v>plays</v>
      </c>
      <c r="S2869" s="8">
        <f t="shared" si="269"/>
        <v>42531.195277777777</v>
      </c>
      <c r="T2869" s="8">
        <f t="shared" si="266"/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267"/>
        <v>0.42011733333333334</v>
      </c>
      <c r="P2870" s="6">
        <f t="shared" si="268"/>
        <v>105.02933333333334</v>
      </c>
      <c r="Q2870" s="7" t="str">
        <f t="shared" si="270"/>
        <v>theater</v>
      </c>
      <c r="R2870" s="7" t="str">
        <f t="shared" si="271"/>
        <v>plays</v>
      </c>
      <c r="S2870" s="8">
        <f t="shared" si="269"/>
        <v>42618.827013888891</v>
      </c>
      <c r="T2870" s="8">
        <f t="shared" si="266"/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267"/>
        <v>8.8500000000000002E-3</v>
      </c>
      <c r="P2871" s="6">
        <f t="shared" si="268"/>
        <v>35.4</v>
      </c>
      <c r="Q2871" s="7" t="str">
        <f t="shared" si="270"/>
        <v>theater</v>
      </c>
      <c r="R2871" s="7" t="str">
        <f t="shared" si="271"/>
        <v>plays</v>
      </c>
      <c r="S2871" s="8">
        <f t="shared" si="269"/>
        <v>42540.593530092592</v>
      </c>
      <c r="T2871" s="8">
        <f t="shared" si="266"/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267"/>
        <v>0.15</v>
      </c>
      <c r="P2872" s="6">
        <f t="shared" si="268"/>
        <v>83.333333333333329</v>
      </c>
      <c r="Q2872" s="7" t="str">
        <f t="shared" si="270"/>
        <v>theater</v>
      </c>
      <c r="R2872" s="7" t="str">
        <f t="shared" si="271"/>
        <v>plays</v>
      </c>
      <c r="S2872" s="8">
        <f t="shared" si="269"/>
        <v>41746.189409722225</v>
      </c>
      <c r="T2872" s="8">
        <f t="shared" si="266"/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267"/>
        <v>4.6699999999999998E-2</v>
      </c>
      <c r="P2873" s="6">
        <f t="shared" si="268"/>
        <v>35.92307692307692</v>
      </c>
      <c r="Q2873" s="7" t="str">
        <f t="shared" si="270"/>
        <v>theater</v>
      </c>
      <c r="R2873" s="7" t="str">
        <f t="shared" si="271"/>
        <v>plays</v>
      </c>
      <c r="S2873" s="8">
        <f t="shared" si="269"/>
        <v>41974.738576388889</v>
      </c>
      <c r="T2873" s="8">
        <f t="shared" si="266"/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267"/>
        <v>0</v>
      </c>
      <c r="P2874" s="6">
        <f t="shared" si="268"/>
        <v>0</v>
      </c>
      <c r="Q2874" s="7" t="str">
        <f t="shared" si="270"/>
        <v>theater</v>
      </c>
      <c r="R2874" s="7" t="str">
        <f t="shared" si="271"/>
        <v>plays</v>
      </c>
      <c r="S2874" s="8">
        <f t="shared" si="269"/>
        <v>42115.11618055556</v>
      </c>
      <c r="T2874" s="8">
        <f t="shared" si="266"/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267"/>
        <v>0.38119999999999998</v>
      </c>
      <c r="P2875" s="6">
        <f t="shared" si="268"/>
        <v>119.125</v>
      </c>
      <c r="Q2875" s="7" t="str">
        <f t="shared" si="270"/>
        <v>theater</v>
      </c>
      <c r="R2875" s="7" t="str">
        <f t="shared" si="271"/>
        <v>plays</v>
      </c>
      <c r="S2875" s="8">
        <f t="shared" si="269"/>
        <v>42002.817488425921</v>
      </c>
      <c r="T2875" s="8">
        <f t="shared" si="266"/>
        <v>42032.817488425921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267"/>
        <v>5.4199999999999998E-2</v>
      </c>
      <c r="P2876" s="6">
        <f t="shared" si="268"/>
        <v>90.333333333333329</v>
      </c>
      <c r="Q2876" s="7" t="str">
        <f t="shared" si="270"/>
        <v>theater</v>
      </c>
      <c r="R2876" s="7" t="str">
        <f t="shared" si="271"/>
        <v>plays</v>
      </c>
      <c r="S2876" s="8">
        <f t="shared" si="269"/>
        <v>42722.84474537037</v>
      </c>
      <c r="T2876" s="8">
        <f t="shared" si="266"/>
        <v>42752.84474537037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267"/>
        <v>3.5E-4</v>
      </c>
      <c r="P2877" s="6">
        <f t="shared" si="268"/>
        <v>2.3333333333333335</v>
      </c>
      <c r="Q2877" s="7" t="str">
        <f t="shared" si="270"/>
        <v>theater</v>
      </c>
      <c r="R2877" s="7" t="str">
        <f t="shared" si="271"/>
        <v>plays</v>
      </c>
      <c r="S2877" s="8">
        <f t="shared" si="269"/>
        <v>42465.128391203703</v>
      </c>
      <c r="T2877" s="8">
        <f t="shared" si="266"/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267"/>
        <v>0</v>
      </c>
      <c r="P2878" s="6">
        <f t="shared" si="268"/>
        <v>0</v>
      </c>
      <c r="Q2878" s="7" t="str">
        <f t="shared" si="270"/>
        <v>theater</v>
      </c>
      <c r="R2878" s="7" t="str">
        <f t="shared" si="271"/>
        <v>plays</v>
      </c>
      <c r="S2878" s="8">
        <f t="shared" si="269"/>
        <v>42171.743969907402</v>
      </c>
      <c r="T2878" s="8">
        <f t="shared" si="266"/>
        <v>42201.743969907402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267"/>
        <v>0.10833333333333334</v>
      </c>
      <c r="P2879" s="6">
        <f t="shared" si="268"/>
        <v>108.33333333333333</v>
      </c>
      <c r="Q2879" s="7" t="str">
        <f t="shared" si="270"/>
        <v>theater</v>
      </c>
      <c r="R2879" s="7" t="str">
        <f t="shared" si="271"/>
        <v>plays</v>
      </c>
      <c r="S2879" s="8">
        <f t="shared" si="269"/>
        <v>42672.955138888887</v>
      </c>
      <c r="T2879" s="8">
        <f t="shared" si="266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267"/>
        <v>2.1000000000000001E-2</v>
      </c>
      <c r="P2880" s="6">
        <f t="shared" si="268"/>
        <v>15.75</v>
      </c>
      <c r="Q2880" s="7" t="str">
        <f t="shared" si="270"/>
        <v>theater</v>
      </c>
      <c r="R2880" s="7" t="str">
        <f t="shared" si="271"/>
        <v>plays</v>
      </c>
      <c r="S2880" s="8">
        <f t="shared" si="269"/>
        <v>42128.615682870368</v>
      </c>
      <c r="T2880" s="8">
        <f t="shared" si="266"/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267"/>
        <v>2.5892857142857141E-3</v>
      </c>
      <c r="P2881" s="6">
        <f t="shared" si="268"/>
        <v>29</v>
      </c>
      <c r="Q2881" s="7" t="str">
        <f t="shared" si="270"/>
        <v>theater</v>
      </c>
      <c r="R2881" s="7" t="str">
        <f t="shared" si="271"/>
        <v>plays</v>
      </c>
      <c r="S2881" s="8">
        <f t="shared" si="269"/>
        <v>42359.725243055553</v>
      </c>
      <c r="T2881" s="8">
        <f t="shared" si="266"/>
        <v>42389.725243055553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267"/>
        <v>0.23333333333333334</v>
      </c>
      <c r="P2882" s="6">
        <f t="shared" si="268"/>
        <v>96.551724137931032</v>
      </c>
      <c r="Q2882" s="7" t="str">
        <f t="shared" si="270"/>
        <v>theater</v>
      </c>
      <c r="R2882" s="7" t="str">
        <f t="shared" si="271"/>
        <v>plays</v>
      </c>
      <c r="S2882" s="8">
        <f t="shared" si="269"/>
        <v>42192.905694444446</v>
      </c>
      <c r="T2882" s="8">
        <f t="shared" ref="T2882:T2945" si="272">(((I2882/60)/60)/24)+DATE(1970,1,1)</f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273">E2883/D2883</f>
        <v>0</v>
      </c>
      <c r="P2883" s="6">
        <f t="shared" ref="P2883:P2946" si="274">IF(L2883=0,0,E2883/L2883)</f>
        <v>0</v>
      </c>
      <c r="Q2883" s="7" t="str">
        <f t="shared" si="270"/>
        <v>theater</v>
      </c>
      <c r="R2883" s="7" t="str">
        <f t="shared" si="271"/>
        <v>plays</v>
      </c>
      <c r="S2883" s="8">
        <f t="shared" ref="S2883:S2946" si="275">(((J2883/60)/60)/24)+DATE(1970,1,1)</f>
        <v>41916.597638888888</v>
      </c>
      <c r="T2883" s="8">
        <f t="shared" si="272"/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273"/>
        <v>0.33600000000000002</v>
      </c>
      <c r="P2884" s="6">
        <f t="shared" si="274"/>
        <v>63</v>
      </c>
      <c r="Q2884" s="7" t="str">
        <f t="shared" si="270"/>
        <v>theater</v>
      </c>
      <c r="R2884" s="7" t="str">
        <f t="shared" si="271"/>
        <v>plays</v>
      </c>
      <c r="S2884" s="8">
        <f t="shared" si="275"/>
        <v>42461.596273148149</v>
      </c>
      <c r="T2884" s="8">
        <f t="shared" si="272"/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273"/>
        <v>0.1908</v>
      </c>
      <c r="P2885" s="6">
        <f t="shared" si="274"/>
        <v>381.6</v>
      </c>
      <c r="Q2885" s="7" t="str">
        <f t="shared" si="270"/>
        <v>theater</v>
      </c>
      <c r="R2885" s="7" t="str">
        <f t="shared" si="271"/>
        <v>plays</v>
      </c>
      <c r="S2885" s="8">
        <f t="shared" si="275"/>
        <v>42370.90320601852</v>
      </c>
      <c r="T2885" s="8">
        <f t="shared" si="272"/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273"/>
        <v>4.1111111111111114E-3</v>
      </c>
      <c r="P2886" s="6">
        <f t="shared" si="274"/>
        <v>46.25</v>
      </c>
      <c r="Q2886" s="7" t="str">
        <f t="shared" si="270"/>
        <v>theater</v>
      </c>
      <c r="R2886" s="7" t="str">
        <f t="shared" si="271"/>
        <v>plays</v>
      </c>
      <c r="S2886" s="8">
        <f t="shared" si="275"/>
        <v>41948.727256944447</v>
      </c>
      <c r="T2886" s="8">
        <f t="shared" si="272"/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273"/>
        <v>0.32500000000000001</v>
      </c>
      <c r="P2887" s="6">
        <f t="shared" si="274"/>
        <v>26</v>
      </c>
      <c r="Q2887" s="7" t="str">
        <f t="shared" si="270"/>
        <v>theater</v>
      </c>
      <c r="R2887" s="7" t="str">
        <f t="shared" si="271"/>
        <v>plays</v>
      </c>
      <c r="S2887" s="8">
        <f t="shared" si="275"/>
        <v>42047.07640046296</v>
      </c>
      <c r="T2887" s="8">
        <f t="shared" si="272"/>
        <v>42077.034733796296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273"/>
        <v>0.05</v>
      </c>
      <c r="P2888" s="6">
        <f t="shared" si="274"/>
        <v>10</v>
      </c>
      <c r="Q2888" s="7" t="str">
        <f t="shared" si="270"/>
        <v>theater</v>
      </c>
      <c r="R2888" s="7" t="str">
        <f t="shared" si="271"/>
        <v>plays</v>
      </c>
      <c r="S2888" s="8">
        <f t="shared" si="275"/>
        <v>42261.632916666669</v>
      </c>
      <c r="T2888" s="8">
        <f t="shared" si="272"/>
        <v>42266.165972222225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273"/>
        <v>1.6666666666666668E-3</v>
      </c>
      <c r="P2889" s="6">
        <f t="shared" si="274"/>
        <v>5</v>
      </c>
      <c r="Q2889" s="7" t="str">
        <f t="shared" si="270"/>
        <v>theater</v>
      </c>
      <c r="R2889" s="7" t="str">
        <f t="shared" si="271"/>
        <v>plays</v>
      </c>
      <c r="S2889" s="8">
        <f t="shared" si="275"/>
        <v>41985.427361111113</v>
      </c>
      <c r="T2889" s="8">
        <f t="shared" si="272"/>
        <v>42015.427361111113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273"/>
        <v>0</v>
      </c>
      <c r="P2890" s="6">
        <f t="shared" si="274"/>
        <v>0</v>
      </c>
      <c r="Q2890" s="7" t="str">
        <f t="shared" si="270"/>
        <v>theater</v>
      </c>
      <c r="R2890" s="7" t="str">
        <f t="shared" si="271"/>
        <v>plays</v>
      </c>
      <c r="S2890" s="8">
        <f t="shared" si="275"/>
        <v>41922.535185185188</v>
      </c>
      <c r="T2890" s="8">
        <f t="shared" si="272"/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273"/>
        <v>0.38066666666666665</v>
      </c>
      <c r="P2891" s="6">
        <f t="shared" si="274"/>
        <v>81.571428571428569</v>
      </c>
      <c r="Q2891" s="7" t="str">
        <f t="shared" si="270"/>
        <v>theater</v>
      </c>
      <c r="R2891" s="7" t="str">
        <f t="shared" si="271"/>
        <v>plays</v>
      </c>
      <c r="S2891" s="8">
        <f t="shared" si="275"/>
        <v>41850.863252314812</v>
      </c>
      <c r="T2891" s="8">
        <f t="shared" si="272"/>
        <v>41880.863252314812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273"/>
        <v>1.0500000000000001E-2</v>
      </c>
      <c r="P2892" s="6">
        <f t="shared" si="274"/>
        <v>7</v>
      </c>
      <c r="Q2892" s="7" t="str">
        <f t="shared" si="270"/>
        <v>theater</v>
      </c>
      <c r="R2892" s="7" t="str">
        <f t="shared" si="271"/>
        <v>plays</v>
      </c>
      <c r="S2892" s="8">
        <f t="shared" si="275"/>
        <v>41831.742962962962</v>
      </c>
      <c r="T2892" s="8">
        <f t="shared" si="272"/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273"/>
        <v>2.7300000000000001E-2</v>
      </c>
      <c r="P2893" s="6">
        <f t="shared" si="274"/>
        <v>27.3</v>
      </c>
      <c r="Q2893" s="7" t="str">
        <f t="shared" si="270"/>
        <v>theater</v>
      </c>
      <c r="R2893" s="7" t="str">
        <f t="shared" si="271"/>
        <v>plays</v>
      </c>
      <c r="S2893" s="8">
        <f t="shared" si="275"/>
        <v>42415.883425925931</v>
      </c>
      <c r="T2893" s="8">
        <f t="shared" si="272"/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273"/>
        <v>9.0909090909090912E-2</v>
      </c>
      <c r="P2894" s="6">
        <f t="shared" si="274"/>
        <v>29.411764705882351</v>
      </c>
      <c r="Q2894" s="7" t="str">
        <f t="shared" si="270"/>
        <v>theater</v>
      </c>
      <c r="R2894" s="7" t="str">
        <f t="shared" si="271"/>
        <v>plays</v>
      </c>
      <c r="S2894" s="8">
        <f t="shared" si="275"/>
        <v>41869.714166666665</v>
      </c>
      <c r="T2894" s="8">
        <f t="shared" si="272"/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273"/>
        <v>5.0000000000000001E-3</v>
      </c>
      <c r="P2895" s="6">
        <f t="shared" si="274"/>
        <v>12.5</v>
      </c>
      <c r="Q2895" s="7" t="str">
        <f t="shared" si="270"/>
        <v>theater</v>
      </c>
      <c r="R2895" s="7" t="str">
        <f t="shared" si="271"/>
        <v>plays</v>
      </c>
      <c r="S2895" s="8">
        <f t="shared" si="275"/>
        <v>41953.773090277777</v>
      </c>
      <c r="T2895" s="8">
        <f t="shared" si="272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273"/>
        <v>0</v>
      </c>
      <c r="P2896" s="6">
        <f t="shared" si="274"/>
        <v>0</v>
      </c>
      <c r="Q2896" s="7" t="str">
        <f t="shared" si="270"/>
        <v>theater</v>
      </c>
      <c r="R2896" s="7" t="str">
        <f t="shared" si="271"/>
        <v>plays</v>
      </c>
      <c r="S2896" s="8">
        <f t="shared" si="275"/>
        <v>42037.986284722225</v>
      </c>
      <c r="T2896" s="8">
        <f t="shared" si="272"/>
        <v>42097.944618055553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273"/>
        <v>4.5999999999999999E-2</v>
      </c>
      <c r="P2897" s="6">
        <f t="shared" si="274"/>
        <v>5.75</v>
      </c>
      <c r="Q2897" s="7" t="str">
        <f t="shared" si="270"/>
        <v>theater</v>
      </c>
      <c r="R2897" s="7" t="str">
        <f t="shared" si="271"/>
        <v>plays</v>
      </c>
      <c r="S2897" s="8">
        <f t="shared" si="275"/>
        <v>41811.555462962962</v>
      </c>
      <c r="T2897" s="8">
        <f t="shared" si="272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273"/>
        <v>0.20833333333333334</v>
      </c>
      <c r="P2898" s="6">
        <f t="shared" si="274"/>
        <v>52.083333333333336</v>
      </c>
      <c r="Q2898" s="7" t="str">
        <f t="shared" si="270"/>
        <v>theater</v>
      </c>
      <c r="R2898" s="7" t="str">
        <f t="shared" si="271"/>
        <v>plays</v>
      </c>
      <c r="S2898" s="8">
        <f t="shared" si="275"/>
        <v>42701.908807870372</v>
      </c>
      <c r="T2898" s="8">
        <f t="shared" si="272"/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273"/>
        <v>4.583333333333333E-2</v>
      </c>
      <c r="P2899" s="6">
        <f t="shared" si="274"/>
        <v>183.33333333333334</v>
      </c>
      <c r="Q2899" s="7" t="str">
        <f t="shared" si="270"/>
        <v>theater</v>
      </c>
      <c r="R2899" s="7" t="str">
        <f t="shared" si="271"/>
        <v>plays</v>
      </c>
      <c r="S2899" s="8">
        <f t="shared" si="275"/>
        <v>42258.646504629629</v>
      </c>
      <c r="T2899" s="8">
        <f t="shared" si="272"/>
        <v>42288.645196759258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273"/>
        <v>4.2133333333333335E-2</v>
      </c>
      <c r="P2900" s="6">
        <f t="shared" si="274"/>
        <v>26.333333333333332</v>
      </c>
      <c r="Q2900" s="7" t="str">
        <f t="shared" si="270"/>
        <v>theater</v>
      </c>
      <c r="R2900" s="7" t="str">
        <f t="shared" si="271"/>
        <v>plays</v>
      </c>
      <c r="S2900" s="8">
        <f t="shared" si="275"/>
        <v>42278.664965277778</v>
      </c>
      <c r="T2900" s="8">
        <f t="shared" si="272"/>
        <v>42308.664965277778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273"/>
        <v>0</v>
      </c>
      <c r="P2901" s="6">
        <f t="shared" si="274"/>
        <v>0</v>
      </c>
      <c r="Q2901" s="7" t="str">
        <f t="shared" si="270"/>
        <v>theater</v>
      </c>
      <c r="R2901" s="7" t="str">
        <f t="shared" si="271"/>
        <v>plays</v>
      </c>
      <c r="S2901" s="8">
        <f t="shared" si="275"/>
        <v>42515.078217592592</v>
      </c>
      <c r="T2901" s="8">
        <f t="shared" si="272"/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273"/>
        <v>0.61909090909090914</v>
      </c>
      <c r="P2902" s="6">
        <f t="shared" si="274"/>
        <v>486.42857142857144</v>
      </c>
      <c r="Q2902" s="7" t="str">
        <f t="shared" si="270"/>
        <v>theater</v>
      </c>
      <c r="R2902" s="7" t="str">
        <f t="shared" si="271"/>
        <v>plays</v>
      </c>
      <c r="S2902" s="8">
        <f t="shared" si="275"/>
        <v>41830.234166666669</v>
      </c>
      <c r="T2902" s="8">
        <f t="shared" si="272"/>
        <v>41860.234166666669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273"/>
        <v>8.0000000000000002E-3</v>
      </c>
      <c r="P2903" s="6">
        <f t="shared" si="274"/>
        <v>3</v>
      </c>
      <c r="Q2903" s="7" t="str">
        <f t="shared" si="270"/>
        <v>theater</v>
      </c>
      <c r="R2903" s="7" t="str">
        <f t="shared" si="271"/>
        <v>plays</v>
      </c>
      <c r="S2903" s="8">
        <f t="shared" si="275"/>
        <v>41982.904386574075</v>
      </c>
      <c r="T2903" s="8">
        <f t="shared" si="272"/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273"/>
        <v>1.6666666666666666E-4</v>
      </c>
      <c r="P2904" s="6">
        <f t="shared" si="274"/>
        <v>25</v>
      </c>
      <c r="Q2904" s="7" t="str">
        <f t="shared" si="270"/>
        <v>theater</v>
      </c>
      <c r="R2904" s="7" t="str">
        <f t="shared" si="271"/>
        <v>plays</v>
      </c>
      <c r="S2904" s="8">
        <f t="shared" si="275"/>
        <v>42210.439768518518</v>
      </c>
      <c r="T2904" s="8">
        <f t="shared" si="272"/>
        <v>42240.439768518518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273"/>
        <v>7.7999999999999996E-3</v>
      </c>
      <c r="P2905" s="6">
        <f t="shared" si="274"/>
        <v>9.75</v>
      </c>
      <c r="Q2905" s="7" t="str">
        <f t="shared" si="270"/>
        <v>theater</v>
      </c>
      <c r="R2905" s="7" t="str">
        <f t="shared" si="271"/>
        <v>plays</v>
      </c>
      <c r="S2905" s="8">
        <f t="shared" si="275"/>
        <v>42196.166874999995</v>
      </c>
      <c r="T2905" s="8">
        <f t="shared" si="272"/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273"/>
        <v>0.05</v>
      </c>
      <c r="P2906" s="6">
        <f t="shared" si="274"/>
        <v>18.75</v>
      </c>
      <c r="Q2906" s="7" t="str">
        <f t="shared" si="270"/>
        <v>theater</v>
      </c>
      <c r="R2906" s="7" t="str">
        <f t="shared" si="271"/>
        <v>plays</v>
      </c>
      <c r="S2906" s="8">
        <f t="shared" si="275"/>
        <v>41940.967951388891</v>
      </c>
      <c r="T2906" s="8">
        <f t="shared" si="272"/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273"/>
        <v>0.17771428571428571</v>
      </c>
      <c r="P2907" s="6">
        <f t="shared" si="274"/>
        <v>36.588235294117645</v>
      </c>
      <c r="Q2907" s="7" t="str">
        <f t="shared" si="270"/>
        <v>theater</v>
      </c>
      <c r="R2907" s="7" t="str">
        <f t="shared" si="271"/>
        <v>plays</v>
      </c>
      <c r="S2907" s="8">
        <f t="shared" si="275"/>
        <v>42606.056863425925</v>
      </c>
      <c r="T2907" s="8">
        <f t="shared" si="272"/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273"/>
        <v>9.4166666666666662E-2</v>
      </c>
      <c r="P2908" s="6">
        <f t="shared" si="274"/>
        <v>80.714285714285708</v>
      </c>
      <c r="Q2908" s="7" t="str">
        <f t="shared" si="270"/>
        <v>theater</v>
      </c>
      <c r="R2908" s="7" t="str">
        <f t="shared" si="271"/>
        <v>plays</v>
      </c>
      <c r="S2908" s="8">
        <f t="shared" si="275"/>
        <v>42199.648912037039</v>
      </c>
      <c r="T2908" s="8">
        <f t="shared" si="272"/>
        <v>42217.041666666672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273"/>
        <v>8.0000000000000004E-4</v>
      </c>
      <c r="P2909" s="6">
        <f t="shared" si="274"/>
        <v>1</v>
      </c>
      <c r="Q2909" s="7" t="str">
        <f t="shared" si="270"/>
        <v>theater</v>
      </c>
      <c r="R2909" s="7" t="str">
        <f t="shared" si="271"/>
        <v>plays</v>
      </c>
      <c r="S2909" s="8">
        <f t="shared" si="275"/>
        <v>42444.877743055549</v>
      </c>
      <c r="T2909" s="8">
        <f t="shared" si="272"/>
        <v>42504.877743055549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273"/>
        <v>2.75E-2</v>
      </c>
      <c r="P2910" s="6">
        <f t="shared" si="274"/>
        <v>52.8</v>
      </c>
      <c r="Q2910" s="7" t="str">
        <f t="shared" si="270"/>
        <v>theater</v>
      </c>
      <c r="R2910" s="7" t="str">
        <f t="shared" si="271"/>
        <v>plays</v>
      </c>
      <c r="S2910" s="8">
        <f t="shared" si="275"/>
        <v>42499.731701388882</v>
      </c>
      <c r="T2910" s="8">
        <f t="shared" si="272"/>
        <v>42529.731701388882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273"/>
        <v>1.1111111111111112E-4</v>
      </c>
      <c r="P2911" s="6">
        <f t="shared" si="274"/>
        <v>20</v>
      </c>
      <c r="Q2911" s="7" t="str">
        <f t="shared" si="270"/>
        <v>theater</v>
      </c>
      <c r="R2911" s="7" t="str">
        <f t="shared" si="271"/>
        <v>plays</v>
      </c>
      <c r="S2911" s="8">
        <f t="shared" si="275"/>
        <v>41929.266215277778</v>
      </c>
      <c r="T2911" s="8">
        <f t="shared" si="272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273"/>
        <v>3.3333333333333335E-5</v>
      </c>
      <c r="P2912" s="6">
        <f t="shared" si="274"/>
        <v>1</v>
      </c>
      <c r="Q2912" s="7" t="str">
        <f t="shared" si="270"/>
        <v>theater</v>
      </c>
      <c r="R2912" s="7" t="str">
        <f t="shared" si="271"/>
        <v>plays</v>
      </c>
      <c r="S2912" s="8">
        <f t="shared" si="275"/>
        <v>42107.841284722221</v>
      </c>
      <c r="T2912" s="8">
        <f t="shared" si="272"/>
        <v>42167.841284722221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273"/>
        <v>0.36499999999999999</v>
      </c>
      <c r="P2913" s="6">
        <f t="shared" si="274"/>
        <v>46.928571428571431</v>
      </c>
      <c r="Q2913" s="7" t="str">
        <f t="shared" si="270"/>
        <v>theater</v>
      </c>
      <c r="R2913" s="7" t="str">
        <f t="shared" si="271"/>
        <v>plays</v>
      </c>
      <c r="S2913" s="8">
        <f t="shared" si="275"/>
        <v>42142.768819444449</v>
      </c>
      <c r="T2913" s="8">
        <f t="shared" si="272"/>
        <v>42182.768819444449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273"/>
        <v>0.14058171745152354</v>
      </c>
      <c r="P2914" s="6">
        <f t="shared" si="274"/>
        <v>78.07692307692308</v>
      </c>
      <c r="Q2914" s="7" t="str">
        <f t="shared" si="270"/>
        <v>theater</v>
      </c>
      <c r="R2914" s="7" t="str">
        <f t="shared" si="271"/>
        <v>plays</v>
      </c>
      <c r="S2914" s="8">
        <f t="shared" si="275"/>
        <v>42354.131643518514</v>
      </c>
      <c r="T2914" s="8">
        <f t="shared" si="272"/>
        <v>42384.131643518514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273"/>
        <v>2.0000000000000001E-4</v>
      </c>
      <c r="P2915" s="6">
        <f t="shared" si="274"/>
        <v>1</v>
      </c>
      <c r="Q2915" s="7" t="str">
        <f t="shared" si="270"/>
        <v>theater</v>
      </c>
      <c r="R2915" s="7" t="str">
        <f t="shared" si="271"/>
        <v>plays</v>
      </c>
      <c r="S2915" s="8">
        <f t="shared" si="275"/>
        <v>41828.922905092593</v>
      </c>
      <c r="T2915" s="8">
        <f t="shared" si="272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273"/>
        <v>4.0000000000000003E-5</v>
      </c>
      <c r="P2916" s="6">
        <f t="shared" si="274"/>
        <v>1</v>
      </c>
      <c r="Q2916" s="7" t="str">
        <f t="shared" si="270"/>
        <v>theater</v>
      </c>
      <c r="R2916" s="7" t="str">
        <f t="shared" si="271"/>
        <v>plays</v>
      </c>
      <c r="S2916" s="8">
        <f t="shared" si="275"/>
        <v>42017.907337962963</v>
      </c>
      <c r="T2916" s="8">
        <f t="shared" si="272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273"/>
        <v>0.61099999999999999</v>
      </c>
      <c r="P2917" s="6">
        <f t="shared" si="274"/>
        <v>203.66666666666666</v>
      </c>
      <c r="Q2917" s="7" t="str">
        <f t="shared" si="270"/>
        <v>theater</v>
      </c>
      <c r="R2917" s="7" t="str">
        <f t="shared" si="271"/>
        <v>plays</v>
      </c>
      <c r="S2917" s="8">
        <f t="shared" si="275"/>
        <v>42415.398032407407</v>
      </c>
      <c r="T2917" s="8">
        <f t="shared" si="272"/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273"/>
        <v>7.8378378378378383E-2</v>
      </c>
      <c r="P2918" s="6">
        <f t="shared" si="274"/>
        <v>20.714285714285715</v>
      </c>
      <c r="Q2918" s="7" t="str">
        <f t="shared" si="270"/>
        <v>theater</v>
      </c>
      <c r="R2918" s="7" t="str">
        <f t="shared" si="271"/>
        <v>plays</v>
      </c>
      <c r="S2918" s="8">
        <f t="shared" si="275"/>
        <v>41755.476724537039</v>
      </c>
      <c r="T2918" s="8">
        <f t="shared" si="272"/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273"/>
        <v>0.2185</v>
      </c>
      <c r="P2919" s="6">
        <f t="shared" si="274"/>
        <v>48.555555555555557</v>
      </c>
      <c r="Q2919" s="7" t="str">
        <f t="shared" si="270"/>
        <v>theater</v>
      </c>
      <c r="R2919" s="7" t="str">
        <f t="shared" si="271"/>
        <v>plays</v>
      </c>
      <c r="S2919" s="8">
        <f t="shared" si="275"/>
        <v>42245.234340277777</v>
      </c>
      <c r="T2919" s="8">
        <f t="shared" si="272"/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273"/>
        <v>0.27239999999999998</v>
      </c>
      <c r="P2920" s="6">
        <f t="shared" si="274"/>
        <v>68.099999999999994</v>
      </c>
      <c r="Q2920" s="7" t="str">
        <f t="shared" si="270"/>
        <v>theater</v>
      </c>
      <c r="R2920" s="7" t="str">
        <f t="shared" si="271"/>
        <v>plays</v>
      </c>
      <c r="S2920" s="8">
        <f t="shared" si="275"/>
        <v>42278.629710648151</v>
      </c>
      <c r="T2920" s="8">
        <f t="shared" si="272"/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273"/>
        <v>8.5000000000000006E-2</v>
      </c>
      <c r="P2921" s="6">
        <f t="shared" si="274"/>
        <v>8.5</v>
      </c>
      <c r="Q2921" s="7" t="str">
        <f t="shared" si="270"/>
        <v>theater</v>
      </c>
      <c r="R2921" s="7" t="str">
        <f t="shared" si="271"/>
        <v>plays</v>
      </c>
      <c r="S2921" s="8">
        <f t="shared" si="275"/>
        <v>41826.61954861111</v>
      </c>
      <c r="T2921" s="8">
        <f t="shared" si="272"/>
        <v>41856.61954861111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273"/>
        <v>0.26840000000000003</v>
      </c>
      <c r="P2922" s="6">
        <f t="shared" si="274"/>
        <v>51.615384615384613</v>
      </c>
      <c r="Q2922" s="7" t="str">
        <f t="shared" ref="Q2922:Q2985" si="276">LEFT(N2922,SEARCH("/",N2922)-1)</f>
        <v>theater</v>
      </c>
      <c r="R2922" s="7" t="str">
        <f t="shared" ref="R2922:R2985" si="277">RIGHT(N2922,LEN(N2922)-SEARCH("/",N2922))</f>
        <v>plays</v>
      </c>
      <c r="S2922" s="8">
        <f t="shared" si="275"/>
        <v>42058.792476851857</v>
      </c>
      <c r="T2922" s="8">
        <f t="shared" si="272"/>
        <v>42088.750810185185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273"/>
        <v>1.29</v>
      </c>
      <c r="P2923" s="6">
        <f t="shared" si="274"/>
        <v>43</v>
      </c>
      <c r="Q2923" s="7" t="str">
        <f t="shared" si="276"/>
        <v>theater</v>
      </c>
      <c r="R2923" s="7" t="str">
        <f t="shared" si="277"/>
        <v>musical</v>
      </c>
      <c r="S2923" s="8">
        <f t="shared" si="275"/>
        <v>41877.886620370373</v>
      </c>
      <c r="T2923" s="8">
        <f t="shared" si="272"/>
        <v>41907.886620370373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273"/>
        <v>1</v>
      </c>
      <c r="P2924" s="6">
        <f t="shared" si="274"/>
        <v>83.333333333333329</v>
      </c>
      <c r="Q2924" s="7" t="str">
        <f t="shared" si="276"/>
        <v>theater</v>
      </c>
      <c r="R2924" s="7" t="str">
        <f t="shared" si="277"/>
        <v>musical</v>
      </c>
      <c r="S2924" s="8">
        <f t="shared" si="275"/>
        <v>42097.874155092592</v>
      </c>
      <c r="T2924" s="8">
        <f t="shared" si="272"/>
        <v>42142.874155092592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273"/>
        <v>1</v>
      </c>
      <c r="P2925" s="6">
        <f t="shared" si="274"/>
        <v>30</v>
      </c>
      <c r="Q2925" s="7" t="str">
        <f t="shared" si="276"/>
        <v>theater</v>
      </c>
      <c r="R2925" s="7" t="str">
        <f t="shared" si="277"/>
        <v>musical</v>
      </c>
      <c r="S2925" s="8">
        <f t="shared" si="275"/>
        <v>42013.15253472222</v>
      </c>
      <c r="T2925" s="8">
        <f t="shared" si="272"/>
        <v>42028.125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273"/>
        <v>1.032</v>
      </c>
      <c r="P2926" s="6">
        <f t="shared" si="274"/>
        <v>175.51020408163265</v>
      </c>
      <c r="Q2926" s="7" t="str">
        <f t="shared" si="276"/>
        <v>theater</v>
      </c>
      <c r="R2926" s="7" t="str">
        <f t="shared" si="277"/>
        <v>musical</v>
      </c>
      <c r="S2926" s="8">
        <f t="shared" si="275"/>
        <v>42103.556828703702</v>
      </c>
      <c r="T2926" s="8">
        <f t="shared" si="272"/>
        <v>42133.165972222225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273"/>
        <v>1.0244597777777777</v>
      </c>
      <c r="P2927" s="6">
        <f t="shared" si="274"/>
        <v>231.66175879396985</v>
      </c>
      <c r="Q2927" s="7" t="str">
        <f t="shared" si="276"/>
        <v>theater</v>
      </c>
      <c r="R2927" s="7" t="str">
        <f t="shared" si="277"/>
        <v>musical</v>
      </c>
      <c r="S2927" s="8">
        <f t="shared" si="275"/>
        <v>41863.584120370368</v>
      </c>
      <c r="T2927" s="8">
        <f t="shared" si="272"/>
        <v>41893.584120370368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273"/>
        <v>1.25</v>
      </c>
      <c r="P2928" s="6">
        <f t="shared" si="274"/>
        <v>75</v>
      </c>
      <c r="Q2928" s="7" t="str">
        <f t="shared" si="276"/>
        <v>theater</v>
      </c>
      <c r="R2928" s="7" t="str">
        <f t="shared" si="277"/>
        <v>musical</v>
      </c>
      <c r="S2928" s="8">
        <f t="shared" si="275"/>
        <v>42044.765960648147</v>
      </c>
      <c r="T2928" s="8">
        <f t="shared" si="272"/>
        <v>42058.765960648147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273"/>
        <v>1.3083333333333333</v>
      </c>
      <c r="P2929" s="6">
        <f t="shared" si="274"/>
        <v>112.14285714285714</v>
      </c>
      <c r="Q2929" s="7" t="str">
        <f t="shared" si="276"/>
        <v>theater</v>
      </c>
      <c r="R2929" s="7" t="str">
        <f t="shared" si="277"/>
        <v>musical</v>
      </c>
      <c r="S2929" s="8">
        <f t="shared" si="275"/>
        <v>41806.669317129628</v>
      </c>
      <c r="T2929" s="8">
        <f t="shared" si="272"/>
        <v>41835.208333333336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273"/>
        <v>1</v>
      </c>
      <c r="P2930" s="6">
        <f t="shared" si="274"/>
        <v>41.666666666666664</v>
      </c>
      <c r="Q2930" s="7" t="str">
        <f t="shared" si="276"/>
        <v>theater</v>
      </c>
      <c r="R2930" s="7" t="str">
        <f t="shared" si="277"/>
        <v>musical</v>
      </c>
      <c r="S2930" s="8">
        <f t="shared" si="275"/>
        <v>42403.998217592598</v>
      </c>
      <c r="T2930" s="8">
        <f t="shared" si="272"/>
        <v>42433.998217592598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273"/>
        <v>1.02069375</v>
      </c>
      <c r="P2931" s="6">
        <f t="shared" si="274"/>
        <v>255.17343750000001</v>
      </c>
      <c r="Q2931" s="7" t="str">
        <f t="shared" si="276"/>
        <v>theater</v>
      </c>
      <c r="R2931" s="7" t="str">
        <f t="shared" si="277"/>
        <v>musical</v>
      </c>
      <c r="S2931" s="8">
        <f t="shared" si="275"/>
        <v>41754.564328703702</v>
      </c>
      <c r="T2931" s="8">
        <f t="shared" si="272"/>
        <v>41784.564328703702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273"/>
        <v>1.0092000000000001</v>
      </c>
      <c r="P2932" s="6">
        <f t="shared" si="274"/>
        <v>162.7741935483871</v>
      </c>
      <c r="Q2932" s="7" t="str">
        <f t="shared" si="276"/>
        <v>theater</v>
      </c>
      <c r="R2932" s="7" t="str">
        <f t="shared" si="277"/>
        <v>musical</v>
      </c>
      <c r="S2932" s="8">
        <f t="shared" si="275"/>
        <v>42101.584074074075</v>
      </c>
      <c r="T2932" s="8">
        <f t="shared" si="272"/>
        <v>42131.584074074075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273"/>
        <v>1.06</v>
      </c>
      <c r="P2933" s="6">
        <f t="shared" si="274"/>
        <v>88.333333333333329</v>
      </c>
      <c r="Q2933" s="7" t="str">
        <f t="shared" si="276"/>
        <v>theater</v>
      </c>
      <c r="R2933" s="7" t="str">
        <f t="shared" si="277"/>
        <v>musical</v>
      </c>
      <c r="S2933" s="8">
        <f t="shared" si="275"/>
        <v>41872.291238425925</v>
      </c>
      <c r="T2933" s="8">
        <f t="shared" si="272"/>
        <v>41897.255555555559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273"/>
        <v>1.0509677419354839</v>
      </c>
      <c r="P2934" s="6">
        <f t="shared" si="274"/>
        <v>85.736842105263165</v>
      </c>
      <c r="Q2934" s="7" t="str">
        <f t="shared" si="276"/>
        <v>theater</v>
      </c>
      <c r="R2934" s="7" t="str">
        <f t="shared" si="277"/>
        <v>musical</v>
      </c>
      <c r="S2934" s="8">
        <f t="shared" si="275"/>
        <v>42025.164780092593</v>
      </c>
      <c r="T2934" s="8">
        <f t="shared" si="272"/>
        <v>42056.458333333328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273"/>
        <v>1.0276000000000001</v>
      </c>
      <c r="P2935" s="6">
        <f t="shared" si="274"/>
        <v>47.574074074074076</v>
      </c>
      <c r="Q2935" s="7" t="str">
        <f t="shared" si="276"/>
        <v>theater</v>
      </c>
      <c r="R2935" s="7" t="str">
        <f t="shared" si="277"/>
        <v>musical</v>
      </c>
      <c r="S2935" s="8">
        <f t="shared" si="275"/>
        <v>42495.956631944442</v>
      </c>
      <c r="T2935" s="8">
        <f t="shared" si="272"/>
        <v>42525.956631944442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273"/>
        <v>1.08</v>
      </c>
      <c r="P2936" s="6">
        <f t="shared" si="274"/>
        <v>72.972972972972968</v>
      </c>
      <c r="Q2936" s="7" t="str">
        <f t="shared" si="276"/>
        <v>theater</v>
      </c>
      <c r="R2936" s="7" t="str">
        <f t="shared" si="277"/>
        <v>musical</v>
      </c>
      <c r="S2936" s="8">
        <f t="shared" si="275"/>
        <v>41775.636157407411</v>
      </c>
      <c r="T2936" s="8">
        <f t="shared" si="272"/>
        <v>41805.636157407411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273"/>
        <v>1.0088571428571429</v>
      </c>
      <c r="P2937" s="6">
        <f t="shared" si="274"/>
        <v>90.538461538461533</v>
      </c>
      <c r="Q2937" s="7" t="str">
        <f t="shared" si="276"/>
        <v>theater</v>
      </c>
      <c r="R2937" s="7" t="str">
        <f t="shared" si="277"/>
        <v>musical</v>
      </c>
      <c r="S2937" s="8">
        <f t="shared" si="275"/>
        <v>42553.583425925928</v>
      </c>
      <c r="T2937" s="8">
        <f t="shared" si="272"/>
        <v>42611.708333333328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273"/>
        <v>1.28</v>
      </c>
      <c r="P2938" s="6">
        <f t="shared" si="274"/>
        <v>37.647058823529413</v>
      </c>
      <c r="Q2938" s="7" t="str">
        <f t="shared" si="276"/>
        <v>theater</v>
      </c>
      <c r="R2938" s="7" t="str">
        <f t="shared" si="277"/>
        <v>musical</v>
      </c>
      <c r="S2938" s="8">
        <f t="shared" si="275"/>
        <v>41912.650729166664</v>
      </c>
      <c r="T2938" s="8">
        <f t="shared" si="272"/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273"/>
        <v>1.3333333333333333</v>
      </c>
      <c r="P2939" s="6">
        <f t="shared" si="274"/>
        <v>36.363636363636367</v>
      </c>
      <c r="Q2939" s="7" t="str">
        <f t="shared" si="276"/>
        <v>theater</v>
      </c>
      <c r="R2939" s="7" t="str">
        <f t="shared" si="277"/>
        <v>musical</v>
      </c>
      <c r="S2939" s="8">
        <f t="shared" si="275"/>
        <v>41803.457326388889</v>
      </c>
      <c r="T2939" s="8">
        <f t="shared" si="272"/>
        <v>41833.457326388889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273"/>
        <v>1.0137499999999999</v>
      </c>
      <c r="P2940" s="6">
        <f t="shared" si="274"/>
        <v>126.71875</v>
      </c>
      <c r="Q2940" s="7" t="str">
        <f t="shared" si="276"/>
        <v>theater</v>
      </c>
      <c r="R2940" s="7" t="str">
        <f t="shared" si="277"/>
        <v>musical</v>
      </c>
      <c r="S2940" s="8">
        <f t="shared" si="275"/>
        <v>42004.703865740739</v>
      </c>
      <c r="T2940" s="8">
        <f t="shared" si="272"/>
        <v>42034.703865740739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273"/>
        <v>1.0287500000000001</v>
      </c>
      <c r="P2941" s="6">
        <f t="shared" si="274"/>
        <v>329.2</v>
      </c>
      <c r="Q2941" s="7" t="str">
        <f t="shared" si="276"/>
        <v>theater</v>
      </c>
      <c r="R2941" s="7" t="str">
        <f t="shared" si="277"/>
        <v>musical</v>
      </c>
      <c r="S2941" s="8">
        <f t="shared" si="275"/>
        <v>41845.809166666666</v>
      </c>
      <c r="T2941" s="8">
        <f t="shared" si="272"/>
        <v>41879.041666666664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273"/>
        <v>1.0724</v>
      </c>
      <c r="P2942" s="6">
        <f t="shared" si="274"/>
        <v>81.242424242424249</v>
      </c>
      <c r="Q2942" s="7" t="str">
        <f t="shared" si="276"/>
        <v>theater</v>
      </c>
      <c r="R2942" s="7" t="str">
        <f t="shared" si="277"/>
        <v>musical</v>
      </c>
      <c r="S2942" s="8">
        <f t="shared" si="275"/>
        <v>41982.773356481484</v>
      </c>
      <c r="T2942" s="8">
        <f t="shared" si="272"/>
        <v>42022.773356481484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273"/>
        <v>4.0000000000000003E-5</v>
      </c>
      <c r="P2943" s="6">
        <f t="shared" si="274"/>
        <v>1</v>
      </c>
      <c r="Q2943" s="7" t="str">
        <f t="shared" si="276"/>
        <v>theater</v>
      </c>
      <c r="R2943" s="7" t="str">
        <f t="shared" si="277"/>
        <v>spaces</v>
      </c>
      <c r="S2943" s="8">
        <f t="shared" si="275"/>
        <v>42034.960127314815</v>
      </c>
      <c r="T2943" s="8">
        <f t="shared" si="272"/>
        <v>42064.960127314815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273"/>
        <v>0.20424999999999999</v>
      </c>
      <c r="P2944" s="6">
        <f t="shared" si="274"/>
        <v>202.22772277227722</v>
      </c>
      <c r="Q2944" s="7" t="str">
        <f t="shared" si="276"/>
        <v>theater</v>
      </c>
      <c r="R2944" s="7" t="str">
        <f t="shared" si="277"/>
        <v>spaces</v>
      </c>
      <c r="S2944" s="8">
        <f t="shared" si="275"/>
        <v>42334.803923611107</v>
      </c>
      <c r="T2944" s="8">
        <f t="shared" si="272"/>
        <v>42354.845833333333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273"/>
        <v>0</v>
      </c>
      <c r="P2945" s="6">
        <f t="shared" si="274"/>
        <v>0</v>
      </c>
      <c r="Q2945" s="7" t="str">
        <f t="shared" si="276"/>
        <v>theater</v>
      </c>
      <c r="R2945" s="7" t="str">
        <f t="shared" si="277"/>
        <v>spaces</v>
      </c>
      <c r="S2945" s="8">
        <f t="shared" si="275"/>
        <v>42077.129398148143</v>
      </c>
      <c r="T2945" s="8">
        <f t="shared" si="272"/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273"/>
        <v>0.01</v>
      </c>
      <c r="P2946" s="6">
        <f t="shared" si="274"/>
        <v>100</v>
      </c>
      <c r="Q2946" s="7" t="str">
        <f t="shared" si="276"/>
        <v>theater</v>
      </c>
      <c r="R2946" s="7" t="str">
        <f t="shared" si="277"/>
        <v>spaces</v>
      </c>
      <c r="S2946" s="8">
        <f t="shared" si="275"/>
        <v>42132.9143287037</v>
      </c>
      <c r="T2946" s="8">
        <f t="shared" ref="T2946:T3009" si="278">(((I2946/60)/60)/24)+DATE(1970,1,1)</f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279">E2947/D2947</f>
        <v>0</v>
      </c>
      <c r="P2947" s="6">
        <f t="shared" ref="P2947:P3010" si="280">IF(L2947=0,0,E2947/L2947)</f>
        <v>0</v>
      </c>
      <c r="Q2947" s="7" t="str">
        <f t="shared" si="276"/>
        <v>theater</v>
      </c>
      <c r="R2947" s="7" t="str">
        <f t="shared" si="277"/>
        <v>spaces</v>
      </c>
      <c r="S2947" s="8">
        <f t="shared" ref="S2947:S3010" si="281">(((J2947/60)/60)/24)+DATE(1970,1,1)</f>
        <v>42118.139583333337</v>
      </c>
      <c r="T2947" s="8">
        <f t="shared" si="278"/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279"/>
        <v>1E-3</v>
      </c>
      <c r="P2948" s="6">
        <f t="shared" si="280"/>
        <v>1</v>
      </c>
      <c r="Q2948" s="7" t="str">
        <f t="shared" si="276"/>
        <v>theater</v>
      </c>
      <c r="R2948" s="7" t="str">
        <f t="shared" si="277"/>
        <v>spaces</v>
      </c>
      <c r="S2948" s="8">
        <f t="shared" si="281"/>
        <v>42567.531157407408</v>
      </c>
      <c r="T2948" s="8">
        <f t="shared" si="278"/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279"/>
        <v>4.2880000000000001E-2</v>
      </c>
      <c r="P2949" s="6">
        <f t="shared" si="280"/>
        <v>82.461538461538467</v>
      </c>
      <c r="Q2949" s="7" t="str">
        <f t="shared" si="276"/>
        <v>theater</v>
      </c>
      <c r="R2949" s="7" t="str">
        <f t="shared" si="277"/>
        <v>spaces</v>
      </c>
      <c r="S2949" s="8">
        <f t="shared" si="281"/>
        <v>42649.562118055561</v>
      </c>
      <c r="T2949" s="8">
        <f t="shared" si="278"/>
        <v>42698.715972222228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279"/>
        <v>4.8000000000000001E-5</v>
      </c>
      <c r="P2950" s="6">
        <f t="shared" si="280"/>
        <v>2.6666666666666665</v>
      </c>
      <c r="Q2950" s="7" t="str">
        <f t="shared" si="276"/>
        <v>theater</v>
      </c>
      <c r="R2950" s="7" t="str">
        <f t="shared" si="277"/>
        <v>spaces</v>
      </c>
      <c r="S2950" s="8">
        <f t="shared" si="281"/>
        <v>42097.649224537032</v>
      </c>
      <c r="T2950" s="8">
        <f t="shared" si="278"/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279"/>
        <v>2.5000000000000001E-2</v>
      </c>
      <c r="P2951" s="6">
        <f t="shared" si="280"/>
        <v>12.5</v>
      </c>
      <c r="Q2951" s="7" t="str">
        <f t="shared" si="276"/>
        <v>theater</v>
      </c>
      <c r="R2951" s="7" t="str">
        <f t="shared" si="277"/>
        <v>spaces</v>
      </c>
      <c r="S2951" s="8">
        <f t="shared" si="281"/>
        <v>42297.823113425926</v>
      </c>
      <c r="T2951" s="8">
        <f t="shared" si="278"/>
        <v>42327.864780092597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279"/>
        <v>0</v>
      </c>
      <c r="P2952" s="6">
        <f t="shared" si="280"/>
        <v>0</v>
      </c>
      <c r="Q2952" s="7" t="str">
        <f t="shared" si="276"/>
        <v>theater</v>
      </c>
      <c r="R2952" s="7" t="str">
        <f t="shared" si="277"/>
        <v>spaces</v>
      </c>
      <c r="S2952" s="8">
        <f t="shared" si="281"/>
        <v>42362.36518518519</v>
      </c>
      <c r="T2952" s="8">
        <f t="shared" si="278"/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279"/>
        <v>2.1919999999999999E-2</v>
      </c>
      <c r="P2953" s="6">
        <f t="shared" si="280"/>
        <v>18.896551724137932</v>
      </c>
      <c r="Q2953" s="7" t="str">
        <f t="shared" si="276"/>
        <v>theater</v>
      </c>
      <c r="R2953" s="7" t="str">
        <f t="shared" si="277"/>
        <v>spaces</v>
      </c>
      <c r="S2953" s="8">
        <f t="shared" si="281"/>
        <v>41872.802928240737</v>
      </c>
      <c r="T2953" s="8">
        <f t="shared" si="278"/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279"/>
        <v>8.0250000000000002E-2</v>
      </c>
      <c r="P2954" s="6">
        <f t="shared" si="280"/>
        <v>200.625</v>
      </c>
      <c r="Q2954" s="7" t="str">
        <f t="shared" si="276"/>
        <v>theater</v>
      </c>
      <c r="R2954" s="7" t="str">
        <f t="shared" si="277"/>
        <v>spaces</v>
      </c>
      <c r="S2954" s="8">
        <f t="shared" si="281"/>
        <v>42628.690266203703</v>
      </c>
      <c r="T2954" s="8">
        <f t="shared" si="278"/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279"/>
        <v>1.5125E-3</v>
      </c>
      <c r="P2955" s="6">
        <f t="shared" si="280"/>
        <v>201.66666666666666</v>
      </c>
      <c r="Q2955" s="7" t="str">
        <f t="shared" si="276"/>
        <v>theater</v>
      </c>
      <c r="R2955" s="7" t="str">
        <f t="shared" si="277"/>
        <v>spaces</v>
      </c>
      <c r="S2955" s="8">
        <f t="shared" si="281"/>
        <v>42255.791909722218</v>
      </c>
      <c r="T2955" s="8">
        <f t="shared" si="278"/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279"/>
        <v>0</v>
      </c>
      <c r="P2956" s="6">
        <f t="shared" si="280"/>
        <v>0</v>
      </c>
      <c r="Q2956" s="7" t="str">
        <f t="shared" si="276"/>
        <v>theater</v>
      </c>
      <c r="R2956" s="7" t="str">
        <f t="shared" si="277"/>
        <v>spaces</v>
      </c>
      <c r="S2956" s="8">
        <f t="shared" si="281"/>
        <v>42790.583368055552</v>
      </c>
      <c r="T2956" s="8">
        <f t="shared" si="278"/>
        <v>42810.541701388895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279"/>
        <v>0.59583333333333333</v>
      </c>
      <c r="P2957" s="6">
        <f t="shared" si="280"/>
        <v>65</v>
      </c>
      <c r="Q2957" s="7" t="str">
        <f t="shared" si="276"/>
        <v>theater</v>
      </c>
      <c r="R2957" s="7" t="str">
        <f t="shared" si="277"/>
        <v>spaces</v>
      </c>
      <c r="S2957" s="8">
        <f t="shared" si="281"/>
        <v>42141.741307870368</v>
      </c>
      <c r="T2957" s="8">
        <f t="shared" si="278"/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279"/>
        <v>0.16734177215189874</v>
      </c>
      <c r="P2958" s="6">
        <f t="shared" si="280"/>
        <v>66.099999999999994</v>
      </c>
      <c r="Q2958" s="7" t="str">
        <f t="shared" si="276"/>
        <v>theater</v>
      </c>
      <c r="R2958" s="7" t="str">
        <f t="shared" si="277"/>
        <v>spaces</v>
      </c>
      <c r="S2958" s="8">
        <f t="shared" si="281"/>
        <v>42464.958912037036</v>
      </c>
      <c r="T2958" s="8">
        <f t="shared" si="278"/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279"/>
        <v>1.8666666666666668E-2</v>
      </c>
      <c r="P2959" s="6">
        <f t="shared" si="280"/>
        <v>93.333333333333329</v>
      </c>
      <c r="Q2959" s="7" t="str">
        <f t="shared" si="276"/>
        <v>theater</v>
      </c>
      <c r="R2959" s="7" t="str">
        <f t="shared" si="277"/>
        <v>spaces</v>
      </c>
      <c r="S2959" s="8">
        <f t="shared" si="281"/>
        <v>42031.011249999996</v>
      </c>
      <c r="T2959" s="8">
        <f t="shared" si="278"/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279"/>
        <v>0</v>
      </c>
      <c r="P2960" s="6">
        <f t="shared" si="280"/>
        <v>0</v>
      </c>
      <c r="Q2960" s="7" t="str">
        <f t="shared" si="276"/>
        <v>theater</v>
      </c>
      <c r="R2960" s="7" t="str">
        <f t="shared" si="277"/>
        <v>spaces</v>
      </c>
      <c r="S2960" s="8">
        <f t="shared" si="281"/>
        <v>42438.779131944444</v>
      </c>
      <c r="T2960" s="8">
        <f t="shared" si="278"/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279"/>
        <v>0</v>
      </c>
      <c r="P2961" s="6">
        <f t="shared" si="280"/>
        <v>0</v>
      </c>
      <c r="Q2961" s="7" t="str">
        <f t="shared" si="276"/>
        <v>theater</v>
      </c>
      <c r="R2961" s="7" t="str">
        <f t="shared" si="277"/>
        <v>spaces</v>
      </c>
      <c r="S2961" s="8">
        <f t="shared" si="281"/>
        <v>42498.008391203708</v>
      </c>
      <c r="T2961" s="8">
        <f t="shared" si="278"/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279"/>
        <v>0</v>
      </c>
      <c r="P2962" s="6">
        <f t="shared" si="280"/>
        <v>0</v>
      </c>
      <c r="Q2962" s="7" t="str">
        <f t="shared" si="276"/>
        <v>theater</v>
      </c>
      <c r="R2962" s="7" t="str">
        <f t="shared" si="277"/>
        <v>spaces</v>
      </c>
      <c r="S2962" s="8">
        <f t="shared" si="281"/>
        <v>41863.757210648146</v>
      </c>
      <c r="T2962" s="8">
        <f t="shared" si="278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279"/>
        <v>1.0962000000000001</v>
      </c>
      <c r="P2963" s="6">
        <f t="shared" si="280"/>
        <v>50.75</v>
      </c>
      <c r="Q2963" s="7" t="str">
        <f t="shared" si="276"/>
        <v>theater</v>
      </c>
      <c r="R2963" s="7" t="str">
        <f t="shared" si="277"/>
        <v>plays</v>
      </c>
      <c r="S2963" s="8">
        <f t="shared" si="281"/>
        <v>42061.212488425925</v>
      </c>
      <c r="T2963" s="8">
        <f t="shared" si="278"/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279"/>
        <v>1.218</v>
      </c>
      <c r="P2964" s="6">
        <f t="shared" si="280"/>
        <v>60.9</v>
      </c>
      <c r="Q2964" s="7" t="str">
        <f t="shared" si="276"/>
        <v>theater</v>
      </c>
      <c r="R2964" s="7" t="str">
        <f t="shared" si="277"/>
        <v>plays</v>
      </c>
      <c r="S2964" s="8">
        <f t="shared" si="281"/>
        <v>42036.24428240741</v>
      </c>
      <c r="T2964" s="8">
        <f t="shared" si="278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279"/>
        <v>1.0685</v>
      </c>
      <c r="P2965" s="6">
        <f t="shared" si="280"/>
        <v>109.03061224489795</v>
      </c>
      <c r="Q2965" s="7" t="str">
        <f t="shared" si="276"/>
        <v>theater</v>
      </c>
      <c r="R2965" s="7" t="str">
        <f t="shared" si="277"/>
        <v>plays</v>
      </c>
      <c r="S2965" s="8">
        <f t="shared" si="281"/>
        <v>42157.470185185186</v>
      </c>
      <c r="T2965" s="8">
        <f t="shared" si="278"/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279"/>
        <v>1.0071379999999999</v>
      </c>
      <c r="P2966" s="6">
        <f t="shared" si="280"/>
        <v>25.692295918367346</v>
      </c>
      <c r="Q2966" s="7" t="str">
        <f t="shared" si="276"/>
        <v>theater</v>
      </c>
      <c r="R2966" s="7" t="str">
        <f t="shared" si="277"/>
        <v>plays</v>
      </c>
      <c r="S2966" s="8">
        <f t="shared" si="281"/>
        <v>41827.909942129627</v>
      </c>
      <c r="T2966" s="8">
        <f t="shared" si="278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279"/>
        <v>1.0900000000000001</v>
      </c>
      <c r="P2967" s="6">
        <f t="shared" si="280"/>
        <v>41.92307692307692</v>
      </c>
      <c r="Q2967" s="7" t="str">
        <f t="shared" si="276"/>
        <v>theater</v>
      </c>
      <c r="R2967" s="7" t="str">
        <f t="shared" si="277"/>
        <v>plays</v>
      </c>
      <c r="S2967" s="8">
        <f t="shared" si="281"/>
        <v>42162.729548611111</v>
      </c>
      <c r="T2967" s="8">
        <f t="shared" si="278"/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279"/>
        <v>1.1363000000000001</v>
      </c>
      <c r="P2968" s="6">
        <f t="shared" si="280"/>
        <v>88.7734375</v>
      </c>
      <c r="Q2968" s="7" t="str">
        <f t="shared" si="276"/>
        <v>theater</v>
      </c>
      <c r="R2968" s="7" t="str">
        <f t="shared" si="277"/>
        <v>plays</v>
      </c>
      <c r="S2968" s="8">
        <f t="shared" si="281"/>
        <v>42233.738564814819</v>
      </c>
      <c r="T2968" s="8">
        <f t="shared" si="278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279"/>
        <v>1.1392</v>
      </c>
      <c r="P2969" s="6">
        <f t="shared" si="280"/>
        <v>80.225352112676063</v>
      </c>
      <c r="Q2969" s="7" t="str">
        <f t="shared" si="276"/>
        <v>theater</v>
      </c>
      <c r="R2969" s="7" t="str">
        <f t="shared" si="277"/>
        <v>plays</v>
      </c>
      <c r="S2969" s="8">
        <f t="shared" si="281"/>
        <v>42042.197824074072</v>
      </c>
      <c r="T2969" s="8">
        <f t="shared" si="278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279"/>
        <v>1.06</v>
      </c>
      <c r="P2970" s="6">
        <f t="shared" si="280"/>
        <v>78.936170212765958</v>
      </c>
      <c r="Q2970" s="7" t="str">
        <f t="shared" si="276"/>
        <v>theater</v>
      </c>
      <c r="R2970" s="7" t="str">
        <f t="shared" si="277"/>
        <v>plays</v>
      </c>
      <c r="S2970" s="8">
        <f t="shared" si="281"/>
        <v>42585.523842592593</v>
      </c>
      <c r="T2970" s="8">
        <f t="shared" si="278"/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279"/>
        <v>1.625</v>
      </c>
      <c r="P2971" s="6">
        <f t="shared" si="280"/>
        <v>95.588235294117652</v>
      </c>
      <c r="Q2971" s="7" t="str">
        <f t="shared" si="276"/>
        <v>theater</v>
      </c>
      <c r="R2971" s="7" t="str">
        <f t="shared" si="277"/>
        <v>plays</v>
      </c>
      <c r="S2971" s="8">
        <f t="shared" si="281"/>
        <v>42097.786493055552</v>
      </c>
      <c r="T2971" s="8">
        <f t="shared" si="278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279"/>
        <v>1.06</v>
      </c>
      <c r="P2972" s="6">
        <f t="shared" si="280"/>
        <v>69.890109890109883</v>
      </c>
      <c r="Q2972" s="7" t="str">
        <f t="shared" si="276"/>
        <v>theater</v>
      </c>
      <c r="R2972" s="7" t="str">
        <f t="shared" si="277"/>
        <v>plays</v>
      </c>
      <c r="S2972" s="8">
        <f t="shared" si="281"/>
        <v>41808.669571759259</v>
      </c>
      <c r="T2972" s="8">
        <f t="shared" si="278"/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279"/>
        <v>1.0015624999999999</v>
      </c>
      <c r="P2973" s="6">
        <f t="shared" si="280"/>
        <v>74.534883720930239</v>
      </c>
      <c r="Q2973" s="7" t="str">
        <f t="shared" si="276"/>
        <v>theater</v>
      </c>
      <c r="R2973" s="7" t="str">
        <f t="shared" si="277"/>
        <v>plays</v>
      </c>
      <c r="S2973" s="8">
        <f t="shared" si="281"/>
        <v>41852.658310185187</v>
      </c>
      <c r="T2973" s="8">
        <f t="shared" si="278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279"/>
        <v>1.0535000000000001</v>
      </c>
      <c r="P2974" s="6">
        <f t="shared" si="280"/>
        <v>123.94117647058823</v>
      </c>
      <c r="Q2974" s="7" t="str">
        <f t="shared" si="276"/>
        <v>theater</v>
      </c>
      <c r="R2974" s="7" t="str">
        <f t="shared" si="277"/>
        <v>plays</v>
      </c>
      <c r="S2974" s="8">
        <f t="shared" si="281"/>
        <v>42694.110185185185</v>
      </c>
      <c r="T2974" s="8">
        <f t="shared" si="278"/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279"/>
        <v>1.748</v>
      </c>
      <c r="P2975" s="6">
        <f t="shared" si="280"/>
        <v>264.84848484848487</v>
      </c>
      <c r="Q2975" s="7" t="str">
        <f t="shared" si="276"/>
        <v>theater</v>
      </c>
      <c r="R2975" s="7" t="str">
        <f t="shared" si="277"/>
        <v>plays</v>
      </c>
      <c r="S2975" s="8">
        <f t="shared" si="281"/>
        <v>42341.818379629629</v>
      </c>
      <c r="T2975" s="8">
        <f t="shared" si="278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279"/>
        <v>1.02</v>
      </c>
      <c r="P2976" s="6">
        <f t="shared" si="280"/>
        <v>58.620689655172413</v>
      </c>
      <c r="Q2976" s="7" t="str">
        <f t="shared" si="276"/>
        <v>theater</v>
      </c>
      <c r="R2976" s="7" t="str">
        <f t="shared" si="277"/>
        <v>plays</v>
      </c>
      <c r="S2976" s="8">
        <f t="shared" si="281"/>
        <v>41880.061006944445</v>
      </c>
      <c r="T2976" s="8">
        <f t="shared" si="278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279"/>
        <v>1.00125</v>
      </c>
      <c r="P2977" s="6">
        <f t="shared" si="280"/>
        <v>70.884955752212392</v>
      </c>
      <c r="Q2977" s="7" t="str">
        <f t="shared" si="276"/>
        <v>theater</v>
      </c>
      <c r="R2977" s="7" t="str">
        <f t="shared" si="277"/>
        <v>plays</v>
      </c>
      <c r="S2977" s="8">
        <f t="shared" si="281"/>
        <v>41941.683865740742</v>
      </c>
      <c r="T2977" s="8">
        <f t="shared" si="278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279"/>
        <v>1.7142857142857142</v>
      </c>
      <c r="P2978" s="6">
        <f t="shared" si="280"/>
        <v>8.5714285714285712</v>
      </c>
      <c r="Q2978" s="7" t="str">
        <f t="shared" si="276"/>
        <v>theater</v>
      </c>
      <c r="R2978" s="7" t="str">
        <f t="shared" si="277"/>
        <v>plays</v>
      </c>
      <c r="S2978" s="8">
        <f t="shared" si="281"/>
        <v>42425.730671296296</v>
      </c>
      <c r="T2978" s="8">
        <f t="shared" si="278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279"/>
        <v>1.1356666666666666</v>
      </c>
      <c r="P2979" s="6">
        <f t="shared" si="280"/>
        <v>113.56666666666666</v>
      </c>
      <c r="Q2979" s="7" t="str">
        <f t="shared" si="276"/>
        <v>theater</v>
      </c>
      <c r="R2979" s="7" t="str">
        <f t="shared" si="277"/>
        <v>plays</v>
      </c>
      <c r="S2979" s="8">
        <f t="shared" si="281"/>
        <v>42026.88118055556</v>
      </c>
      <c r="T2979" s="8">
        <f t="shared" si="278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279"/>
        <v>1.2946666666666666</v>
      </c>
      <c r="P2980" s="6">
        <f t="shared" si="280"/>
        <v>60.6875</v>
      </c>
      <c r="Q2980" s="7" t="str">
        <f t="shared" si="276"/>
        <v>theater</v>
      </c>
      <c r="R2980" s="7" t="str">
        <f t="shared" si="277"/>
        <v>plays</v>
      </c>
      <c r="S2980" s="8">
        <f t="shared" si="281"/>
        <v>41922.640590277777</v>
      </c>
      <c r="T2980" s="8">
        <f t="shared" si="278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279"/>
        <v>1.014</v>
      </c>
      <c r="P2981" s="6">
        <f t="shared" si="280"/>
        <v>110.21739130434783</v>
      </c>
      <c r="Q2981" s="7" t="str">
        <f t="shared" si="276"/>
        <v>theater</v>
      </c>
      <c r="R2981" s="7" t="str">
        <f t="shared" si="277"/>
        <v>plays</v>
      </c>
      <c r="S2981" s="8">
        <f t="shared" si="281"/>
        <v>41993.824340277773</v>
      </c>
      <c r="T2981" s="8">
        <f t="shared" si="278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279"/>
        <v>1.0916666666666666</v>
      </c>
      <c r="P2982" s="6">
        <f t="shared" si="280"/>
        <v>136.45833333333334</v>
      </c>
      <c r="Q2982" s="7" t="str">
        <f t="shared" si="276"/>
        <v>theater</v>
      </c>
      <c r="R2982" s="7" t="str">
        <f t="shared" si="277"/>
        <v>plays</v>
      </c>
      <c r="S2982" s="8">
        <f t="shared" si="281"/>
        <v>42219.915856481486</v>
      </c>
      <c r="T2982" s="8">
        <f t="shared" si="278"/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279"/>
        <v>1.28925</v>
      </c>
      <c r="P2983" s="6">
        <f t="shared" si="280"/>
        <v>53.164948453608247</v>
      </c>
      <c r="Q2983" s="7" t="str">
        <f t="shared" si="276"/>
        <v>theater</v>
      </c>
      <c r="R2983" s="7" t="str">
        <f t="shared" si="277"/>
        <v>spaces</v>
      </c>
      <c r="S2983" s="8">
        <f t="shared" si="281"/>
        <v>42225.559675925921</v>
      </c>
      <c r="T2983" s="8">
        <f t="shared" si="278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279"/>
        <v>1.0206</v>
      </c>
      <c r="P2984" s="6">
        <f t="shared" si="280"/>
        <v>86.491525423728817</v>
      </c>
      <c r="Q2984" s="7" t="str">
        <f t="shared" si="276"/>
        <v>theater</v>
      </c>
      <c r="R2984" s="7" t="str">
        <f t="shared" si="277"/>
        <v>spaces</v>
      </c>
      <c r="S2984" s="8">
        <f t="shared" si="281"/>
        <v>42381.686840277776</v>
      </c>
      <c r="T2984" s="8">
        <f t="shared" si="278"/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279"/>
        <v>1.465395775862069</v>
      </c>
      <c r="P2985" s="6">
        <f t="shared" si="280"/>
        <v>155.23827397260274</v>
      </c>
      <c r="Q2985" s="7" t="str">
        <f t="shared" si="276"/>
        <v>theater</v>
      </c>
      <c r="R2985" s="7" t="str">
        <f t="shared" si="277"/>
        <v>spaces</v>
      </c>
      <c r="S2985" s="8">
        <f t="shared" si="281"/>
        <v>41894.632361111115</v>
      </c>
      <c r="T2985" s="8">
        <f t="shared" si="278"/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279"/>
        <v>1.00352</v>
      </c>
      <c r="P2986" s="6">
        <f t="shared" si="280"/>
        <v>115.08256880733946</v>
      </c>
      <c r="Q2986" s="7" t="str">
        <f t="shared" ref="Q2986:Q3049" si="282">LEFT(N2986,SEARCH("/",N2986)-1)</f>
        <v>theater</v>
      </c>
      <c r="R2986" s="7" t="str">
        <f t="shared" ref="R2986:R3049" si="283">RIGHT(N2986,LEN(N2986)-SEARCH("/",N2986))</f>
        <v>spaces</v>
      </c>
      <c r="S2986" s="8">
        <f t="shared" si="281"/>
        <v>42576.278715277775</v>
      </c>
      <c r="T2986" s="8">
        <f t="shared" si="278"/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279"/>
        <v>1.2164999999999999</v>
      </c>
      <c r="P2987" s="6">
        <f t="shared" si="280"/>
        <v>109.5945945945946</v>
      </c>
      <c r="Q2987" s="7" t="str">
        <f t="shared" si="282"/>
        <v>theater</v>
      </c>
      <c r="R2987" s="7" t="str">
        <f t="shared" si="283"/>
        <v>spaces</v>
      </c>
      <c r="S2987" s="8">
        <f t="shared" si="281"/>
        <v>42654.973703703698</v>
      </c>
      <c r="T2987" s="8">
        <f t="shared" si="278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279"/>
        <v>1.0549999999999999</v>
      </c>
      <c r="P2988" s="6">
        <f t="shared" si="280"/>
        <v>45.214285714285715</v>
      </c>
      <c r="Q2988" s="7" t="str">
        <f t="shared" si="282"/>
        <v>theater</v>
      </c>
      <c r="R2988" s="7" t="str">
        <f t="shared" si="283"/>
        <v>spaces</v>
      </c>
      <c r="S2988" s="8">
        <f t="shared" si="281"/>
        <v>42431.500069444446</v>
      </c>
      <c r="T2988" s="8">
        <f t="shared" si="278"/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279"/>
        <v>1.1040080000000001</v>
      </c>
      <c r="P2989" s="6">
        <f t="shared" si="280"/>
        <v>104.15169811320754</v>
      </c>
      <c r="Q2989" s="7" t="str">
        <f t="shared" si="282"/>
        <v>theater</v>
      </c>
      <c r="R2989" s="7" t="str">
        <f t="shared" si="283"/>
        <v>spaces</v>
      </c>
      <c r="S2989" s="8">
        <f t="shared" si="281"/>
        <v>42627.307303240741</v>
      </c>
      <c r="T2989" s="8">
        <f t="shared" si="278"/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279"/>
        <v>1</v>
      </c>
      <c r="P2990" s="6">
        <f t="shared" si="280"/>
        <v>35.714285714285715</v>
      </c>
      <c r="Q2990" s="7" t="str">
        <f t="shared" si="282"/>
        <v>theater</v>
      </c>
      <c r="R2990" s="7" t="str">
        <f t="shared" si="283"/>
        <v>spaces</v>
      </c>
      <c r="S2990" s="8">
        <f t="shared" si="281"/>
        <v>42511.362048611118</v>
      </c>
      <c r="T2990" s="8">
        <f t="shared" si="278"/>
        <v>42541.362048611118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279"/>
        <v>1.76535</v>
      </c>
      <c r="P2991" s="6">
        <f t="shared" si="280"/>
        <v>96.997252747252745</v>
      </c>
      <c r="Q2991" s="7" t="str">
        <f t="shared" si="282"/>
        <v>theater</v>
      </c>
      <c r="R2991" s="7" t="str">
        <f t="shared" si="283"/>
        <v>spaces</v>
      </c>
      <c r="S2991" s="8">
        <f t="shared" si="281"/>
        <v>42337.02039351852</v>
      </c>
      <c r="T2991" s="8">
        <f t="shared" si="278"/>
        <v>42359.207638888889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279"/>
        <v>1</v>
      </c>
      <c r="P2992" s="6">
        <f t="shared" si="280"/>
        <v>370.37037037037038</v>
      </c>
      <c r="Q2992" s="7" t="str">
        <f t="shared" si="282"/>
        <v>theater</v>
      </c>
      <c r="R2992" s="7" t="str">
        <f t="shared" si="283"/>
        <v>spaces</v>
      </c>
      <c r="S2992" s="8">
        <f t="shared" si="281"/>
        <v>42341.57430555555</v>
      </c>
      <c r="T2992" s="8">
        <f t="shared" si="278"/>
        <v>42376.57430555555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279"/>
        <v>1.0329411764705883</v>
      </c>
      <c r="P2993" s="6">
        <f t="shared" si="280"/>
        <v>94.408602150537632</v>
      </c>
      <c r="Q2993" s="7" t="str">
        <f t="shared" si="282"/>
        <v>theater</v>
      </c>
      <c r="R2993" s="7" t="str">
        <f t="shared" si="283"/>
        <v>spaces</v>
      </c>
      <c r="S2993" s="8">
        <f t="shared" si="281"/>
        <v>42740.837152777778</v>
      </c>
      <c r="T2993" s="8">
        <f t="shared" si="278"/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279"/>
        <v>1.0449999999999999</v>
      </c>
      <c r="P2994" s="6">
        <f t="shared" si="280"/>
        <v>48.984375</v>
      </c>
      <c r="Q2994" s="7" t="str">
        <f t="shared" si="282"/>
        <v>theater</v>
      </c>
      <c r="R2994" s="7" t="str">
        <f t="shared" si="283"/>
        <v>spaces</v>
      </c>
      <c r="S2994" s="8">
        <f t="shared" si="281"/>
        <v>42622.767476851848</v>
      </c>
      <c r="T2994" s="8">
        <f t="shared" si="278"/>
        <v>42652.767476851848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279"/>
        <v>1.0029999999999999</v>
      </c>
      <c r="P2995" s="6">
        <f t="shared" si="280"/>
        <v>45.590909090909093</v>
      </c>
      <c r="Q2995" s="7" t="str">
        <f t="shared" si="282"/>
        <v>theater</v>
      </c>
      <c r="R2995" s="7" t="str">
        <f t="shared" si="283"/>
        <v>spaces</v>
      </c>
      <c r="S2995" s="8">
        <f t="shared" si="281"/>
        <v>42390.838738425926</v>
      </c>
      <c r="T2995" s="8">
        <f t="shared" si="278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279"/>
        <v>4.577466666666667</v>
      </c>
      <c r="P2996" s="6">
        <f t="shared" si="280"/>
        <v>23.275254237288134</v>
      </c>
      <c r="Q2996" s="7" t="str">
        <f t="shared" si="282"/>
        <v>theater</v>
      </c>
      <c r="R2996" s="7" t="str">
        <f t="shared" si="283"/>
        <v>spaces</v>
      </c>
      <c r="S2996" s="8">
        <f t="shared" si="281"/>
        <v>41885.478842592594</v>
      </c>
      <c r="T2996" s="8">
        <f t="shared" si="278"/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279"/>
        <v>1.0496000000000001</v>
      </c>
      <c r="P2997" s="6">
        <f t="shared" si="280"/>
        <v>63.2289156626506</v>
      </c>
      <c r="Q2997" s="7" t="str">
        <f t="shared" si="282"/>
        <v>theater</v>
      </c>
      <c r="R2997" s="7" t="str">
        <f t="shared" si="283"/>
        <v>spaces</v>
      </c>
      <c r="S2997" s="8">
        <f t="shared" si="281"/>
        <v>42724.665173611109</v>
      </c>
      <c r="T2997" s="8">
        <f t="shared" si="278"/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279"/>
        <v>1.7194285714285715</v>
      </c>
      <c r="P2998" s="6">
        <f t="shared" si="280"/>
        <v>153.5204081632653</v>
      </c>
      <c r="Q2998" s="7" t="str">
        <f t="shared" si="282"/>
        <v>theater</v>
      </c>
      <c r="R2998" s="7" t="str">
        <f t="shared" si="283"/>
        <v>spaces</v>
      </c>
      <c r="S2998" s="8">
        <f t="shared" si="281"/>
        <v>42090.912500000006</v>
      </c>
      <c r="T2998" s="8">
        <f t="shared" si="278"/>
        <v>42150.912500000006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279"/>
        <v>1.0373000000000001</v>
      </c>
      <c r="P2999" s="6">
        <f t="shared" si="280"/>
        <v>90.2</v>
      </c>
      <c r="Q2999" s="7" t="str">
        <f t="shared" si="282"/>
        <v>theater</v>
      </c>
      <c r="R2999" s="7" t="str">
        <f t="shared" si="283"/>
        <v>spaces</v>
      </c>
      <c r="S2999" s="8">
        <f t="shared" si="281"/>
        <v>42775.733715277776</v>
      </c>
      <c r="T2999" s="8">
        <f t="shared" si="278"/>
        <v>42793.207638888889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279"/>
        <v>1.0302899999999999</v>
      </c>
      <c r="P3000" s="6">
        <f t="shared" si="280"/>
        <v>118.97113163972287</v>
      </c>
      <c r="Q3000" s="7" t="str">
        <f t="shared" si="282"/>
        <v>theater</v>
      </c>
      <c r="R3000" s="7" t="str">
        <f t="shared" si="283"/>
        <v>spaces</v>
      </c>
      <c r="S3000" s="8">
        <f t="shared" si="281"/>
        <v>41778.193622685183</v>
      </c>
      <c r="T3000" s="8">
        <f t="shared" si="278"/>
        <v>41806.184027777781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279"/>
        <v>1.1888888888888889</v>
      </c>
      <c r="P3001" s="6">
        <f t="shared" si="280"/>
        <v>80.25</v>
      </c>
      <c r="Q3001" s="7" t="str">
        <f t="shared" si="282"/>
        <v>theater</v>
      </c>
      <c r="R3001" s="7" t="str">
        <f t="shared" si="283"/>
        <v>spaces</v>
      </c>
      <c r="S3001" s="8">
        <f t="shared" si="281"/>
        <v>42780.740277777775</v>
      </c>
      <c r="T3001" s="8">
        <f t="shared" si="278"/>
        <v>42795.083333333328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279"/>
        <v>1</v>
      </c>
      <c r="P3002" s="6">
        <f t="shared" si="280"/>
        <v>62.5</v>
      </c>
      <c r="Q3002" s="7" t="str">
        <f t="shared" si="282"/>
        <v>theater</v>
      </c>
      <c r="R3002" s="7" t="str">
        <f t="shared" si="283"/>
        <v>spaces</v>
      </c>
      <c r="S3002" s="8">
        <f t="shared" si="281"/>
        <v>42752.827199074076</v>
      </c>
      <c r="T3002" s="8">
        <f t="shared" si="278"/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279"/>
        <v>3.1869988910451896</v>
      </c>
      <c r="P3003" s="6">
        <f t="shared" si="280"/>
        <v>131.37719999999999</v>
      </c>
      <c r="Q3003" s="7" t="str">
        <f t="shared" si="282"/>
        <v>theater</v>
      </c>
      <c r="R3003" s="7" t="str">
        <f t="shared" si="283"/>
        <v>spaces</v>
      </c>
      <c r="S3003" s="8">
        <f t="shared" si="281"/>
        <v>42534.895625000005</v>
      </c>
      <c r="T3003" s="8">
        <f t="shared" si="278"/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279"/>
        <v>1.0850614285714286</v>
      </c>
      <c r="P3004" s="6">
        <f t="shared" si="280"/>
        <v>73.032980769230775</v>
      </c>
      <c r="Q3004" s="7" t="str">
        <f t="shared" si="282"/>
        <v>theater</v>
      </c>
      <c r="R3004" s="7" t="str">
        <f t="shared" si="283"/>
        <v>spaces</v>
      </c>
      <c r="S3004" s="8">
        <f t="shared" si="281"/>
        <v>41239.83625</v>
      </c>
      <c r="T3004" s="8">
        <f t="shared" si="278"/>
        <v>41269.83625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279"/>
        <v>1.0116666666666667</v>
      </c>
      <c r="P3005" s="6">
        <f t="shared" si="280"/>
        <v>178.52941176470588</v>
      </c>
      <c r="Q3005" s="7" t="str">
        <f t="shared" si="282"/>
        <v>theater</v>
      </c>
      <c r="R3005" s="7" t="str">
        <f t="shared" si="283"/>
        <v>spaces</v>
      </c>
      <c r="S3005" s="8">
        <f t="shared" si="281"/>
        <v>42398.849259259259</v>
      </c>
      <c r="T3005" s="8">
        <f t="shared" si="278"/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279"/>
        <v>1.12815</v>
      </c>
      <c r="P3006" s="6">
        <f t="shared" si="280"/>
        <v>162.90974729241879</v>
      </c>
      <c r="Q3006" s="7" t="str">
        <f t="shared" si="282"/>
        <v>theater</v>
      </c>
      <c r="R3006" s="7" t="str">
        <f t="shared" si="283"/>
        <v>spaces</v>
      </c>
      <c r="S3006" s="8">
        <f t="shared" si="281"/>
        <v>41928.881064814814</v>
      </c>
      <c r="T3006" s="8">
        <f t="shared" si="278"/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279"/>
        <v>1.2049622641509434</v>
      </c>
      <c r="P3007" s="6">
        <f t="shared" si="280"/>
        <v>108.24237288135593</v>
      </c>
      <c r="Q3007" s="7" t="str">
        <f t="shared" si="282"/>
        <v>theater</v>
      </c>
      <c r="R3007" s="7" t="str">
        <f t="shared" si="283"/>
        <v>spaces</v>
      </c>
      <c r="S3007" s="8">
        <f t="shared" si="281"/>
        <v>41888.674826388888</v>
      </c>
      <c r="T3007" s="8">
        <f t="shared" si="278"/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279"/>
        <v>1.0774999999999999</v>
      </c>
      <c r="P3008" s="6">
        <f t="shared" si="280"/>
        <v>88.865979381443296</v>
      </c>
      <c r="Q3008" s="7" t="str">
        <f t="shared" si="282"/>
        <v>theater</v>
      </c>
      <c r="R3008" s="7" t="str">
        <f t="shared" si="283"/>
        <v>spaces</v>
      </c>
      <c r="S3008" s="8">
        <f t="shared" si="281"/>
        <v>41957.756840277783</v>
      </c>
      <c r="T3008" s="8">
        <f t="shared" si="278"/>
        <v>41987.756840277783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279"/>
        <v>1.8</v>
      </c>
      <c r="P3009" s="6">
        <f t="shared" si="280"/>
        <v>54</v>
      </c>
      <c r="Q3009" s="7" t="str">
        <f t="shared" si="282"/>
        <v>theater</v>
      </c>
      <c r="R3009" s="7" t="str">
        <f t="shared" si="283"/>
        <v>spaces</v>
      </c>
      <c r="S3009" s="8">
        <f t="shared" si="281"/>
        <v>42098.216238425928</v>
      </c>
      <c r="T3009" s="8">
        <f t="shared" si="278"/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279"/>
        <v>1.0116666666666667</v>
      </c>
      <c r="P3010" s="6">
        <f t="shared" si="280"/>
        <v>116.73076923076923</v>
      </c>
      <c r="Q3010" s="7" t="str">
        <f t="shared" si="282"/>
        <v>theater</v>
      </c>
      <c r="R3010" s="7" t="str">
        <f t="shared" si="283"/>
        <v>spaces</v>
      </c>
      <c r="S3010" s="8">
        <f t="shared" si="281"/>
        <v>42360.212025462963</v>
      </c>
      <c r="T3010" s="8">
        <f t="shared" ref="T3010:T3073" si="284">(((I3010/60)/60)/24)+DATE(1970,1,1)</f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285">E3011/D3011</f>
        <v>1.19756</v>
      </c>
      <c r="P3011" s="6">
        <f t="shared" ref="P3011:P3074" si="286">IF(L3011=0,0,E3011/L3011)</f>
        <v>233.8984375</v>
      </c>
      <c r="Q3011" s="7" t="str">
        <f t="shared" si="282"/>
        <v>theater</v>
      </c>
      <c r="R3011" s="7" t="str">
        <f t="shared" si="283"/>
        <v>spaces</v>
      </c>
      <c r="S3011" s="8">
        <f t="shared" ref="S3011:S3074" si="287">(((J3011/60)/60)/24)+DATE(1970,1,1)</f>
        <v>41939.569907407407</v>
      </c>
      <c r="T3011" s="8">
        <f t="shared" si="284"/>
        <v>41969.611574074079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285"/>
        <v>1.58</v>
      </c>
      <c r="P3012" s="6">
        <f t="shared" si="286"/>
        <v>158</v>
      </c>
      <c r="Q3012" s="7" t="str">
        <f t="shared" si="282"/>
        <v>theater</v>
      </c>
      <c r="R3012" s="7" t="str">
        <f t="shared" si="283"/>
        <v>spaces</v>
      </c>
      <c r="S3012" s="8">
        <f t="shared" si="287"/>
        <v>41996.832395833335</v>
      </c>
      <c r="T3012" s="8">
        <f t="shared" si="284"/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285"/>
        <v>1.2366666666666666</v>
      </c>
      <c r="P3013" s="6">
        <f t="shared" si="286"/>
        <v>14.84</v>
      </c>
      <c r="Q3013" s="7" t="str">
        <f t="shared" si="282"/>
        <v>theater</v>
      </c>
      <c r="R3013" s="7" t="str">
        <f t="shared" si="283"/>
        <v>spaces</v>
      </c>
      <c r="S3013" s="8">
        <f t="shared" si="287"/>
        <v>42334.468935185185</v>
      </c>
      <c r="T3013" s="8">
        <f t="shared" si="284"/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285"/>
        <v>1.1712499999999999</v>
      </c>
      <c r="P3014" s="6">
        <f t="shared" si="286"/>
        <v>85.181818181818187</v>
      </c>
      <c r="Q3014" s="7" t="str">
        <f t="shared" si="282"/>
        <v>theater</v>
      </c>
      <c r="R3014" s="7" t="str">
        <f t="shared" si="283"/>
        <v>spaces</v>
      </c>
      <c r="S3014" s="8">
        <f t="shared" si="287"/>
        <v>42024.702893518523</v>
      </c>
      <c r="T3014" s="8">
        <f t="shared" si="284"/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285"/>
        <v>1.5696000000000001</v>
      </c>
      <c r="P3015" s="6">
        <f t="shared" si="286"/>
        <v>146.69158878504672</v>
      </c>
      <c r="Q3015" s="7" t="str">
        <f t="shared" si="282"/>
        <v>theater</v>
      </c>
      <c r="R3015" s="7" t="str">
        <f t="shared" si="283"/>
        <v>spaces</v>
      </c>
      <c r="S3015" s="8">
        <f t="shared" si="287"/>
        <v>42146.836215277777</v>
      </c>
      <c r="T3015" s="8">
        <f t="shared" si="284"/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285"/>
        <v>1.13104</v>
      </c>
      <c r="P3016" s="6">
        <f t="shared" si="286"/>
        <v>50.764811490125673</v>
      </c>
      <c r="Q3016" s="7" t="str">
        <f t="shared" si="282"/>
        <v>theater</v>
      </c>
      <c r="R3016" s="7" t="str">
        <f t="shared" si="283"/>
        <v>spaces</v>
      </c>
      <c r="S3016" s="8">
        <f t="shared" si="287"/>
        <v>41920.123611111114</v>
      </c>
      <c r="T3016" s="8">
        <f t="shared" si="284"/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285"/>
        <v>1.0317647058823529</v>
      </c>
      <c r="P3017" s="6">
        <f t="shared" si="286"/>
        <v>87.7</v>
      </c>
      <c r="Q3017" s="7" t="str">
        <f t="shared" si="282"/>
        <v>theater</v>
      </c>
      <c r="R3017" s="7" t="str">
        <f t="shared" si="283"/>
        <v>spaces</v>
      </c>
      <c r="S3017" s="8">
        <f t="shared" si="287"/>
        <v>41785.72729166667</v>
      </c>
      <c r="T3017" s="8">
        <f t="shared" si="284"/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285"/>
        <v>1.0261176470588236</v>
      </c>
      <c r="P3018" s="6">
        <f t="shared" si="286"/>
        <v>242.27777777777777</v>
      </c>
      <c r="Q3018" s="7" t="str">
        <f t="shared" si="282"/>
        <v>theater</v>
      </c>
      <c r="R3018" s="7" t="str">
        <f t="shared" si="283"/>
        <v>spaces</v>
      </c>
      <c r="S3018" s="8">
        <f t="shared" si="287"/>
        <v>41778.548055555555</v>
      </c>
      <c r="T3018" s="8">
        <f t="shared" si="284"/>
        <v>41838.548055555555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285"/>
        <v>1.0584090909090909</v>
      </c>
      <c r="P3019" s="6">
        <f t="shared" si="286"/>
        <v>146.44654088050314</v>
      </c>
      <c r="Q3019" s="7" t="str">
        <f t="shared" si="282"/>
        <v>theater</v>
      </c>
      <c r="R3019" s="7" t="str">
        <f t="shared" si="283"/>
        <v>spaces</v>
      </c>
      <c r="S3019" s="8">
        <f t="shared" si="287"/>
        <v>41841.850034722222</v>
      </c>
      <c r="T3019" s="8">
        <f t="shared" si="284"/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285"/>
        <v>1.0071428571428571</v>
      </c>
      <c r="P3020" s="6">
        <f t="shared" si="286"/>
        <v>103.17073170731707</v>
      </c>
      <c r="Q3020" s="7" t="str">
        <f t="shared" si="282"/>
        <v>theater</v>
      </c>
      <c r="R3020" s="7" t="str">
        <f t="shared" si="283"/>
        <v>spaces</v>
      </c>
      <c r="S3020" s="8">
        <f t="shared" si="287"/>
        <v>42163.29833333334</v>
      </c>
      <c r="T3020" s="8">
        <f t="shared" si="284"/>
        <v>42205.916666666672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285"/>
        <v>1.2123333333333333</v>
      </c>
      <c r="P3021" s="6">
        <f t="shared" si="286"/>
        <v>80.464601769911511</v>
      </c>
      <c r="Q3021" s="7" t="str">
        <f t="shared" si="282"/>
        <v>theater</v>
      </c>
      <c r="R3021" s="7" t="str">
        <f t="shared" si="283"/>
        <v>spaces</v>
      </c>
      <c r="S3021" s="8">
        <f t="shared" si="287"/>
        <v>41758.833564814813</v>
      </c>
      <c r="T3021" s="8">
        <f t="shared" si="284"/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285"/>
        <v>1.0057142857142858</v>
      </c>
      <c r="P3022" s="6">
        <f t="shared" si="286"/>
        <v>234.66666666666666</v>
      </c>
      <c r="Q3022" s="7" t="str">
        <f t="shared" si="282"/>
        <v>theater</v>
      </c>
      <c r="R3022" s="7" t="str">
        <f t="shared" si="283"/>
        <v>spaces</v>
      </c>
      <c r="S3022" s="8">
        <f t="shared" si="287"/>
        <v>42170.846446759257</v>
      </c>
      <c r="T3022" s="8">
        <f t="shared" si="284"/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285"/>
        <v>1.1602222222222223</v>
      </c>
      <c r="P3023" s="6">
        <f t="shared" si="286"/>
        <v>50.689320388349515</v>
      </c>
      <c r="Q3023" s="7" t="str">
        <f t="shared" si="282"/>
        <v>theater</v>
      </c>
      <c r="R3023" s="7" t="str">
        <f t="shared" si="283"/>
        <v>spaces</v>
      </c>
      <c r="S3023" s="8">
        <f t="shared" si="287"/>
        <v>42660.618854166663</v>
      </c>
      <c r="T3023" s="8">
        <f t="shared" si="284"/>
        <v>42696.249305555553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285"/>
        <v>1.0087999999999999</v>
      </c>
      <c r="P3024" s="6">
        <f t="shared" si="286"/>
        <v>162.70967741935485</v>
      </c>
      <c r="Q3024" s="7" t="str">
        <f t="shared" si="282"/>
        <v>theater</v>
      </c>
      <c r="R3024" s="7" t="str">
        <f t="shared" si="283"/>
        <v>spaces</v>
      </c>
      <c r="S3024" s="8">
        <f t="shared" si="287"/>
        <v>42564.95380787037</v>
      </c>
      <c r="T3024" s="8">
        <f t="shared" si="284"/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285"/>
        <v>1.03</v>
      </c>
      <c r="P3025" s="6">
        <f t="shared" si="286"/>
        <v>120.16666666666667</v>
      </c>
      <c r="Q3025" s="7" t="str">
        <f t="shared" si="282"/>
        <v>theater</v>
      </c>
      <c r="R3025" s="7" t="str">
        <f t="shared" si="283"/>
        <v>spaces</v>
      </c>
      <c r="S3025" s="8">
        <f t="shared" si="287"/>
        <v>42121.675763888896</v>
      </c>
      <c r="T3025" s="8">
        <f t="shared" si="284"/>
        <v>42166.675763888896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285"/>
        <v>2.4641999999999999</v>
      </c>
      <c r="P3026" s="6">
        <f t="shared" si="286"/>
        <v>67.697802197802204</v>
      </c>
      <c r="Q3026" s="7" t="str">
        <f t="shared" si="282"/>
        <v>theater</v>
      </c>
      <c r="R3026" s="7" t="str">
        <f t="shared" si="283"/>
        <v>spaces</v>
      </c>
      <c r="S3026" s="8">
        <f t="shared" si="287"/>
        <v>41158.993923611109</v>
      </c>
      <c r="T3026" s="8">
        <f t="shared" si="284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285"/>
        <v>3.0219999999999998</v>
      </c>
      <c r="P3027" s="6">
        <f t="shared" si="286"/>
        <v>52.103448275862071</v>
      </c>
      <c r="Q3027" s="7" t="str">
        <f t="shared" si="282"/>
        <v>theater</v>
      </c>
      <c r="R3027" s="7" t="str">
        <f t="shared" si="283"/>
        <v>spaces</v>
      </c>
      <c r="S3027" s="8">
        <f t="shared" si="287"/>
        <v>41761.509409722225</v>
      </c>
      <c r="T3027" s="8">
        <f t="shared" si="284"/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285"/>
        <v>1.4333333333333333</v>
      </c>
      <c r="P3028" s="6">
        <f t="shared" si="286"/>
        <v>51.6</v>
      </c>
      <c r="Q3028" s="7" t="str">
        <f t="shared" si="282"/>
        <v>theater</v>
      </c>
      <c r="R3028" s="7" t="str">
        <f t="shared" si="283"/>
        <v>spaces</v>
      </c>
      <c r="S3028" s="8">
        <f t="shared" si="287"/>
        <v>42783.459398148145</v>
      </c>
      <c r="T3028" s="8">
        <f t="shared" si="284"/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285"/>
        <v>1.3144</v>
      </c>
      <c r="P3029" s="6">
        <f t="shared" si="286"/>
        <v>164.3</v>
      </c>
      <c r="Q3029" s="7" t="str">
        <f t="shared" si="282"/>
        <v>theater</v>
      </c>
      <c r="R3029" s="7" t="str">
        <f t="shared" si="283"/>
        <v>spaces</v>
      </c>
      <c r="S3029" s="8">
        <f t="shared" si="287"/>
        <v>42053.704293981486</v>
      </c>
      <c r="T3029" s="8">
        <f t="shared" si="284"/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285"/>
        <v>1.6801999999999999</v>
      </c>
      <c r="P3030" s="6">
        <f t="shared" si="286"/>
        <v>84.858585858585855</v>
      </c>
      <c r="Q3030" s="7" t="str">
        <f t="shared" si="282"/>
        <v>theater</v>
      </c>
      <c r="R3030" s="7" t="str">
        <f t="shared" si="283"/>
        <v>spaces</v>
      </c>
      <c r="S3030" s="8">
        <f t="shared" si="287"/>
        <v>42567.264178240745</v>
      </c>
      <c r="T3030" s="8">
        <f t="shared" si="284"/>
        <v>42597.264178240745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285"/>
        <v>1.0967666666666667</v>
      </c>
      <c r="P3031" s="6">
        <f t="shared" si="286"/>
        <v>94.548850574712645</v>
      </c>
      <c r="Q3031" s="7" t="str">
        <f t="shared" si="282"/>
        <v>theater</v>
      </c>
      <c r="R3031" s="7" t="str">
        <f t="shared" si="283"/>
        <v>spaces</v>
      </c>
      <c r="S3031" s="8">
        <f t="shared" si="287"/>
        <v>41932.708877314813</v>
      </c>
      <c r="T3031" s="8">
        <f t="shared" si="284"/>
        <v>41961.190972222219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285"/>
        <v>1.0668571428571429</v>
      </c>
      <c r="P3032" s="6">
        <f t="shared" si="286"/>
        <v>45.536585365853661</v>
      </c>
      <c r="Q3032" s="7" t="str">
        <f t="shared" si="282"/>
        <v>theater</v>
      </c>
      <c r="R3032" s="7" t="str">
        <f t="shared" si="283"/>
        <v>spaces</v>
      </c>
      <c r="S3032" s="8">
        <f t="shared" si="287"/>
        <v>42233.747349537036</v>
      </c>
      <c r="T3032" s="8">
        <f t="shared" si="284"/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285"/>
        <v>1</v>
      </c>
      <c r="P3033" s="6">
        <f t="shared" si="286"/>
        <v>51.724137931034484</v>
      </c>
      <c r="Q3033" s="7" t="str">
        <f t="shared" si="282"/>
        <v>theater</v>
      </c>
      <c r="R3033" s="7" t="str">
        <f t="shared" si="283"/>
        <v>spaces</v>
      </c>
      <c r="S3033" s="8">
        <f t="shared" si="287"/>
        <v>42597.882488425923</v>
      </c>
      <c r="T3033" s="8">
        <f t="shared" si="284"/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285"/>
        <v>1.272</v>
      </c>
      <c r="P3034" s="6">
        <f t="shared" si="286"/>
        <v>50.88</v>
      </c>
      <c r="Q3034" s="7" t="str">
        <f t="shared" si="282"/>
        <v>theater</v>
      </c>
      <c r="R3034" s="7" t="str">
        <f t="shared" si="283"/>
        <v>spaces</v>
      </c>
      <c r="S3034" s="8">
        <f t="shared" si="287"/>
        <v>42228.044664351852</v>
      </c>
      <c r="T3034" s="8">
        <f t="shared" si="284"/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285"/>
        <v>1.4653333333333334</v>
      </c>
      <c r="P3035" s="6">
        <f t="shared" si="286"/>
        <v>191.13043478260869</v>
      </c>
      <c r="Q3035" s="7" t="str">
        <f t="shared" si="282"/>
        <v>theater</v>
      </c>
      <c r="R3035" s="7" t="str">
        <f t="shared" si="283"/>
        <v>spaces</v>
      </c>
      <c r="S3035" s="8">
        <f t="shared" si="287"/>
        <v>42570.110243055555</v>
      </c>
      <c r="T3035" s="8">
        <f t="shared" si="284"/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285"/>
        <v>1.1253599999999999</v>
      </c>
      <c r="P3036" s="6">
        <f t="shared" si="286"/>
        <v>89.314285714285717</v>
      </c>
      <c r="Q3036" s="7" t="str">
        <f t="shared" si="282"/>
        <v>theater</v>
      </c>
      <c r="R3036" s="7" t="str">
        <f t="shared" si="283"/>
        <v>spaces</v>
      </c>
      <c r="S3036" s="8">
        <f t="shared" si="287"/>
        <v>42644.535358796296</v>
      </c>
      <c r="T3036" s="8">
        <f t="shared" si="284"/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285"/>
        <v>1.0878684000000001</v>
      </c>
      <c r="P3037" s="6">
        <f t="shared" si="286"/>
        <v>88.588631921824103</v>
      </c>
      <c r="Q3037" s="7" t="str">
        <f t="shared" si="282"/>
        <v>theater</v>
      </c>
      <c r="R3037" s="7" t="str">
        <f t="shared" si="283"/>
        <v>spaces</v>
      </c>
      <c r="S3037" s="8">
        <f t="shared" si="287"/>
        <v>41368.560289351852</v>
      </c>
      <c r="T3037" s="8">
        <f t="shared" si="284"/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285"/>
        <v>1.26732</v>
      </c>
      <c r="P3038" s="6">
        <f t="shared" si="286"/>
        <v>96.300911854103347</v>
      </c>
      <c r="Q3038" s="7" t="str">
        <f t="shared" si="282"/>
        <v>theater</v>
      </c>
      <c r="R3038" s="7" t="str">
        <f t="shared" si="283"/>
        <v>spaces</v>
      </c>
      <c r="S3038" s="8">
        <f t="shared" si="287"/>
        <v>41466.785231481481</v>
      </c>
      <c r="T3038" s="8">
        <f t="shared" si="284"/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285"/>
        <v>2.1320000000000001</v>
      </c>
      <c r="P3039" s="6">
        <f t="shared" si="286"/>
        <v>33.3125</v>
      </c>
      <c r="Q3039" s="7" t="str">
        <f t="shared" si="282"/>
        <v>theater</v>
      </c>
      <c r="R3039" s="7" t="str">
        <f t="shared" si="283"/>
        <v>spaces</v>
      </c>
      <c r="S3039" s="8">
        <f t="shared" si="287"/>
        <v>40378.893206018518</v>
      </c>
      <c r="T3039" s="8">
        <f t="shared" si="284"/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285"/>
        <v>1.0049999999999999</v>
      </c>
      <c r="P3040" s="6">
        <f t="shared" si="286"/>
        <v>37.222222222222221</v>
      </c>
      <c r="Q3040" s="7" t="str">
        <f t="shared" si="282"/>
        <v>theater</v>
      </c>
      <c r="R3040" s="7" t="str">
        <f t="shared" si="283"/>
        <v>spaces</v>
      </c>
      <c r="S3040" s="8">
        <f t="shared" si="287"/>
        <v>42373.252280092594</v>
      </c>
      <c r="T3040" s="8">
        <f t="shared" si="284"/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285"/>
        <v>1.0871389999999999</v>
      </c>
      <c r="P3041" s="6">
        <f t="shared" si="286"/>
        <v>92.130423728813554</v>
      </c>
      <c r="Q3041" s="7" t="str">
        <f t="shared" si="282"/>
        <v>theater</v>
      </c>
      <c r="R3041" s="7" t="str">
        <f t="shared" si="283"/>
        <v>spaces</v>
      </c>
      <c r="S3041" s="8">
        <f t="shared" si="287"/>
        <v>41610.794421296298</v>
      </c>
      <c r="T3041" s="8">
        <f t="shared" si="284"/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285"/>
        <v>1.075</v>
      </c>
      <c r="P3042" s="6">
        <f t="shared" si="286"/>
        <v>76.785714285714292</v>
      </c>
      <c r="Q3042" s="7" t="str">
        <f t="shared" si="282"/>
        <v>theater</v>
      </c>
      <c r="R3042" s="7" t="str">
        <f t="shared" si="283"/>
        <v>spaces</v>
      </c>
      <c r="S3042" s="8">
        <f t="shared" si="287"/>
        <v>42177.791909722218</v>
      </c>
      <c r="T3042" s="8">
        <f t="shared" si="284"/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285"/>
        <v>1.1048192771084338</v>
      </c>
      <c r="P3043" s="6">
        <f t="shared" si="286"/>
        <v>96.526315789473685</v>
      </c>
      <c r="Q3043" s="7" t="str">
        <f t="shared" si="282"/>
        <v>theater</v>
      </c>
      <c r="R3043" s="7" t="str">
        <f t="shared" si="283"/>
        <v>spaces</v>
      </c>
      <c r="S3043" s="8">
        <f t="shared" si="287"/>
        <v>42359.868611111116</v>
      </c>
      <c r="T3043" s="8">
        <f t="shared" si="284"/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285"/>
        <v>1.28</v>
      </c>
      <c r="P3044" s="6">
        <f t="shared" si="286"/>
        <v>51.891891891891895</v>
      </c>
      <c r="Q3044" s="7" t="str">
        <f t="shared" si="282"/>
        <v>theater</v>
      </c>
      <c r="R3044" s="7" t="str">
        <f t="shared" si="283"/>
        <v>spaces</v>
      </c>
      <c r="S3044" s="8">
        <f t="shared" si="287"/>
        <v>42253.688043981485</v>
      </c>
      <c r="T3044" s="8">
        <f t="shared" si="284"/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285"/>
        <v>1.1000666666666667</v>
      </c>
      <c r="P3045" s="6">
        <f t="shared" si="286"/>
        <v>128.9140625</v>
      </c>
      <c r="Q3045" s="7" t="str">
        <f t="shared" si="282"/>
        <v>theater</v>
      </c>
      <c r="R3045" s="7" t="str">
        <f t="shared" si="283"/>
        <v>spaces</v>
      </c>
      <c r="S3045" s="8">
        <f t="shared" si="287"/>
        <v>42083.070590277777</v>
      </c>
      <c r="T3045" s="8">
        <f t="shared" si="284"/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285"/>
        <v>1.0934166666666667</v>
      </c>
      <c r="P3046" s="6">
        <f t="shared" si="286"/>
        <v>84.108974358974365</v>
      </c>
      <c r="Q3046" s="7" t="str">
        <f t="shared" si="282"/>
        <v>theater</v>
      </c>
      <c r="R3046" s="7" t="str">
        <f t="shared" si="283"/>
        <v>spaces</v>
      </c>
      <c r="S3046" s="8">
        <f t="shared" si="287"/>
        <v>42387.7268287037</v>
      </c>
      <c r="T3046" s="8">
        <f t="shared" si="284"/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285"/>
        <v>1.3270650000000002</v>
      </c>
      <c r="P3047" s="6">
        <f t="shared" si="286"/>
        <v>82.941562500000003</v>
      </c>
      <c r="Q3047" s="7" t="str">
        <f t="shared" si="282"/>
        <v>theater</v>
      </c>
      <c r="R3047" s="7" t="str">
        <f t="shared" si="283"/>
        <v>spaces</v>
      </c>
      <c r="S3047" s="8">
        <f t="shared" si="287"/>
        <v>41843.155729166669</v>
      </c>
      <c r="T3047" s="8">
        <f t="shared" si="284"/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285"/>
        <v>1.9084810126582279</v>
      </c>
      <c r="P3048" s="6">
        <f t="shared" si="286"/>
        <v>259.94827586206895</v>
      </c>
      <c r="Q3048" s="7" t="str">
        <f t="shared" si="282"/>
        <v>theater</v>
      </c>
      <c r="R3048" s="7" t="str">
        <f t="shared" si="283"/>
        <v>spaces</v>
      </c>
      <c r="S3048" s="8">
        <f t="shared" si="287"/>
        <v>41862.803078703706</v>
      </c>
      <c r="T3048" s="8">
        <f t="shared" si="284"/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285"/>
        <v>1.49</v>
      </c>
      <c r="P3049" s="6">
        <f t="shared" si="286"/>
        <v>37.25</v>
      </c>
      <c r="Q3049" s="7" t="str">
        <f t="shared" si="282"/>
        <v>theater</v>
      </c>
      <c r="R3049" s="7" t="str">
        <f t="shared" si="283"/>
        <v>spaces</v>
      </c>
      <c r="S3049" s="8">
        <f t="shared" si="287"/>
        <v>42443.989050925928</v>
      </c>
      <c r="T3049" s="8">
        <f t="shared" si="284"/>
        <v>42487.552777777775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285"/>
        <v>1.6639999999999999</v>
      </c>
      <c r="P3050" s="6">
        <f t="shared" si="286"/>
        <v>177.02127659574469</v>
      </c>
      <c r="Q3050" s="7" t="str">
        <f t="shared" ref="Q3050:Q3113" si="288">LEFT(N3050,SEARCH("/",N3050)-1)</f>
        <v>theater</v>
      </c>
      <c r="R3050" s="7" t="str">
        <f t="shared" ref="R3050:R3113" si="289">RIGHT(N3050,LEN(N3050)-SEARCH("/",N3050))</f>
        <v>spaces</v>
      </c>
      <c r="S3050" s="8">
        <f t="shared" si="287"/>
        <v>41975.901180555549</v>
      </c>
      <c r="T3050" s="8">
        <f t="shared" si="284"/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285"/>
        <v>1.0666666666666667</v>
      </c>
      <c r="P3051" s="6">
        <f t="shared" si="286"/>
        <v>74.074074074074076</v>
      </c>
      <c r="Q3051" s="7" t="str">
        <f t="shared" si="288"/>
        <v>theater</v>
      </c>
      <c r="R3051" s="7" t="str">
        <f t="shared" si="289"/>
        <v>spaces</v>
      </c>
      <c r="S3051" s="8">
        <f t="shared" si="287"/>
        <v>42139.014525462961</v>
      </c>
      <c r="T3051" s="8">
        <f t="shared" si="284"/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285"/>
        <v>1.06</v>
      </c>
      <c r="P3052" s="6">
        <f t="shared" si="286"/>
        <v>70.666666666666671</v>
      </c>
      <c r="Q3052" s="7" t="str">
        <f t="shared" si="288"/>
        <v>theater</v>
      </c>
      <c r="R3052" s="7" t="str">
        <f t="shared" si="289"/>
        <v>spaces</v>
      </c>
      <c r="S3052" s="8">
        <f t="shared" si="287"/>
        <v>42465.16851851852</v>
      </c>
      <c r="T3052" s="8">
        <f t="shared" si="284"/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285"/>
        <v>0.23628571428571429</v>
      </c>
      <c r="P3053" s="6">
        <f t="shared" si="286"/>
        <v>23.62857142857143</v>
      </c>
      <c r="Q3053" s="7" t="str">
        <f t="shared" si="288"/>
        <v>theater</v>
      </c>
      <c r="R3053" s="7" t="str">
        <f t="shared" si="289"/>
        <v>spaces</v>
      </c>
      <c r="S3053" s="8">
        <f t="shared" si="287"/>
        <v>42744.416030092587</v>
      </c>
      <c r="T3053" s="8">
        <f t="shared" si="284"/>
        <v>42774.416030092587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285"/>
        <v>1.5E-3</v>
      </c>
      <c r="P3054" s="6">
        <f t="shared" si="286"/>
        <v>37.5</v>
      </c>
      <c r="Q3054" s="7" t="str">
        <f t="shared" si="288"/>
        <v>theater</v>
      </c>
      <c r="R3054" s="7" t="str">
        <f t="shared" si="289"/>
        <v>spaces</v>
      </c>
      <c r="S3054" s="8">
        <f t="shared" si="287"/>
        <v>42122.670069444444</v>
      </c>
      <c r="T3054" s="8">
        <f t="shared" si="284"/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285"/>
        <v>4.0000000000000001E-3</v>
      </c>
      <c r="P3055" s="6">
        <f t="shared" si="286"/>
        <v>13.333333333333334</v>
      </c>
      <c r="Q3055" s="7" t="str">
        <f t="shared" si="288"/>
        <v>theater</v>
      </c>
      <c r="R3055" s="7" t="str">
        <f t="shared" si="289"/>
        <v>spaces</v>
      </c>
      <c r="S3055" s="8">
        <f t="shared" si="287"/>
        <v>41862.761724537035</v>
      </c>
      <c r="T3055" s="8">
        <f t="shared" si="284"/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285"/>
        <v>0</v>
      </c>
      <c r="P3056" s="6">
        <f t="shared" si="286"/>
        <v>0</v>
      </c>
      <c r="Q3056" s="7" t="str">
        <f t="shared" si="288"/>
        <v>theater</v>
      </c>
      <c r="R3056" s="7" t="str">
        <f t="shared" si="289"/>
        <v>spaces</v>
      </c>
      <c r="S3056" s="8">
        <f t="shared" si="287"/>
        <v>42027.832800925928</v>
      </c>
      <c r="T3056" s="8">
        <f t="shared" si="284"/>
        <v>42065.044444444444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285"/>
        <v>5.0000000000000002E-5</v>
      </c>
      <c r="P3057" s="6">
        <f t="shared" si="286"/>
        <v>1</v>
      </c>
      <c r="Q3057" s="7" t="str">
        <f t="shared" si="288"/>
        <v>theater</v>
      </c>
      <c r="R3057" s="7" t="str">
        <f t="shared" si="289"/>
        <v>spaces</v>
      </c>
      <c r="S3057" s="8">
        <f t="shared" si="287"/>
        <v>41953.95821759259</v>
      </c>
      <c r="T3057" s="8">
        <f t="shared" si="284"/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285"/>
        <v>0</v>
      </c>
      <c r="P3058" s="6">
        <f t="shared" si="286"/>
        <v>0</v>
      </c>
      <c r="Q3058" s="7" t="str">
        <f t="shared" si="288"/>
        <v>theater</v>
      </c>
      <c r="R3058" s="7" t="str">
        <f t="shared" si="289"/>
        <v>spaces</v>
      </c>
      <c r="S3058" s="8">
        <f t="shared" si="287"/>
        <v>41851.636388888888</v>
      </c>
      <c r="T3058" s="8">
        <f t="shared" si="284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285"/>
        <v>0</v>
      </c>
      <c r="P3059" s="6">
        <f t="shared" si="286"/>
        <v>0</v>
      </c>
      <c r="Q3059" s="7" t="str">
        <f t="shared" si="288"/>
        <v>theater</v>
      </c>
      <c r="R3059" s="7" t="str">
        <f t="shared" si="289"/>
        <v>spaces</v>
      </c>
      <c r="S3059" s="8">
        <f t="shared" si="287"/>
        <v>42433.650590277779</v>
      </c>
      <c r="T3059" s="8">
        <f t="shared" si="284"/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285"/>
        <v>1.6666666666666666E-4</v>
      </c>
      <c r="P3060" s="6">
        <f t="shared" si="286"/>
        <v>1</v>
      </c>
      <c r="Q3060" s="7" t="str">
        <f t="shared" si="288"/>
        <v>theater</v>
      </c>
      <c r="R3060" s="7" t="str">
        <f t="shared" si="289"/>
        <v>spaces</v>
      </c>
      <c r="S3060" s="8">
        <f t="shared" si="287"/>
        <v>42460.374305555553</v>
      </c>
      <c r="T3060" s="8">
        <f t="shared" si="284"/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285"/>
        <v>3.0066666666666665E-2</v>
      </c>
      <c r="P3061" s="6">
        <f t="shared" si="286"/>
        <v>41</v>
      </c>
      <c r="Q3061" s="7" t="str">
        <f t="shared" si="288"/>
        <v>theater</v>
      </c>
      <c r="R3061" s="7" t="str">
        <f t="shared" si="289"/>
        <v>spaces</v>
      </c>
      <c r="S3061" s="8">
        <f t="shared" si="287"/>
        <v>41829.935717592591</v>
      </c>
      <c r="T3061" s="8">
        <f t="shared" si="284"/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285"/>
        <v>1.5227272727272728E-3</v>
      </c>
      <c r="P3062" s="6">
        <f t="shared" si="286"/>
        <v>55.833333333333336</v>
      </c>
      <c r="Q3062" s="7" t="str">
        <f t="shared" si="288"/>
        <v>theater</v>
      </c>
      <c r="R3062" s="7" t="str">
        <f t="shared" si="289"/>
        <v>spaces</v>
      </c>
      <c r="S3062" s="8">
        <f t="shared" si="287"/>
        <v>42245.274699074071</v>
      </c>
      <c r="T3062" s="8">
        <f t="shared" si="284"/>
        <v>42275.274699074071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285"/>
        <v>0</v>
      </c>
      <c r="P3063" s="6">
        <f t="shared" si="286"/>
        <v>0</v>
      </c>
      <c r="Q3063" s="7" t="str">
        <f t="shared" si="288"/>
        <v>theater</v>
      </c>
      <c r="R3063" s="7" t="str">
        <f t="shared" si="289"/>
        <v>spaces</v>
      </c>
      <c r="S3063" s="8">
        <f t="shared" si="287"/>
        <v>41834.784120370372</v>
      </c>
      <c r="T3063" s="8">
        <f t="shared" si="284"/>
        <v>41864.784120370372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285"/>
        <v>0.66839999999999999</v>
      </c>
      <c r="P3064" s="6">
        <f t="shared" si="286"/>
        <v>99.761194029850742</v>
      </c>
      <c r="Q3064" s="7" t="str">
        <f t="shared" si="288"/>
        <v>theater</v>
      </c>
      <c r="R3064" s="7" t="str">
        <f t="shared" si="289"/>
        <v>spaces</v>
      </c>
      <c r="S3064" s="8">
        <f t="shared" si="287"/>
        <v>42248.535787037035</v>
      </c>
      <c r="T3064" s="8">
        <f t="shared" si="284"/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285"/>
        <v>0.19566666666666666</v>
      </c>
      <c r="P3065" s="6">
        <f t="shared" si="286"/>
        <v>25.521739130434781</v>
      </c>
      <c r="Q3065" s="7" t="str">
        <f t="shared" si="288"/>
        <v>theater</v>
      </c>
      <c r="R3065" s="7" t="str">
        <f t="shared" si="289"/>
        <v>spaces</v>
      </c>
      <c r="S3065" s="8">
        <f t="shared" si="287"/>
        <v>42630.922893518517</v>
      </c>
      <c r="T3065" s="8">
        <f t="shared" si="284"/>
        <v>42665.922893518517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285"/>
        <v>0.11294666666666667</v>
      </c>
      <c r="P3066" s="6">
        <f t="shared" si="286"/>
        <v>117.65277777777777</v>
      </c>
      <c r="Q3066" s="7" t="str">
        <f t="shared" si="288"/>
        <v>theater</v>
      </c>
      <c r="R3066" s="7" t="str">
        <f t="shared" si="289"/>
        <v>spaces</v>
      </c>
      <c r="S3066" s="8">
        <f t="shared" si="287"/>
        <v>42299.130162037036</v>
      </c>
      <c r="T3066" s="8">
        <f t="shared" si="284"/>
        <v>42330.290972222225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285"/>
        <v>4.0000000000000002E-4</v>
      </c>
      <c r="P3067" s="6">
        <f t="shared" si="286"/>
        <v>5</v>
      </c>
      <c r="Q3067" s="7" t="str">
        <f t="shared" si="288"/>
        <v>theater</v>
      </c>
      <c r="R3067" s="7" t="str">
        <f t="shared" si="289"/>
        <v>spaces</v>
      </c>
      <c r="S3067" s="8">
        <f t="shared" si="287"/>
        <v>41825.055231481485</v>
      </c>
      <c r="T3067" s="8">
        <f t="shared" si="284"/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285"/>
        <v>0.11985714285714286</v>
      </c>
      <c r="P3068" s="6">
        <f t="shared" si="286"/>
        <v>2796.6666666666665</v>
      </c>
      <c r="Q3068" s="7" t="str">
        <f t="shared" si="288"/>
        <v>theater</v>
      </c>
      <c r="R3068" s="7" t="str">
        <f t="shared" si="289"/>
        <v>spaces</v>
      </c>
      <c r="S3068" s="8">
        <f t="shared" si="287"/>
        <v>42531.228437500002</v>
      </c>
      <c r="T3068" s="8">
        <f t="shared" si="284"/>
        <v>42561.228437500002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285"/>
        <v>2.5000000000000001E-2</v>
      </c>
      <c r="P3069" s="6">
        <f t="shared" si="286"/>
        <v>200</v>
      </c>
      <c r="Q3069" s="7" t="str">
        <f t="shared" si="288"/>
        <v>theater</v>
      </c>
      <c r="R3069" s="7" t="str">
        <f t="shared" si="289"/>
        <v>spaces</v>
      </c>
      <c r="S3069" s="8">
        <f t="shared" si="287"/>
        <v>42226.938414351855</v>
      </c>
      <c r="T3069" s="8">
        <f t="shared" si="284"/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285"/>
        <v>6.9999999999999999E-4</v>
      </c>
      <c r="P3070" s="6">
        <f t="shared" si="286"/>
        <v>87.5</v>
      </c>
      <c r="Q3070" s="7" t="str">
        <f t="shared" si="288"/>
        <v>theater</v>
      </c>
      <c r="R3070" s="7" t="str">
        <f t="shared" si="289"/>
        <v>spaces</v>
      </c>
      <c r="S3070" s="8">
        <f t="shared" si="287"/>
        <v>42263.691574074073</v>
      </c>
      <c r="T3070" s="8">
        <f t="shared" si="284"/>
        <v>42293.691574074073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285"/>
        <v>0.14099999999999999</v>
      </c>
      <c r="P3071" s="6">
        <f t="shared" si="286"/>
        <v>20.142857142857142</v>
      </c>
      <c r="Q3071" s="7" t="str">
        <f t="shared" si="288"/>
        <v>theater</v>
      </c>
      <c r="R3071" s="7" t="str">
        <f t="shared" si="289"/>
        <v>spaces</v>
      </c>
      <c r="S3071" s="8">
        <f t="shared" si="287"/>
        <v>41957.833726851852</v>
      </c>
      <c r="T3071" s="8">
        <f t="shared" si="284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285"/>
        <v>3.3399999999999999E-2</v>
      </c>
      <c r="P3072" s="6">
        <f t="shared" si="286"/>
        <v>20.875</v>
      </c>
      <c r="Q3072" s="7" t="str">
        <f t="shared" si="288"/>
        <v>theater</v>
      </c>
      <c r="R3072" s="7" t="str">
        <f t="shared" si="289"/>
        <v>spaces</v>
      </c>
      <c r="S3072" s="8">
        <f t="shared" si="287"/>
        <v>42690.733437499999</v>
      </c>
      <c r="T3072" s="8">
        <f t="shared" si="284"/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285"/>
        <v>0.59775</v>
      </c>
      <c r="P3073" s="6">
        <f t="shared" si="286"/>
        <v>61.307692307692307</v>
      </c>
      <c r="Q3073" s="7" t="str">
        <f t="shared" si="288"/>
        <v>theater</v>
      </c>
      <c r="R3073" s="7" t="str">
        <f t="shared" si="289"/>
        <v>spaces</v>
      </c>
      <c r="S3073" s="8">
        <f t="shared" si="287"/>
        <v>42097.732418981483</v>
      </c>
      <c r="T3073" s="8">
        <f t="shared" si="284"/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285"/>
        <v>1.6666666666666666E-4</v>
      </c>
      <c r="P3074" s="6">
        <f t="shared" si="286"/>
        <v>1</v>
      </c>
      <c r="Q3074" s="7" t="str">
        <f t="shared" si="288"/>
        <v>theater</v>
      </c>
      <c r="R3074" s="7" t="str">
        <f t="shared" si="289"/>
        <v>spaces</v>
      </c>
      <c r="S3074" s="8">
        <f t="shared" si="287"/>
        <v>42658.690532407403</v>
      </c>
      <c r="T3074" s="8">
        <f t="shared" ref="T3074:T3137" si="290">(((I3074/60)/60)/24)+DATE(1970,1,1)</f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291">E3075/D3075</f>
        <v>2.3035714285714285E-4</v>
      </c>
      <c r="P3075" s="6">
        <f t="shared" ref="P3075:P3138" si="292">IF(L3075=0,0,E3075/L3075)</f>
        <v>92.142857142857139</v>
      </c>
      <c r="Q3075" s="7" t="str">
        <f t="shared" si="288"/>
        <v>theater</v>
      </c>
      <c r="R3075" s="7" t="str">
        <f t="shared" si="289"/>
        <v>spaces</v>
      </c>
      <c r="S3075" s="8">
        <f t="shared" ref="S3075:S3138" si="293">(((J3075/60)/60)/24)+DATE(1970,1,1)</f>
        <v>42111.684027777781</v>
      </c>
      <c r="T3075" s="8">
        <f t="shared" si="290"/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291"/>
        <v>8.8000000000000003E-4</v>
      </c>
      <c r="P3076" s="6">
        <f t="shared" si="292"/>
        <v>7.333333333333333</v>
      </c>
      <c r="Q3076" s="7" t="str">
        <f t="shared" si="288"/>
        <v>theater</v>
      </c>
      <c r="R3076" s="7" t="str">
        <f t="shared" si="289"/>
        <v>spaces</v>
      </c>
      <c r="S3076" s="8">
        <f t="shared" si="293"/>
        <v>42409.571284722217</v>
      </c>
      <c r="T3076" s="8">
        <f t="shared" si="290"/>
        <v>42439.571284722217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291"/>
        <v>8.6400000000000005E-2</v>
      </c>
      <c r="P3077" s="6">
        <f t="shared" si="292"/>
        <v>64.8</v>
      </c>
      <c r="Q3077" s="7" t="str">
        <f t="shared" si="288"/>
        <v>theater</v>
      </c>
      <c r="R3077" s="7" t="str">
        <f t="shared" si="289"/>
        <v>spaces</v>
      </c>
      <c r="S3077" s="8">
        <f t="shared" si="293"/>
        <v>42551.102314814809</v>
      </c>
      <c r="T3077" s="8">
        <f t="shared" si="290"/>
        <v>42601.102314814809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291"/>
        <v>0.15060000000000001</v>
      </c>
      <c r="P3078" s="6">
        <f t="shared" si="292"/>
        <v>30.12</v>
      </c>
      <c r="Q3078" s="7" t="str">
        <f t="shared" si="288"/>
        <v>theater</v>
      </c>
      <c r="R3078" s="7" t="str">
        <f t="shared" si="289"/>
        <v>spaces</v>
      </c>
      <c r="S3078" s="8">
        <f t="shared" si="293"/>
        <v>42226.651886574073</v>
      </c>
      <c r="T3078" s="8">
        <f t="shared" si="290"/>
        <v>42286.651886574073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291"/>
        <v>4.7727272727272731E-3</v>
      </c>
      <c r="P3079" s="6">
        <f t="shared" si="292"/>
        <v>52.5</v>
      </c>
      <c r="Q3079" s="7" t="str">
        <f t="shared" si="288"/>
        <v>theater</v>
      </c>
      <c r="R3079" s="7" t="str">
        <f t="shared" si="289"/>
        <v>spaces</v>
      </c>
      <c r="S3079" s="8">
        <f t="shared" si="293"/>
        <v>42766.956921296296</v>
      </c>
      <c r="T3079" s="8">
        <f t="shared" si="290"/>
        <v>42796.956921296296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291"/>
        <v>1.1833333333333333E-3</v>
      </c>
      <c r="P3080" s="6">
        <f t="shared" si="292"/>
        <v>23.666666666666668</v>
      </c>
      <c r="Q3080" s="7" t="str">
        <f t="shared" si="288"/>
        <v>theater</v>
      </c>
      <c r="R3080" s="7" t="str">
        <f t="shared" si="289"/>
        <v>spaces</v>
      </c>
      <c r="S3080" s="8">
        <f t="shared" si="293"/>
        <v>42031.138831018514</v>
      </c>
      <c r="T3080" s="8">
        <f t="shared" si="290"/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291"/>
        <v>8.4173998587352451E-3</v>
      </c>
      <c r="P3081" s="6">
        <f t="shared" si="292"/>
        <v>415.77777777777777</v>
      </c>
      <c r="Q3081" s="7" t="str">
        <f t="shared" si="288"/>
        <v>theater</v>
      </c>
      <c r="R3081" s="7" t="str">
        <f t="shared" si="289"/>
        <v>spaces</v>
      </c>
      <c r="S3081" s="8">
        <f t="shared" si="293"/>
        <v>42055.713368055556</v>
      </c>
      <c r="T3081" s="8">
        <f t="shared" si="290"/>
        <v>42085.671701388885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291"/>
        <v>1.8799999999999999E-4</v>
      </c>
      <c r="P3082" s="6">
        <f t="shared" si="292"/>
        <v>53.714285714285715</v>
      </c>
      <c r="Q3082" s="7" t="str">
        <f t="shared" si="288"/>
        <v>theater</v>
      </c>
      <c r="R3082" s="7" t="str">
        <f t="shared" si="289"/>
        <v>spaces</v>
      </c>
      <c r="S3082" s="8">
        <f t="shared" si="293"/>
        <v>41940.028287037036</v>
      </c>
      <c r="T3082" s="8">
        <f t="shared" si="290"/>
        <v>42000.0699537037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291"/>
        <v>2.1029999999999998E-3</v>
      </c>
      <c r="P3083" s="6">
        <f t="shared" si="292"/>
        <v>420.6</v>
      </c>
      <c r="Q3083" s="7" t="str">
        <f t="shared" si="288"/>
        <v>theater</v>
      </c>
      <c r="R3083" s="7" t="str">
        <f t="shared" si="289"/>
        <v>spaces</v>
      </c>
      <c r="S3083" s="8">
        <f t="shared" si="293"/>
        <v>42237.181608796294</v>
      </c>
      <c r="T3083" s="8">
        <f t="shared" si="290"/>
        <v>42267.181608796294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291"/>
        <v>0</v>
      </c>
      <c r="P3084" s="6">
        <f t="shared" si="292"/>
        <v>0</v>
      </c>
      <c r="Q3084" s="7" t="str">
        <f t="shared" si="288"/>
        <v>theater</v>
      </c>
      <c r="R3084" s="7" t="str">
        <f t="shared" si="289"/>
        <v>spaces</v>
      </c>
      <c r="S3084" s="8">
        <f t="shared" si="293"/>
        <v>42293.922986111109</v>
      </c>
      <c r="T3084" s="8">
        <f t="shared" si="290"/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291"/>
        <v>2.8E-3</v>
      </c>
      <c r="P3085" s="6">
        <f t="shared" si="292"/>
        <v>18.666666666666668</v>
      </c>
      <c r="Q3085" s="7" t="str">
        <f t="shared" si="288"/>
        <v>theater</v>
      </c>
      <c r="R3085" s="7" t="str">
        <f t="shared" si="289"/>
        <v>spaces</v>
      </c>
      <c r="S3085" s="8">
        <f t="shared" si="293"/>
        <v>41853.563402777778</v>
      </c>
      <c r="T3085" s="8">
        <f t="shared" si="290"/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291"/>
        <v>0.11579206701157921</v>
      </c>
      <c r="P3086" s="6">
        <f t="shared" si="292"/>
        <v>78.333333333333329</v>
      </c>
      <c r="Q3086" s="7" t="str">
        <f t="shared" si="288"/>
        <v>theater</v>
      </c>
      <c r="R3086" s="7" t="str">
        <f t="shared" si="289"/>
        <v>spaces</v>
      </c>
      <c r="S3086" s="8">
        <f t="shared" si="293"/>
        <v>42100.723738425921</v>
      </c>
      <c r="T3086" s="8">
        <f t="shared" si="290"/>
        <v>42129.783333333333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291"/>
        <v>2.4400000000000002E-2</v>
      </c>
      <c r="P3087" s="6">
        <f t="shared" si="292"/>
        <v>67.777777777777771</v>
      </c>
      <c r="Q3087" s="7" t="str">
        <f t="shared" si="288"/>
        <v>theater</v>
      </c>
      <c r="R3087" s="7" t="str">
        <f t="shared" si="289"/>
        <v>spaces</v>
      </c>
      <c r="S3087" s="8">
        <f t="shared" si="293"/>
        <v>42246.883784722217</v>
      </c>
      <c r="T3087" s="8">
        <f t="shared" si="290"/>
        <v>42276.883784722217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291"/>
        <v>2.5000000000000001E-3</v>
      </c>
      <c r="P3088" s="6">
        <f t="shared" si="292"/>
        <v>16.666666666666668</v>
      </c>
      <c r="Q3088" s="7" t="str">
        <f t="shared" si="288"/>
        <v>theater</v>
      </c>
      <c r="R3088" s="7" t="str">
        <f t="shared" si="289"/>
        <v>spaces</v>
      </c>
      <c r="S3088" s="8">
        <f t="shared" si="293"/>
        <v>42173.67082175926</v>
      </c>
      <c r="T3088" s="8">
        <f t="shared" si="290"/>
        <v>42233.67082175926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291"/>
        <v>6.2500000000000003E-3</v>
      </c>
      <c r="P3089" s="6">
        <f t="shared" si="292"/>
        <v>62.5</v>
      </c>
      <c r="Q3089" s="7" t="str">
        <f t="shared" si="288"/>
        <v>theater</v>
      </c>
      <c r="R3089" s="7" t="str">
        <f t="shared" si="289"/>
        <v>spaces</v>
      </c>
      <c r="S3089" s="8">
        <f t="shared" si="293"/>
        <v>42665.150347222225</v>
      </c>
      <c r="T3089" s="8">
        <f t="shared" si="290"/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291"/>
        <v>1.9384615384615384E-3</v>
      </c>
      <c r="P3090" s="6">
        <f t="shared" si="292"/>
        <v>42</v>
      </c>
      <c r="Q3090" s="7" t="str">
        <f t="shared" si="288"/>
        <v>theater</v>
      </c>
      <c r="R3090" s="7" t="str">
        <f t="shared" si="289"/>
        <v>spaces</v>
      </c>
      <c r="S3090" s="8">
        <f t="shared" si="293"/>
        <v>41981.57230324074</v>
      </c>
      <c r="T3090" s="8">
        <f t="shared" si="290"/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291"/>
        <v>0.23416000000000001</v>
      </c>
      <c r="P3091" s="6">
        <f t="shared" si="292"/>
        <v>130.0888888888889</v>
      </c>
      <c r="Q3091" s="7" t="str">
        <f t="shared" si="288"/>
        <v>theater</v>
      </c>
      <c r="R3091" s="7" t="str">
        <f t="shared" si="289"/>
        <v>spaces</v>
      </c>
      <c r="S3091" s="8">
        <f t="shared" si="293"/>
        <v>42528.542627314819</v>
      </c>
      <c r="T3091" s="8">
        <f t="shared" si="290"/>
        <v>42560.082638888889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291"/>
        <v>5.080888888888889E-2</v>
      </c>
      <c r="P3092" s="6">
        <f t="shared" si="292"/>
        <v>1270.2222222222222</v>
      </c>
      <c r="Q3092" s="7" t="str">
        <f t="shared" si="288"/>
        <v>theater</v>
      </c>
      <c r="R3092" s="7" t="str">
        <f t="shared" si="289"/>
        <v>spaces</v>
      </c>
      <c r="S3092" s="8">
        <f t="shared" si="293"/>
        <v>42065.818807870368</v>
      </c>
      <c r="T3092" s="8">
        <f t="shared" si="290"/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291"/>
        <v>0.15920000000000001</v>
      </c>
      <c r="P3093" s="6">
        <f t="shared" si="292"/>
        <v>88.444444444444443</v>
      </c>
      <c r="Q3093" s="7" t="str">
        <f t="shared" si="288"/>
        <v>theater</v>
      </c>
      <c r="R3093" s="7" t="str">
        <f t="shared" si="289"/>
        <v>spaces</v>
      </c>
      <c r="S3093" s="8">
        <f t="shared" si="293"/>
        <v>42566.948414351849</v>
      </c>
      <c r="T3093" s="8">
        <f t="shared" si="290"/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291"/>
        <v>1.1831900000000001E-2</v>
      </c>
      <c r="P3094" s="6">
        <f t="shared" si="292"/>
        <v>56.342380952380957</v>
      </c>
      <c r="Q3094" s="7" t="str">
        <f t="shared" si="288"/>
        <v>theater</v>
      </c>
      <c r="R3094" s="7" t="str">
        <f t="shared" si="289"/>
        <v>spaces</v>
      </c>
      <c r="S3094" s="8">
        <f t="shared" si="293"/>
        <v>42255.619351851856</v>
      </c>
      <c r="T3094" s="8">
        <f t="shared" si="290"/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291"/>
        <v>0.22750000000000001</v>
      </c>
      <c r="P3095" s="6">
        <f t="shared" si="292"/>
        <v>53.529411764705884</v>
      </c>
      <c r="Q3095" s="7" t="str">
        <f t="shared" si="288"/>
        <v>theater</v>
      </c>
      <c r="R3095" s="7" t="str">
        <f t="shared" si="289"/>
        <v>spaces</v>
      </c>
      <c r="S3095" s="8">
        <f t="shared" si="293"/>
        <v>41760.909039351849</v>
      </c>
      <c r="T3095" s="8">
        <f t="shared" si="290"/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291"/>
        <v>2.5000000000000001E-4</v>
      </c>
      <c r="P3096" s="6">
        <f t="shared" si="292"/>
        <v>25</v>
      </c>
      <c r="Q3096" s="7" t="str">
        <f t="shared" si="288"/>
        <v>theater</v>
      </c>
      <c r="R3096" s="7" t="str">
        <f t="shared" si="289"/>
        <v>spaces</v>
      </c>
      <c r="S3096" s="8">
        <f t="shared" si="293"/>
        <v>42207.795787037037</v>
      </c>
      <c r="T3096" s="8">
        <f t="shared" si="290"/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291"/>
        <v>3.351206434316354E-3</v>
      </c>
      <c r="P3097" s="6">
        <f t="shared" si="292"/>
        <v>50</v>
      </c>
      <c r="Q3097" s="7" t="str">
        <f t="shared" si="288"/>
        <v>theater</v>
      </c>
      <c r="R3097" s="7" t="str">
        <f t="shared" si="289"/>
        <v>spaces</v>
      </c>
      <c r="S3097" s="8">
        <f t="shared" si="293"/>
        <v>42523.025231481486</v>
      </c>
      <c r="T3097" s="8">
        <f t="shared" si="290"/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291"/>
        <v>3.9750000000000001E-2</v>
      </c>
      <c r="P3098" s="6">
        <f t="shared" si="292"/>
        <v>56.785714285714285</v>
      </c>
      <c r="Q3098" s="7" t="str">
        <f t="shared" si="288"/>
        <v>theater</v>
      </c>
      <c r="R3098" s="7" t="str">
        <f t="shared" si="289"/>
        <v>spaces</v>
      </c>
      <c r="S3098" s="8">
        <f t="shared" si="293"/>
        <v>42114.825532407413</v>
      </c>
      <c r="T3098" s="8">
        <f t="shared" si="290"/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291"/>
        <v>0.17150000000000001</v>
      </c>
      <c r="P3099" s="6">
        <f t="shared" si="292"/>
        <v>40.833333333333336</v>
      </c>
      <c r="Q3099" s="7" t="str">
        <f t="shared" si="288"/>
        <v>theater</v>
      </c>
      <c r="R3099" s="7" t="str">
        <f t="shared" si="289"/>
        <v>spaces</v>
      </c>
      <c r="S3099" s="8">
        <f t="shared" si="293"/>
        <v>42629.503483796296</v>
      </c>
      <c r="T3099" s="8">
        <f t="shared" si="290"/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291"/>
        <v>3.608004104669061E-2</v>
      </c>
      <c r="P3100" s="6">
        <f t="shared" si="292"/>
        <v>65.111111111111114</v>
      </c>
      <c r="Q3100" s="7" t="str">
        <f t="shared" si="288"/>
        <v>theater</v>
      </c>
      <c r="R3100" s="7" t="str">
        <f t="shared" si="289"/>
        <v>spaces</v>
      </c>
      <c r="S3100" s="8">
        <f t="shared" si="293"/>
        <v>42359.792233796295</v>
      </c>
      <c r="T3100" s="8">
        <f t="shared" si="290"/>
        <v>42408.01180555555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291"/>
        <v>0.13900000000000001</v>
      </c>
      <c r="P3101" s="6">
        <f t="shared" si="292"/>
        <v>55.6</v>
      </c>
      <c r="Q3101" s="7" t="str">
        <f t="shared" si="288"/>
        <v>theater</v>
      </c>
      <c r="R3101" s="7" t="str">
        <f t="shared" si="289"/>
        <v>spaces</v>
      </c>
      <c r="S3101" s="8">
        <f t="shared" si="293"/>
        <v>42382.189710648148</v>
      </c>
      <c r="T3101" s="8">
        <f t="shared" si="290"/>
        <v>42412.189710648148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291"/>
        <v>0.15225</v>
      </c>
      <c r="P3102" s="6">
        <f t="shared" si="292"/>
        <v>140.53846153846155</v>
      </c>
      <c r="Q3102" s="7" t="str">
        <f t="shared" si="288"/>
        <v>theater</v>
      </c>
      <c r="R3102" s="7" t="str">
        <f t="shared" si="289"/>
        <v>spaces</v>
      </c>
      <c r="S3102" s="8">
        <f t="shared" si="293"/>
        <v>41902.622395833336</v>
      </c>
      <c r="T3102" s="8">
        <f t="shared" si="290"/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291"/>
        <v>0.12</v>
      </c>
      <c r="P3103" s="6">
        <f t="shared" si="292"/>
        <v>25</v>
      </c>
      <c r="Q3103" s="7" t="str">
        <f t="shared" si="288"/>
        <v>theater</v>
      </c>
      <c r="R3103" s="7" t="str">
        <f t="shared" si="289"/>
        <v>spaces</v>
      </c>
      <c r="S3103" s="8">
        <f t="shared" si="293"/>
        <v>42171.383530092593</v>
      </c>
      <c r="T3103" s="8">
        <f t="shared" si="290"/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291"/>
        <v>0.391125</v>
      </c>
      <c r="P3104" s="6">
        <f t="shared" si="292"/>
        <v>69.533333333333331</v>
      </c>
      <c r="Q3104" s="7" t="str">
        <f t="shared" si="288"/>
        <v>theater</v>
      </c>
      <c r="R3104" s="7" t="str">
        <f t="shared" si="289"/>
        <v>spaces</v>
      </c>
      <c r="S3104" s="8">
        <f t="shared" si="293"/>
        <v>42555.340486111112</v>
      </c>
      <c r="T3104" s="8">
        <f t="shared" si="290"/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291"/>
        <v>2.6829268292682929E-3</v>
      </c>
      <c r="P3105" s="6">
        <f t="shared" si="292"/>
        <v>5.5</v>
      </c>
      <c r="Q3105" s="7" t="str">
        <f t="shared" si="288"/>
        <v>theater</v>
      </c>
      <c r="R3105" s="7" t="str">
        <f t="shared" si="289"/>
        <v>spaces</v>
      </c>
      <c r="S3105" s="8">
        <f t="shared" si="293"/>
        <v>42107.156319444446</v>
      </c>
      <c r="T3105" s="8">
        <f t="shared" si="290"/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291"/>
        <v>0.29625000000000001</v>
      </c>
      <c r="P3106" s="6">
        <f t="shared" si="292"/>
        <v>237</v>
      </c>
      <c r="Q3106" s="7" t="str">
        <f t="shared" si="288"/>
        <v>theater</v>
      </c>
      <c r="R3106" s="7" t="str">
        <f t="shared" si="289"/>
        <v>spaces</v>
      </c>
      <c r="S3106" s="8">
        <f t="shared" si="293"/>
        <v>42006.908692129626</v>
      </c>
      <c r="T3106" s="8">
        <f t="shared" si="290"/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291"/>
        <v>0.4236099230111206</v>
      </c>
      <c r="P3107" s="6">
        <f t="shared" si="292"/>
        <v>79.870967741935488</v>
      </c>
      <c r="Q3107" s="7" t="str">
        <f t="shared" si="288"/>
        <v>theater</v>
      </c>
      <c r="R3107" s="7" t="str">
        <f t="shared" si="289"/>
        <v>spaces</v>
      </c>
      <c r="S3107" s="8">
        <f t="shared" si="293"/>
        <v>41876.718935185185</v>
      </c>
      <c r="T3107" s="8">
        <f t="shared" si="290"/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291"/>
        <v>4.1000000000000002E-2</v>
      </c>
      <c r="P3108" s="6">
        <f t="shared" si="292"/>
        <v>10.25</v>
      </c>
      <c r="Q3108" s="7" t="str">
        <f t="shared" si="288"/>
        <v>theater</v>
      </c>
      <c r="R3108" s="7" t="str">
        <f t="shared" si="289"/>
        <v>spaces</v>
      </c>
      <c r="S3108" s="8">
        <f t="shared" si="293"/>
        <v>42241.429120370376</v>
      </c>
      <c r="T3108" s="8">
        <f t="shared" si="290"/>
        <v>42263.916666666672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291"/>
        <v>0.197625</v>
      </c>
      <c r="P3109" s="6">
        <f t="shared" si="292"/>
        <v>272.58620689655174</v>
      </c>
      <c r="Q3109" s="7" t="str">
        <f t="shared" si="288"/>
        <v>theater</v>
      </c>
      <c r="R3109" s="7" t="str">
        <f t="shared" si="289"/>
        <v>spaces</v>
      </c>
      <c r="S3109" s="8">
        <f t="shared" si="293"/>
        <v>42128.814247685179</v>
      </c>
      <c r="T3109" s="8">
        <f t="shared" si="290"/>
        <v>42135.814247685179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291"/>
        <v>5.1999999999999995E-4</v>
      </c>
      <c r="P3110" s="6">
        <f t="shared" si="292"/>
        <v>13</v>
      </c>
      <c r="Q3110" s="7" t="str">
        <f t="shared" si="288"/>
        <v>theater</v>
      </c>
      <c r="R3110" s="7" t="str">
        <f t="shared" si="289"/>
        <v>spaces</v>
      </c>
      <c r="S3110" s="8">
        <f t="shared" si="293"/>
        <v>42062.680486111116</v>
      </c>
      <c r="T3110" s="8">
        <f t="shared" si="290"/>
        <v>42122.638819444444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291"/>
        <v>0.25030188679245285</v>
      </c>
      <c r="P3111" s="6">
        <f t="shared" si="292"/>
        <v>58.184210526315788</v>
      </c>
      <c r="Q3111" s="7" t="str">
        <f t="shared" si="288"/>
        <v>theater</v>
      </c>
      <c r="R3111" s="7" t="str">
        <f t="shared" si="289"/>
        <v>spaces</v>
      </c>
      <c r="S3111" s="8">
        <f t="shared" si="293"/>
        <v>41844.125115740739</v>
      </c>
      <c r="T3111" s="8">
        <f t="shared" si="290"/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291"/>
        <v>4.0000000000000002E-4</v>
      </c>
      <c r="P3112" s="6">
        <f t="shared" si="292"/>
        <v>10</v>
      </c>
      <c r="Q3112" s="7" t="str">
        <f t="shared" si="288"/>
        <v>theater</v>
      </c>
      <c r="R3112" s="7" t="str">
        <f t="shared" si="289"/>
        <v>spaces</v>
      </c>
      <c r="S3112" s="8">
        <f t="shared" si="293"/>
        <v>42745.031469907408</v>
      </c>
      <c r="T3112" s="8">
        <f t="shared" si="290"/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291"/>
        <v>0.26640000000000003</v>
      </c>
      <c r="P3113" s="6">
        <f t="shared" si="292"/>
        <v>70.10526315789474</v>
      </c>
      <c r="Q3113" s="7" t="str">
        <f t="shared" si="288"/>
        <v>theater</v>
      </c>
      <c r="R3113" s="7" t="str">
        <f t="shared" si="289"/>
        <v>spaces</v>
      </c>
      <c r="S3113" s="8">
        <f t="shared" si="293"/>
        <v>41885.595138888886</v>
      </c>
      <c r="T3113" s="8">
        <f t="shared" si="290"/>
        <v>41916.595138888886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291"/>
        <v>4.7363636363636365E-2</v>
      </c>
      <c r="P3114" s="6">
        <f t="shared" si="292"/>
        <v>57.888888888888886</v>
      </c>
      <c r="Q3114" s="7" t="str">
        <f t="shared" ref="Q3114:Q3177" si="294">LEFT(N3114,SEARCH("/",N3114)-1)</f>
        <v>theater</v>
      </c>
      <c r="R3114" s="7" t="str">
        <f t="shared" ref="R3114:R3177" si="295">RIGHT(N3114,LEN(N3114)-SEARCH("/",N3114))</f>
        <v>spaces</v>
      </c>
      <c r="S3114" s="8">
        <f t="shared" si="293"/>
        <v>42615.121921296297</v>
      </c>
      <c r="T3114" s="8">
        <f t="shared" si="290"/>
        <v>42675.121921296297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291"/>
        <v>4.2435339894712751E-2</v>
      </c>
      <c r="P3115" s="6">
        <f t="shared" si="292"/>
        <v>125.27027027027027</v>
      </c>
      <c r="Q3115" s="7" t="str">
        <f t="shared" si="294"/>
        <v>theater</v>
      </c>
      <c r="R3115" s="7" t="str">
        <f t="shared" si="295"/>
        <v>spaces</v>
      </c>
      <c r="S3115" s="8">
        <f t="shared" si="293"/>
        <v>42081.731273148151</v>
      </c>
      <c r="T3115" s="8">
        <f t="shared" si="290"/>
        <v>42111.731273148151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291"/>
        <v>0</v>
      </c>
      <c r="P3116" s="6">
        <f t="shared" si="292"/>
        <v>0</v>
      </c>
      <c r="Q3116" s="7" t="str">
        <f t="shared" si="294"/>
        <v>theater</v>
      </c>
      <c r="R3116" s="7" t="str">
        <f t="shared" si="295"/>
        <v>spaces</v>
      </c>
      <c r="S3116" s="8">
        <f t="shared" si="293"/>
        <v>41843.632523148146</v>
      </c>
      <c r="T3116" s="8">
        <f t="shared" si="290"/>
        <v>41903.632523148146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291"/>
        <v>0.03</v>
      </c>
      <c r="P3117" s="6">
        <f t="shared" si="292"/>
        <v>300</v>
      </c>
      <c r="Q3117" s="7" t="str">
        <f t="shared" si="294"/>
        <v>theater</v>
      </c>
      <c r="R3117" s="7" t="str">
        <f t="shared" si="295"/>
        <v>spaces</v>
      </c>
      <c r="S3117" s="8">
        <f t="shared" si="293"/>
        <v>42496.447071759263</v>
      </c>
      <c r="T3117" s="8">
        <f t="shared" si="290"/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291"/>
        <v>0.57333333333333336</v>
      </c>
      <c r="P3118" s="6">
        <f t="shared" si="292"/>
        <v>43</v>
      </c>
      <c r="Q3118" s="7" t="str">
        <f t="shared" si="294"/>
        <v>theater</v>
      </c>
      <c r="R3118" s="7" t="str">
        <f t="shared" si="295"/>
        <v>spaces</v>
      </c>
      <c r="S3118" s="8">
        <f t="shared" si="293"/>
        <v>42081.515335648146</v>
      </c>
      <c r="T3118" s="8">
        <f t="shared" si="290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291"/>
        <v>1E-3</v>
      </c>
      <c r="P3119" s="6">
        <f t="shared" si="292"/>
        <v>1</v>
      </c>
      <c r="Q3119" s="7" t="str">
        <f t="shared" si="294"/>
        <v>theater</v>
      </c>
      <c r="R3119" s="7" t="str">
        <f t="shared" si="295"/>
        <v>spaces</v>
      </c>
      <c r="S3119" s="8">
        <f t="shared" si="293"/>
        <v>42509.374537037031</v>
      </c>
      <c r="T3119" s="8">
        <f t="shared" si="290"/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291"/>
        <v>3.0999999999999999E-3</v>
      </c>
      <c r="P3120" s="6">
        <f t="shared" si="292"/>
        <v>775</v>
      </c>
      <c r="Q3120" s="7" t="str">
        <f t="shared" si="294"/>
        <v>theater</v>
      </c>
      <c r="R3120" s="7" t="str">
        <f t="shared" si="295"/>
        <v>spaces</v>
      </c>
      <c r="S3120" s="8">
        <f t="shared" si="293"/>
        <v>42534.649571759262</v>
      </c>
      <c r="T3120" s="8">
        <f t="shared" si="290"/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291"/>
        <v>5.0000000000000001E-4</v>
      </c>
      <c r="P3121" s="6">
        <f t="shared" si="292"/>
        <v>5</v>
      </c>
      <c r="Q3121" s="7" t="str">
        <f t="shared" si="294"/>
        <v>theater</v>
      </c>
      <c r="R3121" s="7" t="str">
        <f t="shared" si="295"/>
        <v>spaces</v>
      </c>
      <c r="S3121" s="8">
        <f t="shared" si="293"/>
        <v>42060.04550925926</v>
      </c>
      <c r="T3121" s="8">
        <f t="shared" si="290"/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291"/>
        <v>9.8461538461538464E-5</v>
      </c>
      <c r="P3122" s="6">
        <f t="shared" si="292"/>
        <v>12.8</v>
      </c>
      <c r="Q3122" s="7" t="str">
        <f t="shared" si="294"/>
        <v>theater</v>
      </c>
      <c r="R3122" s="7" t="str">
        <f t="shared" si="295"/>
        <v>spaces</v>
      </c>
      <c r="S3122" s="8">
        <f t="shared" si="293"/>
        <v>42435.942083333335</v>
      </c>
      <c r="T3122" s="8">
        <f t="shared" si="290"/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291"/>
        <v>6.6666666666666671E-3</v>
      </c>
      <c r="P3123" s="6">
        <f t="shared" si="292"/>
        <v>10</v>
      </c>
      <c r="Q3123" s="7" t="str">
        <f t="shared" si="294"/>
        <v>theater</v>
      </c>
      <c r="R3123" s="7" t="str">
        <f t="shared" si="295"/>
        <v>spaces</v>
      </c>
      <c r="S3123" s="8">
        <f t="shared" si="293"/>
        <v>41848.679803240739</v>
      </c>
      <c r="T3123" s="8">
        <f t="shared" si="290"/>
        <v>41908.679803240739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291"/>
        <v>0.58291457286432158</v>
      </c>
      <c r="P3124" s="6">
        <f t="shared" si="292"/>
        <v>58</v>
      </c>
      <c r="Q3124" s="7" t="str">
        <f t="shared" si="294"/>
        <v>theater</v>
      </c>
      <c r="R3124" s="7" t="str">
        <f t="shared" si="295"/>
        <v>spaces</v>
      </c>
      <c r="S3124" s="8">
        <f t="shared" si="293"/>
        <v>42678.932083333333</v>
      </c>
      <c r="T3124" s="8">
        <f t="shared" si="290"/>
        <v>42683.973750000005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291"/>
        <v>0.68153600000000003</v>
      </c>
      <c r="P3125" s="6">
        <f t="shared" si="292"/>
        <v>244.80459770114942</v>
      </c>
      <c r="Q3125" s="7" t="str">
        <f t="shared" si="294"/>
        <v>theater</v>
      </c>
      <c r="R3125" s="7" t="str">
        <f t="shared" si="295"/>
        <v>spaces</v>
      </c>
      <c r="S3125" s="8">
        <f t="shared" si="293"/>
        <v>42530.993032407408</v>
      </c>
      <c r="T3125" s="8">
        <f t="shared" si="290"/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291"/>
        <v>3.2499999999999997E-5</v>
      </c>
      <c r="P3126" s="6">
        <f t="shared" si="292"/>
        <v>6.5</v>
      </c>
      <c r="Q3126" s="7" t="str">
        <f t="shared" si="294"/>
        <v>theater</v>
      </c>
      <c r="R3126" s="7" t="str">
        <f t="shared" si="295"/>
        <v>spaces</v>
      </c>
      <c r="S3126" s="8">
        <f t="shared" si="293"/>
        <v>41977.780104166668</v>
      </c>
      <c r="T3126" s="8">
        <f t="shared" si="290"/>
        <v>42037.780104166668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291"/>
        <v>0</v>
      </c>
      <c r="P3127" s="6">
        <f t="shared" si="292"/>
        <v>0</v>
      </c>
      <c r="Q3127" s="7" t="str">
        <f t="shared" si="294"/>
        <v>theater</v>
      </c>
      <c r="R3127" s="7" t="str">
        <f t="shared" si="295"/>
        <v>spaces</v>
      </c>
      <c r="S3127" s="8">
        <f t="shared" si="293"/>
        <v>42346.20685185185</v>
      </c>
      <c r="T3127" s="8">
        <f t="shared" si="290"/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291"/>
        <v>4.1599999999999998E-2</v>
      </c>
      <c r="P3128" s="6">
        <f t="shared" si="292"/>
        <v>61.176470588235297</v>
      </c>
      <c r="Q3128" s="7" t="str">
        <f t="shared" si="294"/>
        <v>theater</v>
      </c>
      <c r="R3128" s="7" t="str">
        <f t="shared" si="295"/>
        <v>spaces</v>
      </c>
      <c r="S3128" s="8">
        <f t="shared" si="293"/>
        <v>42427.01807870371</v>
      </c>
      <c r="T3128" s="8">
        <f t="shared" si="290"/>
        <v>42456.976412037038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291"/>
        <v>0</v>
      </c>
      <c r="P3129" s="6">
        <f t="shared" si="292"/>
        <v>0</v>
      </c>
      <c r="Q3129" s="7" t="str">
        <f t="shared" si="294"/>
        <v>theater</v>
      </c>
      <c r="R3129" s="7" t="str">
        <f t="shared" si="295"/>
        <v>spaces</v>
      </c>
      <c r="S3129" s="8">
        <f t="shared" si="293"/>
        <v>42034.856817129628</v>
      </c>
      <c r="T3129" s="8">
        <f t="shared" si="290"/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291"/>
        <v>1.0860666666666667</v>
      </c>
      <c r="P3130" s="6">
        <f t="shared" si="292"/>
        <v>139.23931623931625</v>
      </c>
      <c r="Q3130" s="7" t="str">
        <f t="shared" si="294"/>
        <v>theater</v>
      </c>
      <c r="R3130" s="7" t="str">
        <f t="shared" si="295"/>
        <v>plays</v>
      </c>
      <c r="S3130" s="8">
        <f t="shared" si="293"/>
        <v>42780.825706018513</v>
      </c>
      <c r="T3130" s="8">
        <f t="shared" si="290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291"/>
        <v>8.0000000000000002E-3</v>
      </c>
      <c r="P3131" s="6">
        <f t="shared" si="292"/>
        <v>10</v>
      </c>
      <c r="Q3131" s="7" t="str">
        <f t="shared" si="294"/>
        <v>theater</v>
      </c>
      <c r="R3131" s="7" t="str">
        <f t="shared" si="295"/>
        <v>plays</v>
      </c>
      <c r="S3131" s="8">
        <f t="shared" si="293"/>
        <v>42803.842812499999</v>
      </c>
      <c r="T3131" s="8">
        <f t="shared" si="290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291"/>
        <v>3.7499999999999999E-2</v>
      </c>
      <c r="P3132" s="6">
        <f t="shared" si="292"/>
        <v>93.75</v>
      </c>
      <c r="Q3132" s="7" t="str">
        <f t="shared" si="294"/>
        <v>theater</v>
      </c>
      <c r="R3132" s="7" t="str">
        <f t="shared" si="295"/>
        <v>plays</v>
      </c>
      <c r="S3132" s="8">
        <f t="shared" si="293"/>
        <v>42808.640231481477</v>
      </c>
      <c r="T3132" s="8">
        <f t="shared" si="290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291"/>
        <v>0.15731707317073171</v>
      </c>
      <c r="P3133" s="6">
        <f t="shared" si="292"/>
        <v>53.75</v>
      </c>
      <c r="Q3133" s="7" t="str">
        <f t="shared" si="294"/>
        <v>theater</v>
      </c>
      <c r="R3133" s="7" t="str">
        <f t="shared" si="295"/>
        <v>plays</v>
      </c>
      <c r="S3133" s="8">
        <f t="shared" si="293"/>
        <v>42803.579224537039</v>
      </c>
      <c r="T3133" s="8">
        <f t="shared" si="290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291"/>
        <v>3.3333333333333332E-4</v>
      </c>
      <c r="P3134" s="6">
        <f t="shared" si="292"/>
        <v>10</v>
      </c>
      <c r="Q3134" s="7" t="str">
        <f t="shared" si="294"/>
        <v>theater</v>
      </c>
      <c r="R3134" s="7" t="str">
        <f t="shared" si="295"/>
        <v>plays</v>
      </c>
      <c r="S3134" s="8">
        <f t="shared" si="293"/>
        <v>42786.350231481483</v>
      </c>
      <c r="T3134" s="8">
        <f t="shared" si="290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291"/>
        <v>1.08</v>
      </c>
      <c r="P3135" s="6">
        <f t="shared" si="292"/>
        <v>33.75</v>
      </c>
      <c r="Q3135" s="7" t="str">
        <f t="shared" si="294"/>
        <v>theater</v>
      </c>
      <c r="R3135" s="7" t="str">
        <f t="shared" si="295"/>
        <v>plays</v>
      </c>
      <c r="S3135" s="8">
        <f t="shared" si="293"/>
        <v>42788.565208333333</v>
      </c>
      <c r="T3135" s="8">
        <f t="shared" si="290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291"/>
        <v>0.22500000000000001</v>
      </c>
      <c r="P3136" s="6">
        <f t="shared" si="292"/>
        <v>18.75</v>
      </c>
      <c r="Q3136" s="7" t="str">
        <f t="shared" si="294"/>
        <v>theater</v>
      </c>
      <c r="R3136" s="7" t="str">
        <f t="shared" si="295"/>
        <v>plays</v>
      </c>
      <c r="S3136" s="8">
        <f t="shared" si="293"/>
        <v>42800.720127314817</v>
      </c>
      <c r="T3136" s="8">
        <f t="shared" si="290"/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291"/>
        <v>0.20849420849420849</v>
      </c>
      <c r="P3137" s="6">
        <f t="shared" si="292"/>
        <v>23.142857142857142</v>
      </c>
      <c r="Q3137" s="7" t="str">
        <f t="shared" si="294"/>
        <v>theater</v>
      </c>
      <c r="R3137" s="7" t="str">
        <f t="shared" si="295"/>
        <v>plays</v>
      </c>
      <c r="S3137" s="8">
        <f t="shared" si="293"/>
        <v>42807.151863425926</v>
      </c>
      <c r="T3137" s="8">
        <f t="shared" si="290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291"/>
        <v>1.278</v>
      </c>
      <c r="P3138" s="6">
        <f t="shared" si="292"/>
        <v>29.045454545454547</v>
      </c>
      <c r="Q3138" s="7" t="str">
        <f t="shared" si="294"/>
        <v>theater</v>
      </c>
      <c r="R3138" s="7" t="str">
        <f t="shared" si="295"/>
        <v>plays</v>
      </c>
      <c r="S3138" s="8">
        <f t="shared" si="293"/>
        <v>42789.462430555555</v>
      </c>
      <c r="T3138" s="8">
        <f t="shared" ref="T3138:T3201" si="296">(((I3138/60)/60)/24)+DATE(1970,1,1)</f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297">E3139/D3139</f>
        <v>3.3333333333333333E-2</v>
      </c>
      <c r="P3139" s="6">
        <f t="shared" ref="P3139:P3202" si="298">IF(L3139=0,0,E3139/L3139)</f>
        <v>50</v>
      </c>
      <c r="Q3139" s="7" t="str">
        <f t="shared" si="294"/>
        <v>theater</v>
      </c>
      <c r="R3139" s="7" t="str">
        <f t="shared" si="295"/>
        <v>plays</v>
      </c>
      <c r="S3139" s="8">
        <f t="shared" ref="S3139:S3202" si="299">(((J3139/60)/60)/24)+DATE(1970,1,1)</f>
        <v>42807.885057870371</v>
      </c>
      <c r="T3139" s="8">
        <f t="shared" si="296"/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297"/>
        <v>0</v>
      </c>
      <c r="P3140" s="6">
        <f t="shared" si="298"/>
        <v>0</v>
      </c>
      <c r="Q3140" s="7" t="str">
        <f t="shared" si="294"/>
        <v>theater</v>
      </c>
      <c r="R3140" s="7" t="str">
        <f t="shared" si="295"/>
        <v>plays</v>
      </c>
      <c r="S3140" s="8">
        <f t="shared" si="299"/>
        <v>42809.645914351851</v>
      </c>
      <c r="T3140" s="8">
        <f t="shared" si="296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297"/>
        <v>5.3999999999999999E-2</v>
      </c>
      <c r="P3141" s="6">
        <f t="shared" si="298"/>
        <v>450</v>
      </c>
      <c r="Q3141" s="7" t="str">
        <f t="shared" si="294"/>
        <v>theater</v>
      </c>
      <c r="R3141" s="7" t="str">
        <f t="shared" si="295"/>
        <v>plays</v>
      </c>
      <c r="S3141" s="8">
        <f t="shared" si="299"/>
        <v>42785.270370370374</v>
      </c>
      <c r="T3141" s="8">
        <f t="shared" si="296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297"/>
        <v>9.5999999999999992E-3</v>
      </c>
      <c r="P3142" s="6">
        <f t="shared" si="298"/>
        <v>24</v>
      </c>
      <c r="Q3142" s="7" t="str">
        <f t="shared" si="294"/>
        <v>theater</v>
      </c>
      <c r="R3142" s="7" t="str">
        <f t="shared" si="295"/>
        <v>plays</v>
      </c>
      <c r="S3142" s="8">
        <f t="shared" si="299"/>
        <v>42802.718784722223</v>
      </c>
      <c r="T3142" s="8">
        <f t="shared" si="296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297"/>
        <v>0.51600000000000001</v>
      </c>
      <c r="P3143" s="6">
        <f t="shared" si="298"/>
        <v>32.25</v>
      </c>
      <c r="Q3143" s="7" t="str">
        <f t="shared" si="294"/>
        <v>theater</v>
      </c>
      <c r="R3143" s="7" t="str">
        <f t="shared" si="295"/>
        <v>plays</v>
      </c>
      <c r="S3143" s="8">
        <f t="shared" si="299"/>
        <v>42800.753333333334</v>
      </c>
      <c r="T3143" s="8">
        <f t="shared" si="296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297"/>
        <v>1.6363636363636365E-2</v>
      </c>
      <c r="P3144" s="6">
        <f t="shared" si="298"/>
        <v>15</v>
      </c>
      <c r="Q3144" s="7" t="str">
        <f t="shared" si="294"/>
        <v>theater</v>
      </c>
      <c r="R3144" s="7" t="str">
        <f t="shared" si="295"/>
        <v>plays</v>
      </c>
      <c r="S3144" s="8">
        <f t="shared" si="299"/>
        <v>42783.513182870374</v>
      </c>
      <c r="T3144" s="8">
        <f t="shared" si="296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297"/>
        <v>0</v>
      </c>
      <c r="P3145" s="6">
        <f t="shared" si="298"/>
        <v>0</v>
      </c>
      <c r="Q3145" s="7" t="str">
        <f t="shared" si="294"/>
        <v>theater</v>
      </c>
      <c r="R3145" s="7" t="str">
        <f t="shared" si="295"/>
        <v>plays</v>
      </c>
      <c r="S3145" s="8">
        <f t="shared" si="299"/>
        <v>42808.358287037037</v>
      </c>
      <c r="T3145" s="8">
        <f t="shared" si="296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297"/>
        <v>0.754</v>
      </c>
      <c r="P3146" s="6">
        <f t="shared" si="298"/>
        <v>251.33333333333334</v>
      </c>
      <c r="Q3146" s="7" t="str">
        <f t="shared" si="294"/>
        <v>theater</v>
      </c>
      <c r="R3146" s="7" t="str">
        <f t="shared" si="295"/>
        <v>plays</v>
      </c>
      <c r="S3146" s="8">
        <f t="shared" si="299"/>
        <v>42796.538275462968</v>
      </c>
      <c r="T3146" s="8">
        <f t="shared" si="296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297"/>
        <v>0</v>
      </c>
      <c r="P3147" s="6">
        <f t="shared" si="298"/>
        <v>0</v>
      </c>
      <c r="Q3147" s="7" t="str">
        <f t="shared" si="294"/>
        <v>theater</v>
      </c>
      <c r="R3147" s="7" t="str">
        <f t="shared" si="295"/>
        <v>plays</v>
      </c>
      <c r="S3147" s="8">
        <f t="shared" si="299"/>
        <v>42762.040902777779</v>
      </c>
      <c r="T3147" s="8">
        <f t="shared" si="296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297"/>
        <v>0.105</v>
      </c>
      <c r="P3148" s="6">
        <f t="shared" si="298"/>
        <v>437.5</v>
      </c>
      <c r="Q3148" s="7" t="str">
        <f t="shared" si="294"/>
        <v>theater</v>
      </c>
      <c r="R3148" s="7" t="str">
        <f t="shared" si="295"/>
        <v>plays</v>
      </c>
      <c r="S3148" s="8">
        <f t="shared" si="299"/>
        <v>42796.682476851856</v>
      </c>
      <c r="T3148" s="8">
        <f t="shared" si="296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297"/>
        <v>1.1752499999999999</v>
      </c>
      <c r="P3149" s="6">
        <f t="shared" si="298"/>
        <v>110.35211267605634</v>
      </c>
      <c r="Q3149" s="7" t="str">
        <f t="shared" si="294"/>
        <v>theater</v>
      </c>
      <c r="R3149" s="7" t="str">
        <f t="shared" si="295"/>
        <v>plays</v>
      </c>
      <c r="S3149" s="8">
        <f t="shared" si="299"/>
        <v>41909.969386574077</v>
      </c>
      <c r="T3149" s="8">
        <f t="shared" si="296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297"/>
        <v>1.3116666666666668</v>
      </c>
      <c r="P3150" s="6">
        <f t="shared" si="298"/>
        <v>41.421052631578945</v>
      </c>
      <c r="Q3150" s="7" t="str">
        <f t="shared" si="294"/>
        <v>theater</v>
      </c>
      <c r="R3150" s="7" t="str">
        <f t="shared" si="295"/>
        <v>plays</v>
      </c>
      <c r="S3150" s="8">
        <f t="shared" si="299"/>
        <v>41891.665324074071</v>
      </c>
      <c r="T3150" s="8">
        <f t="shared" si="296"/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297"/>
        <v>1.04</v>
      </c>
      <c r="P3151" s="6">
        <f t="shared" si="298"/>
        <v>52</v>
      </c>
      <c r="Q3151" s="7" t="str">
        <f t="shared" si="294"/>
        <v>theater</v>
      </c>
      <c r="R3151" s="7" t="str">
        <f t="shared" si="295"/>
        <v>plays</v>
      </c>
      <c r="S3151" s="8">
        <f t="shared" si="299"/>
        <v>41226.017361111109</v>
      </c>
      <c r="T3151" s="8">
        <f t="shared" si="296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297"/>
        <v>1.01</v>
      </c>
      <c r="P3152" s="6">
        <f t="shared" si="298"/>
        <v>33.990384615384613</v>
      </c>
      <c r="Q3152" s="7" t="str">
        <f t="shared" si="294"/>
        <v>theater</v>
      </c>
      <c r="R3152" s="7" t="str">
        <f t="shared" si="295"/>
        <v>plays</v>
      </c>
      <c r="S3152" s="8">
        <f t="shared" si="299"/>
        <v>40478.263923611114</v>
      </c>
      <c r="T3152" s="8">
        <f t="shared" si="296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297"/>
        <v>1.004</v>
      </c>
      <c r="P3153" s="6">
        <f t="shared" si="298"/>
        <v>103.35294117647059</v>
      </c>
      <c r="Q3153" s="7" t="str">
        <f t="shared" si="294"/>
        <v>theater</v>
      </c>
      <c r="R3153" s="7" t="str">
        <f t="shared" si="295"/>
        <v>plays</v>
      </c>
      <c r="S3153" s="8">
        <f t="shared" si="299"/>
        <v>41862.83997685185</v>
      </c>
      <c r="T3153" s="8">
        <f t="shared" si="296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297"/>
        <v>1.0595454545454546</v>
      </c>
      <c r="P3154" s="6">
        <f t="shared" si="298"/>
        <v>34.791044776119406</v>
      </c>
      <c r="Q3154" s="7" t="str">
        <f t="shared" si="294"/>
        <v>theater</v>
      </c>
      <c r="R3154" s="7" t="str">
        <f t="shared" si="295"/>
        <v>plays</v>
      </c>
      <c r="S3154" s="8">
        <f t="shared" si="299"/>
        <v>41550.867673611108</v>
      </c>
      <c r="T3154" s="8">
        <f t="shared" si="296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297"/>
        <v>3.3558333333333334</v>
      </c>
      <c r="P3155" s="6">
        <f t="shared" si="298"/>
        <v>41.773858921161825</v>
      </c>
      <c r="Q3155" s="7" t="str">
        <f t="shared" si="294"/>
        <v>theater</v>
      </c>
      <c r="R3155" s="7" t="str">
        <f t="shared" si="295"/>
        <v>plays</v>
      </c>
      <c r="S3155" s="8">
        <f t="shared" si="299"/>
        <v>40633.154363425929</v>
      </c>
      <c r="T3155" s="8">
        <f t="shared" si="296"/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297"/>
        <v>1.1292857142857142</v>
      </c>
      <c r="P3156" s="6">
        <f t="shared" si="298"/>
        <v>64.268292682926827</v>
      </c>
      <c r="Q3156" s="7" t="str">
        <f t="shared" si="294"/>
        <v>theater</v>
      </c>
      <c r="R3156" s="7" t="str">
        <f t="shared" si="295"/>
        <v>plays</v>
      </c>
      <c r="S3156" s="8">
        <f t="shared" si="299"/>
        <v>40970.875671296293</v>
      </c>
      <c r="T3156" s="8">
        <f t="shared" si="296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297"/>
        <v>1.885046</v>
      </c>
      <c r="P3157" s="6">
        <f t="shared" si="298"/>
        <v>31.209370860927152</v>
      </c>
      <c r="Q3157" s="7" t="str">
        <f t="shared" si="294"/>
        <v>theater</v>
      </c>
      <c r="R3157" s="7" t="str">
        <f t="shared" si="295"/>
        <v>plays</v>
      </c>
      <c r="S3157" s="8">
        <f t="shared" si="299"/>
        <v>41233.499131944445</v>
      </c>
      <c r="T3157" s="8">
        <f t="shared" si="296"/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297"/>
        <v>1.0181818181818181</v>
      </c>
      <c r="P3158" s="6">
        <f t="shared" si="298"/>
        <v>62.921348314606739</v>
      </c>
      <c r="Q3158" s="7" t="str">
        <f t="shared" si="294"/>
        <v>theater</v>
      </c>
      <c r="R3158" s="7" t="str">
        <f t="shared" si="295"/>
        <v>plays</v>
      </c>
      <c r="S3158" s="8">
        <f t="shared" si="299"/>
        <v>41026.953055555554</v>
      </c>
      <c r="T3158" s="8">
        <f t="shared" si="296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297"/>
        <v>1.01</v>
      </c>
      <c r="P3159" s="6">
        <f t="shared" si="298"/>
        <v>98.536585365853654</v>
      </c>
      <c r="Q3159" s="7" t="str">
        <f t="shared" si="294"/>
        <v>theater</v>
      </c>
      <c r="R3159" s="7" t="str">
        <f t="shared" si="295"/>
        <v>plays</v>
      </c>
      <c r="S3159" s="8">
        <f t="shared" si="299"/>
        <v>41829.788252314815</v>
      </c>
      <c r="T3159" s="8">
        <f t="shared" si="296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297"/>
        <v>1.1399999999999999</v>
      </c>
      <c r="P3160" s="6">
        <f t="shared" si="298"/>
        <v>82.608695652173907</v>
      </c>
      <c r="Q3160" s="7" t="str">
        <f t="shared" si="294"/>
        <v>theater</v>
      </c>
      <c r="R3160" s="7" t="str">
        <f t="shared" si="295"/>
        <v>plays</v>
      </c>
      <c r="S3160" s="8">
        <f t="shared" si="299"/>
        <v>41447.839722222219</v>
      </c>
      <c r="T3160" s="8">
        <f t="shared" si="296"/>
        <v>41477.839722222219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297"/>
        <v>1.3348133333333334</v>
      </c>
      <c r="P3161" s="6">
        <f t="shared" si="298"/>
        <v>38.504230769230773</v>
      </c>
      <c r="Q3161" s="7" t="str">
        <f t="shared" si="294"/>
        <v>theater</v>
      </c>
      <c r="R3161" s="7" t="str">
        <f t="shared" si="295"/>
        <v>plays</v>
      </c>
      <c r="S3161" s="8">
        <f t="shared" si="299"/>
        <v>40884.066678240742</v>
      </c>
      <c r="T3161" s="8">
        <f t="shared" si="296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297"/>
        <v>1.0153333333333334</v>
      </c>
      <c r="P3162" s="6">
        <f t="shared" si="298"/>
        <v>80.15789473684211</v>
      </c>
      <c r="Q3162" s="7" t="str">
        <f t="shared" si="294"/>
        <v>theater</v>
      </c>
      <c r="R3162" s="7" t="str">
        <f t="shared" si="295"/>
        <v>plays</v>
      </c>
      <c r="S3162" s="8">
        <f t="shared" si="299"/>
        <v>41841.26489583333</v>
      </c>
      <c r="T3162" s="8">
        <f t="shared" si="296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297"/>
        <v>1.0509999999999999</v>
      </c>
      <c r="P3163" s="6">
        <f t="shared" si="298"/>
        <v>28.405405405405407</v>
      </c>
      <c r="Q3163" s="7" t="str">
        <f t="shared" si="294"/>
        <v>theater</v>
      </c>
      <c r="R3163" s="7" t="str">
        <f t="shared" si="295"/>
        <v>plays</v>
      </c>
      <c r="S3163" s="8">
        <f t="shared" si="299"/>
        <v>41897.536134259259</v>
      </c>
      <c r="T3163" s="8">
        <f t="shared" si="296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297"/>
        <v>1.2715000000000001</v>
      </c>
      <c r="P3164" s="6">
        <f t="shared" si="298"/>
        <v>80.730158730158735</v>
      </c>
      <c r="Q3164" s="7" t="str">
        <f t="shared" si="294"/>
        <v>theater</v>
      </c>
      <c r="R3164" s="7" t="str">
        <f t="shared" si="295"/>
        <v>plays</v>
      </c>
      <c r="S3164" s="8">
        <f t="shared" si="299"/>
        <v>41799.685902777775</v>
      </c>
      <c r="T3164" s="8">
        <f t="shared" si="296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297"/>
        <v>1.1115384615384616</v>
      </c>
      <c r="P3165" s="6">
        <f t="shared" si="298"/>
        <v>200.69444444444446</v>
      </c>
      <c r="Q3165" s="7" t="str">
        <f t="shared" si="294"/>
        <v>theater</v>
      </c>
      <c r="R3165" s="7" t="str">
        <f t="shared" si="295"/>
        <v>plays</v>
      </c>
      <c r="S3165" s="8">
        <f t="shared" si="299"/>
        <v>41775.753761574073</v>
      </c>
      <c r="T3165" s="8">
        <f t="shared" si="296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297"/>
        <v>1.0676000000000001</v>
      </c>
      <c r="P3166" s="6">
        <f t="shared" si="298"/>
        <v>37.591549295774648</v>
      </c>
      <c r="Q3166" s="7" t="str">
        <f t="shared" si="294"/>
        <v>theater</v>
      </c>
      <c r="R3166" s="7" t="str">
        <f t="shared" si="295"/>
        <v>plays</v>
      </c>
      <c r="S3166" s="8">
        <f t="shared" si="299"/>
        <v>41766.80572916667</v>
      </c>
      <c r="T3166" s="8">
        <f t="shared" si="296"/>
        <v>41799.80572916667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297"/>
        <v>1.6266666666666667</v>
      </c>
      <c r="P3167" s="6">
        <f t="shared" si="298"/>
        <v>58.095238095238095</v>
      </c>
      <c r="Q3167" s="7" t="str">
        <f t="shared" si="294"/>
        <v>theater</v>
      </c>
      <c r="R3167" s="7" t="str">
        <f t="shared" si="295"/>
        <v>plays</v>
      </c>
      <c r="S3167" s="8">
        <f t="shared" si="299"/>
        <v>40644.159259259257</v>
      </c>
      <c r="T3167" s="8">
        <f t="shared" si="296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297"/>
        <v>1.6022808571428573</v>
      </c>
      <c r="P3168" s="6">
        <f t="shared" si="298"/>
        <v>60.300892473118282</v>
      </c>
      <c r="Q3168" s="7" t="str">
        <f t="shared" si="294"/>
        <v>theater</v>
      </c>
      <c r="R3168" s="7" t="str">
        <f t="shared" si="295"/>
        <v>plays</v>
      </c>
      <c r="S3168" s="8">
        <f t="shared" si="299"/>
        <v>41940.69158564815</v>
      </c>
      <c r="T3168" s="8">
        <f t="shared" si="296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297"/>
        <v>1.1616666666666666</v>
      </c>
      <c r="P3169" s="6">
        <f t="shared" si="298"/>
        <v>63.363636363636367</v>
      </c>
      <c r="Q3169" s="7" t="str">
        <f t="shared" si="294"/>
        <v>theater</v>
      </c>
      <c r="R3169" s="7" t="str">
        <f t="shared" si="295"/>
        <v>plays</v>
      </c>
      <c r="S3169" s="8">
        <f t="shared" si="299"/>
        <v>41839.175706018519</v>
      </c>
      <c r="T3169" s="8">
        <f t="shared" si="296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297"/>
        <v>1.242</v>
      </c>
      <c r="P3170" s="6">
        <f t="shared" si="298"/>
        <v>50.901639344262293</v>
      </c>
      <c r="Q3170" s="7" t="str">
        <f t="shared" si="294"/>
        <v>theater</v>
      </c>
      <c r="R3170" s="7" t="str">
        <f t="shared" si="295"/>
        <v>plays</v>
      </c>
      <c r="S3170" s="8">
        <f t="shared" si="299"/>
        <v>41772.105937500004</v>
      </c>
      <c r="T3170" s="8">
        <f t="shared" si="296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297"/>
        <v>1.030125</v>
      </c>
      <c r="P3171" s="6">
        <f t="shared" si="298"/>
        <v>100.5</v>
      </c>
      <c r="Q3171" s="7" t="str">
        <f t="shared" si="294"/>
        <v>theater</v>
      </c>
      <c r="R3171" s="7" t="str">
        <f t="shared" si="295"/>
        <v>plays</v>
      </c>
      <c r="S3171" s="8">
        <f t="shared" si="299"/>
        <v>41591.737974537034</v>
      </c>
      <c r="T3171" s="8">
        <f t="shared" si="296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297"/>
        <v>1.1225000000000001</v>
      </c>
      <c r="P3172" s="6">
        <f t="shared" si="298"/>
        <v>31.619718309859156</v>
      </c>
      <c r="Q3172" s="7" t="str">
        <f t="shared" si="294"/>
        <v>theater</v>
      </c>
      <c r="R3172" s="7" t="str">
        <f t="shared" si="295"/>
        <v>plays</v>
      </c>
      <c r="S3172" s="8">
        <f t="shared" si="299"/>
        <v>41789.080370370371</v>
      </c>
      <c r="T3172" s="8">
        <f t="shared" si="296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297"/>
        <v>1.0881428571428571</v>
      </c>
      <c r="P3173" s="6">
        <f t="shared" si="298"/>
        <v>65.102564102564102</v>
      </c>
      <c r="Q3173" s="7" t="str">
        <f t="shared" si="294"/>
        <v>theater</v>
      </c>
      <c r="R3173" s="7" t="str">
        <f t="shared" si="295"/>
        <v>plays</v>
      </c>
      <c r="S3173" s="8">
        <f t="shared" si="299"/>
        <v>42466.608310185184</v>
      </c>
      <c r="T3173" s="8">
        <f t="shared" si="296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297"/>
        <v>1.1499999999999999</v>
      </c>
      <c r="P3174" s="6">
        <f t="shared" si="298"/>
        <v>79.310344827586206</v>
      </c>
      <c r="Q3174" s="7" t="str">
        <f t="shared" si="294"/>
        <v>theater</v>
      </c>
      <c r="R3174" s="7" t="str">
        <f t="shared" si="295"/>
        <v>plays</v>
      </c>
      <c r="S3174" s="8">
        <f t="shared" si="299"/>
        <v>40923.729953703703</v>
      </c>
      <c r="T3174" s="8">
        <f t="shared" si="296"/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297"/>
        <v>1.03</v>
      </c>
      <c r="P3175" s="6">
        <f t="shared" si="298"/>
        <v>139.18918918918919</v>
      </c>
      <c r="Q3175" s="7" t="str">
        <f t="shared" si="294"/>
        <v>theater</v>
      </c>
      <c r="R3175" s="7" t="str">
        <f t="shared" si="295"/>
        <v>plays</v>
      </c>
      <c r="S3175" s="8">
        <f t="shared" si="299"/>
        <v>41878.878379629627</v>
      </c>
      <c r="T3175" s="8">
        <f t="shared" si="296"/>
        <v>41908.878379629627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297"/>
        <v>1.0113333333333334</v>
      </c>
      <c r="P3176" s="6">
        <f t="shared" si="298"/>
        <v>131.91304347826087</v>
      </c>
      <c r="Q3176" s="7" t="str">
        <f t="shared" si="294"/>
        <v>theater</v>
      </c>
      <c r="R3176" s="7" t="str">
        <f t="shared" si="295"/>
        <v>plays</v>
      </c>
      <c r="S3176" s="8">
        <f t="shared" si="299"/>
        <v>41862.864675925928</v>
      </c>
      <c r="T3176" s="8">
        <f t="shared" si="296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297"/>
        <v>1.0955999999999999</v>
      </c>
      <c r="P3177" s="6">
        <f t="shared" si="298"/>
        <v>91.3</v>
      </c>
      <c r="Q3177" s="7" t="str">
        <f t="shared" si="294"/>
        <v>theater</v>
      </c>
      <c r="R3177" s="7" t="str">
        <f t="shared" si="295"/>
        <v>plays</v>
      </c>
      <c r="S3177" s="8">
        <f t="shared" si="299"/>
        <v>40531.886886574073</v>
      </c>
      <c r="T3177" s="8">
        <f t="shared" si="296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297"/>
        <v>1.148421052631579</v>
      </c>
      <c r="P3178" s="6">
        <f t="shared" si="298"/>
        <v>39.672727272727272</v>
      </c>
      <c r="Q3178" s="7" t="str">
        <f t="shared" ref="Q3178:Q3241" si="300">LEFT(N3178,SEARCH("/",N3178)-1)</f>
        <v>theater</v>
      </c>
      <c r="R3178" s="7" t="str">
        <f t="shared" ref="R3178:R3241" si="301">RIGHT(N3178,LEN(N3178)-SEARCH("/",N3178))</f>
        <v>plays</v>
      </c>
      <c r="S3178" s="8">
        <f t="shared" si="299"/>
        <v>41477.930914351848</v>
      </c>
      <c r="T3178" s="8">
        <f t="shared" si="296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297"/>
        <v>1.1739999999999999</v>
      </c>
      <c r="P3179" s="6">
        <f t="shared" si="298"/>
        <v>57.549019607843135</v>
      </c>
      <c r="Q3179" s="7" t="str">
        <f t="shared" si="300"/>
        <v>theater</v>
      </c>
      <c r="R3179" s="7" t="str">
        <f t="shared" si="301"/>
        <v>plays</v>
      </c>
      <c r="S3179" s="8">
        <f t="shared" si="299"/>
        <v>41781.666770833333</v>
      </c>
      <c r="T3179" s="8">
        <f t="shared" si="296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297"/>
        <v>1.7173333333333334</v>
      </c>
      <c r="P3180" s="6">
        <f t="shared" si="298"/>
        <v>33.025641025641029</v>
      </c>
      <c r="Q3180" s="7" t="str">
        <f t="shared" si="300"/>
        <v>theater</v>
      </c>
      <c r="R3180" s="7" t="str">
        <f t="shared" si="301"/>
        <v>plays</v>
      </c>
      <c r="S3180" s="8">
        <f t="shared" si="299"/>
        <v>41806.605034722219</v>
      </c>
      <c r="T3180" s="8">
        <f t="shared" si="296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297"/>
        <v>1.1416238095238094</v>
      </c>
      <c r="P3181" s="6">
        <f t="shared" si="298"/>
        <v>77.335806451612896</v>
      </c>
      <c r="Q3181" s="7" t="str">
        <f t="shared" si="300"/>
        <v>theater</v>
      </c>
      <c r="R3181" s="7" t="str">
        <f t="shared" si="301"/>
        <v>plays</v>
      </c>
      <c r="S3181" s="8">
        <f t="shared" si="299"/>
        <v>41375.702210648145</v>
      </c>
      <c r="T3181" s="8">
        <f t="shared" si="296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297"/>
        <v>1.1975</v>
      </c>
      <c r="P3182" s="6">
        <f t="shared" si="298"/>
        <v>31.933333333333334</v>
      </c>
      <c r="Q3182" s="7" t="str">
        <f t="shared" si="300"/>
        <v>theater</v>
      </c>
      <c r="R3182" s="7" t="str">
        <f t="shared" si="301"/>
        <v>plays</v>
      </c>
      <c r="S3182" s="8">
        <f t="shared" si="299"/>
        <v>41780.412604166668</v>
      </c>
      <c r="T3182" s="8">
        <f t="shared" si="296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297"/>
        <v>1.0900000000000001</v>
      </c>
      <c r="P3183" s="6">
        <f t="shared" si="298"/>
        <v>36.333333333333336</v>
      </c>
      <c r="Q3183" s="7" t="str">
        <f t="shared" si="300"/>
        <v>theater</v>
      </c>
      <c r="R3183" s="7" t="str">
        <f t="shared" si="301"/>
        <v>plays</v>
      </c>
      <c r="S3183" s="8">
        <f t="shared" si="299"/>
        <v>41779.310034722221</v>
      </c>
      <c r="T3183" s="8">
        <f t="shared" si="296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297"/>
        <v>1.0088571428571429</v>
      </c>
      <c r="P3184" s="6">
        <f t="shared" si="298"/>
        <v>46.768211920529801</v>
      </c>
      <c r="Q3184" s="7" t="str">
        <f t="shared" si="300"/>
        <v>theater</v>
      </c>
      <c r="R3184" s="7" t="str">
        <f t="shared" si="301"/>
        <v>plays</v>
      </c>
      <c r="S3184" s="8">
        <f t="shared" si="299"/>
        <v>40883.949317129627</v>
      </c>
      <c r="T3184" s="8">
        <f t="shared" si="296"/>
        <v>40939.708333333336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297"/>
        <v>1.0900000000000001</v>
      </c>
      <c r="P3185" s="6">
        <f t="shared" si="298"/>
        <v>40.073529411764703</v>
      </c>
      <c r="Q3185" s="7" t="str">
        <f t="shared" si="300"/>
        <v>theater</v>
      </c>
      <c r="R3185" s="7" t="str">
        <f t="shared" si="301"/>
        <v>plays</v>
      </c>
      <c r="S3185" s="8">
        <f t="shared" si="299"/>
        <v>41491.79478009259</v>
      </c>
      <c r="T3185" s="8">
        <f t="shared" si="296"/>
        <v>41509.79478009259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297"/>
        <v>1.0720930232558139</v>
      </c>
      <c r="P3186" s="6">
        <f t="shared" si="298"/>
        <v>100.21739130434783</v>
      </c>
      <c r="Q3186" s="7" t="str">
        <f t="shared" si="300"/>
        <v>theater</v>
      </c>
      <c r="R3186" s="7" t="str">
        <f t="shared" si="301"/>
        <v>plays</v>
      </c>
      <c r="S3186" s="8">
        <f t="shared" si="299"/>
        <v>41791.993414351848</v>
      </c>
      <c r="T3186" s="8">
        <f t="shared" si="296"/>
        <v>41821.993414351848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297"/>
        <v>1</v>
      </c>
      <c r="P3187" s="6">
        <f t="shared" si="298"/>
        <v>41.666666666666664</v>
      </c>
      <c r="Q3187" s="7" t="str">
        <f t="shared" si="300"/>
        <v>theater</v>
      </c>
      <c r="R3187" s="7" t="str">
        <f t="shared" si="301"/>
        <v>plays</v>
      </c>
      <c r="S3187" s="8">
        <f t="shared" si="299"/>
        <v>41829.977326388893</v>
      </c>
      <c r="T3187" s="8">
        <f t="shared" si="296"/>
        <v>41836.977326388893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297"/>
        <v>1.0218750000000001</v>
      </c>
      <c r="P3188" s="6">
        <f t="shared" si="298"/>
        <v>46.714285714285715</v>
      </c>
      <c r="Q3188" s="7" t="str">
        <f t="shared" si="300"/>
        <v>theater</v>
      </c>
      <c r="R3188" s="7" t="str">
        <f t="shared" si="301"/>
        <v>plays</v>
      </c>
      <c r="S3188" s="8">
        <f t="shared" si="299"/>
        <v>41868.924050925925</v>
      </c>
      <c r="T3188" s="8">
        <f t="shared" si="296"/>
        <v>41898.875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297"/>
        <v>1.1629333333333334</v>
      </c>
      <c r="P3189" s="6">
        <f t="shared" si="298"/>
        <v>71.491803278688522</v>
      </c>
      <c r="Q3189" s="7" t="str">
        <f t="shared" si="300"/>
        <v>theater</v>
      </c>
      <c r="R3189" s="7" t="str">
        <f t="shared" si="301"/>
        <v>plays</v>
      </c>
      <c r="S3189" s="8">
        <f t="shared" si="299"/>
        <v>41835.666354166664</v>
      </c>
      <c r="T3189" s="8">
        <f t="shared" si="296"/>
        <v>41855.666354166664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297"/>
        <v>0.65</v>
      </c>
      <c r="P3190" s="6">
        <f t="shared" si="298"/>
        <v>14.444444444444445</v>
      </c>
      <c r="Q3190" s="7" t="str">
        <f t="shared" si="300"/>
        <v>theater</v>
      </c>
      <c r="R3190" s="7" t="str">
        <f t="shared" si="301"/>
        <v>musical</v>
      </c>
      <c r="S3190" s="8">
        <f t="shared" si="299"/>
        <v>42144.415532407409</v>
      </c>
      <c r="T3190" s="8">
        <f t="shared" si="296"/>
        <v>42165.415532407409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297"/>
        <v>0.12327272727272727</v>
      </c>
      <c r="P3191" s="6">
        <f t="shared" si="298"/>
        <v>356.84210526315792</v>
      </c>
      <c r="Q3191" s="7" t="str">
        <f t="shared" si="300"/>
        <v>theater</v>
      </c>
      <c r="R3191" s="7" t="str">
        <f t="shared" si="301"/>
        <v>musical</v>
      </c>
      <c r="S3191" s="8">
        <f t="shared" si="299"/>
        <v>42118.346435185187</v>
      </c>
      <c r="T3191" s="8">
        <f t="shared" si="296"/>
        <v>42148.346435185187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297"/>
        <v>0</v>
      </c>
      <c r="P3192" s="6">
        <f t="shared" si="298"/>
        <v>0</v>
      </c>
      <c r="Q3192" s="7" t="str">
        <f t="shared" si="300"/>
        <v>theater</v>
      </c>
      <c r="R3192" s="7" t="str">
        <f t="shared" si="301"/>
        <v>musical</v>
      </c>
      <c r="S3192" s="8">
        <f t="shared" si="299"/>
        <v>42683.151331018518</v>
      </c>
      <c r="T3192" s="8">
        <f t="shared" si="296"/>
        <v>42713.192997685182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297"/>
        <v>4.0266666666666666E-2</v>
      </c>
      <c r="P3193" s="6">
        <f t="shared" si="298"/>
        <v>37.75</v>
      </c>
      <c r="Q3193" s="7" t="str">
        <f t="shared" si="300"/>
        <v>theater</v>
      </c>
      <c r="R3193" s="7" t="str">
        <f t="shared" si="301"/>
        <v>musical</v>
      </c>
      <c r="S3193" s="8">
        <f t="shared" si="299"/>
        <v>42538.755428240736</v>
      </c>
      <c r="T3193" s="8">
        <f t="shared" si="296"/>
        <v>42598.755428240736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297"/>
        <v>1.0200000000000001E-2</v>
      </c>
      <c r="P3194" s="6">
        <f t="shared" si="298"/>
        <v>12.75</v>
      </c>
      <c r="Q3194" s="7" t="str">
        <f t="shared" si="300"/>
        <v>theater</v>
      </c>
      <c r="R3194" s="7" t="str">
        <f t="shared" si="301"/>
        <v>musical</v>
      </c>
      <c r="S3194" s="8">
        <f t="shared" si="299"/>
        <v>42018.94049768518</v>
      </c>
      <c r="T3194" s="8">
        <f t="shared" si="296"/>
        <v>42063.916666666672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297"/>
        <v>0.1174</v>
      </c>
      <c r="P3195" s="6">
        <f t="shared" si="298"/>
        <v>24.458333333333332</v>
      </c>
      <c r="Q3195" s="7" t="str">
        <f t="shared" si="300"/>
        <v>theater</v>
      </c>
      <c r="R3195" s="7" t="str">
        <f t="shared" si="301"/>
        <v>musical</v>
      </c>
      <c r="S3195" s="8">
        <f t="shared" si="299"/>
        <v>42010.968240740738</v>
      </c>
      <c r="T3195" s="8">
        <f t="shared" si="296"/>
        <v>42055.968240740738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297"/>
        <v>0</v>
      </c>
      <c r="P3196" s="6">
        <f t="shared" si="298"/>
        <v>0</v>
      </c>
      <c r="Q3196" s="7" t="str">
        <f t="shared" si="300"/>
        <v>theater</v>
      </c>
      <c r="R3196" s="7" t="str">
        <f t="shared" si="301"/>
        <v>musical</v>
      </c>
      <c r="S3196" s="8">
        <f t="shared" si="299"/>
        <v>42182.062476851846</v>
      </c>
      <c r="T3196" s="8">
        <f t="shared" si="296"/>
        <v>42212.062476851846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297"/>
        <v>0.59142857142857141</v>
      </c>
      <c r="P3197" s="6">
        <f t="shared" si="298"/>
        <v>53.07692307692308</v>
      </c>
      <c r="Q3197" s="7" t="str">
        <f t="shared" si="300"/>
        <v>theater</v>
      </c>
      <c r="R3197" s="7" t="str">
        <f t="shared" si="301"/>
        <v>musical</v>
      </c>
      <c r="S3197" s="8">
        <f t="shared" si="299"/>
        <v>42017.594236111108</v>
      </c>
      <c r="T3197" s="8">
        <f t="shared" si="296"/>
        <v>42047.594236111108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297"/>
        <v>5.9999999999999995E-4</v>
      </c>
      <c r="P3198" s="6">
        <f t="shared" si="298"/>
        <v>300</v>
      </c>
      <c r="Q3198" s="7" t="str">
        <f t="shared" si="300"/>
        <v>theater</v>
      </c>
      <c r="R3198" s="7" t="str">
        <f t="shared" si="301"/>
        <v>musical</v>
      </c>
      <c r="S3198" s="8">
        <f t="shared" si="299"/>
        <v>42157.598090277781</v>
      </c>
      <c r="T3198" s="8">
        <f t="shared" si="296"/>
        <v>42217.583333333328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297"/>
        <v>0.1145</v>
      </c>
      <c r="P3199" s="6">
        <f t="shared" si="298"/>
        <v>286.25</v>
      </c>
      <c r="Q3199" s="7" t="str">
        <f t="shared" si="300"/>
        <v>theater</v>
      </c>
      <c r="R3199" s="7" t="str">
        <f t="shared" si="301"/>
        <v>musical</v>
      </c>
      <c r="S3199" s="8">
        <f t="shared" si="299"/>
        <v>42009.493263888886</v>
      </c>
      <c r="T3199" s="8">
        <f t="shared" si="296"/>
        <v>42039.493263888886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297"/>
        <v>3.6666666666666666E-3</v>
      </c>
      <c r="P3200" s="6">
        <f t="shared" si="298"/>
        <v>36.666666666666664</v>
      </c>
      <c r="Q3200" s="7" t="str">
        <f t="shared" si="300"/>
        <v>theater</v>
      </c>
      <c r="R3200" s="7" t="str">
        <f t="shared" si="301"/>
        <v>musical</v>
      </c>
      <c r="S3200" s="8">
        <f t="shared" si="299"/>
        <v>42013.424502314811</v>
      </c>
      <c r="T3200" s="8">
        <f t="shared" si="296"/>
        <v>42051.424502314811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297"/>
        <v>0.52159999999999995</v>
      </c>
      <c r="P3201" s="6">
        <f t="shared" si="298"/>
        <v>49.20754716981132</v>
      </c>
      <c r="Q3201" s="7" t="str">
        <f t="shared" si="300"/>
        <v>theater</v>
      </c>
      <c r="R3201" s="7" t="str">
        <f t="shared" si="301"/>
        <v>musical</v>
      </c>
      <c r="S3201" s="8">
        <f t="shared" si="299"/>
        <v>41858.761782407404</v>
      </c>
      <c r="T3201" s="8">
        <f t="shared" si="296"/>
        <v>41888.875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297"/>
        <v>2.0000000000000002E-5</v>
      </c>
      <c r="P3202" s="6">
        <f t="shared" si="298"/>
        <v>1</v>
      </c>
      <c r="Q3202" s="7" t="str">
        <f t="shared" si="300"/>
        <v>theater</v>
      </c>
      <c r="R3202" s="7" t="str">
        <f t="shared" si="301"/>
        <v>musical</v>
      </c>
      <c r="S3202" s="8">
        <f t="shared" si="299"/>
        <v>42460.320613425924</v>
      </c>
      <c r="T3202" s="8">
        <f t="shared" ref="T3202:T3265" si="302">(((I3202/60)/60)/24)+DATE(1970,1,1)</f>
        <v>42490.231944444444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303">E3203/D3203</f>
        <v>1.2500000000000001E-2</v>
      </c>
      <c r="P3203" s="6">
        <f t="shared" ref="P3203:P3266" si="304">IF(L3203=0,0,E3203/L3203)</f>
        <v>12.5</v>
      </c>
      <c r="Q3203" s="7" t="str">
        <f t="shared" si="300"/>
        <v>theater</v>
      </c>
      <c r="R3203" s="7" t="str">
        <f t="shared" si="301"/>
        <v>musical</v>
      </c>
      <c r="S3203" s="8">
        <f t="shared" ref="S3203:S3266" si="305">(((J3203/60)/60)/24)+DATE(1970,1,1)</f>
        <v>41861.767094907409</v>
      </c>
      <c r="T3203" s="8">
        <f t="shared" si="302"/>
        <v>41882.767094907409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303"/>
        <v>0.54520000000000002</v>
      </c>
      <c r="P3204" s="6">
        <f t="shared" si="304"/>
        <v>109.04</v>
      </c>
      <c r="Q3204" s="7" t="str">
        <f t="shared" si="300"/>
        <v>theater</v>
      </c>
      <c r="R3204" s="7" t="str">
        <f t="shared" si="301"/>
        <v>musical</v>
      </c>
      <c r="S3204" s="8">
        <f t="shared" si="305"/>
        <v>42293.853541666671</v>
      </c>
      <c r="T3204" s="8">
        <f t="shared" si="302"/>
        <v>42352.249305555553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303"/>
        <v>0.25</v>
      </c>
      <c r="P3205" s="6">
        <f t="shared" si="304"/>
        <v>41.666666666666664</v>
      </c>
      <c r="Q3205" s="7" t="str">
        <f t="shared" si="300"/>
        <v>theater</v>
      </c>
      <c r="R3205" s="7" t="str">
        <f t="shared" si="301"/>
        <v>musical</v>
      </c>
      <c r="S3205" s="8">
        <f t="shared" si="305"/>
        <v>42242.988680555558</v>
      </c>
      <c r="T3205" s="8">
        <f t="shared" si="302"/>
        <v>42272.988680555558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303"/>
        <v>0</v>
      </c>
      <c r="P3206" s="6">
        <f t="shared" si="304"/>
        <v>0</v>
      </c>
      <c r="Q3206" s="7" t="str">
        <f t="shared" si="300"/>
        <v>theater</v>
      </c>
      <c r="R3206" s="7" t="str">
        <f t="shared" si="301"/>
        <v>musical</v>
      </c>
      <c r="S3206" s="8">
        <f t="shared" si="305"/>
        <v>42172.686099537037</v>
      </c>
      <c r="T3206" s="8">
        <f t="shared" si="302"/>
        <v>42202.676388888889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303"/>
        <v>3.4125000000000003E-2</v>
      </c>
      <c r="P3207" s="6">
        <f t="shared" si="304"/>
        <v>22.75</v>
      </c>
      <c r="Q3207" s="7" t="str">
        <f t="shared" si="300"/>
        <v>theater</v>
      </c>
      <c r="R3207" s="7" t="str">
        <f t="shared" si="301"/>
        <v>musical</v>
      </c>
      <c r="S3207" s="8">
        <f t="shared" si="305"/>
        <v>42095.374675925923</v>
      </c>
      <c r="T3207" s="8">
        <f t="shared" si="302"/>
        <v>42125.374675925923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303"/>
        <v>0</v>
      </c>
      <c r="P3208" s="6">
        <f t="shared" si="304"/>
        <v>0</v>
      </c>
      <c r="Q3208" s="7" t="str">
        <f t="shared" si="300"/>
        <v>theater</v>
      </c>
      <c r="R3208" s="7" t="str">
        <f t="shared" si="301"/>
        <v>musical</v>
      </c>
      <c r="S3208" s="8">
        <f t="shared" si="305"/>
        <v>42236.276053240741</v>
      </c>
      <c r="T3208" s="8">
        <f t="shared" si="302"/>
        <v>42266.276053240741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303"/>
        <v>0.46363636363636362</v>
      </c>
      <c r="P3209" s="6">
        <f t="shared" si="304"/>
        <v>70.833333333333329</v>
      </c>
      <c r="Q3209" s="7" t="str">
        <f t="shared" si="300"/>
        <v>theater</v>
      </c>
      <c r="R3209" s="7" t="str">
        <f t="shared" si="301"/>
        <v>musical</v>
      </c>
      <c r="S3209" s="8">
        <f t="shared" si="305"/>
        <v>42057.277858796297</v>
      </c>
      <c r="T3209" s="8">
        <f t="shared" si="302"/>
        <v>42117.236192129625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303"/>
        <v>1.0349999999999999</v>
      </c>
      <c r="P3210" s="6">
        <f t="shared" si="304"/>
        <v>63.109756097560975</v>
      </c>
      <c r="Q3210" s="7" t="str">
        <f t="shared" si="300"/>
        <v>theater</v>
      </c>
      <c r="R3210" s="7" t="str">
        <f t="shared" si="301"/>
        <v>plays</v>
      </c>
      <c r="S3210" s="8">
        <f t="shared" si="305"/>
        <v>41827.605057870373</v>
      </c>
      <c r="T3210" s="8">
        <f t="shared" si="302"/>
        <v>41848.605057870373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303"/>
        <v>1.1932315789473684</v>
      </c>
      <c r="P3211" s="6">
        <f t="shared" si="304"/>
        <v>50.157964601769912</v>
      </c>
      <c r="Q3211" s="7" t="str">
        <f t="shared" si="300"/>
        <v>theater</v>
      </c>
      <c r="R3211" s="7" t="str">
        <f t="shared" si="301"/>
        <v>plays</v>
      </c>
      <c r="S3211" s="8">
        <f t="shared" si="305"/>
        <v>41778.637245370373</v>
      </c>
      <c r="T3211" s="8">
        <f t="shared" si="302"/>
        <v>41810.958333333336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303"/>
        <v>1.2576666666666667</v>
      </c>
      <c r="P3212" s="6">
        <f t="shared" si="304"/>
        <v>62.883333333333333</v>
      </c>
      <c r="Q3212" s="7" t="str">
        <f t="shared" si="300"/>
        <v>theater</v>
      </c>
      <c r="R3212" s="7" t="str">
        <f t="shared" si="301"/>
        <v>plays</v>
      </c>
      <c r="S3212" s="8">
        <f t="shared" si="305"/>
        <v>41013.936562499999</v>
      </c>
      <c r="T3212" s="8">
        <f t="shared" si="302"/>
        <v>41061.165972222225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303"/>
        <v>1.1974347826086957</v>
      </c>
      <c r="P3213" s="6">
        <f t="shared" si="304"/>
        <v>85.531055900621112</v>
      </c>
      <c r="Q3213" s="7" t="str">
        <f t="shared" si="300"/>
        <v>theater</v>
      </c>
      <c r="R3213" s="7" t="str">
        <f t="shared" si="301"/>
        <v>plays</v>
      </c>
      <c r="S3213" s="8">
        <f t="shared" si="305"/>
        <v>41834.586574074077</v>
      </c>
      <c r="T3213" s="8">
        <f t="shared" si="302"/>
        <v>41866.083333333336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303"/>
        <v>1.2625</v>
      </c>
      <c r="P3214" s="6">
        <f t="shared" si="304"/>
        <v>53.723404255319146</v>
      </c>
      <c r="Q3214" s="7" t="str">
        <f t="shared" si="300"/>
        <v>theater</v>
      </c>
      <c r="R3214" s="7" t="str">
        <f t="shared" si="301"/>
        <v>plays</v>
      </c>
      <c r="S3214" s="8">
        <f t="shared" si="305"/>
        <v>41829.795729166668</v>
      </c>
      <c r="T3214" s="8">
        <f t="shared" si="302"/>
        <v>41859.795729166668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303"/>
        <v>1.0011666666666668</v>
      </c>
      <c r="P3215" s="6">
        <f t="shared" si="304"/>
        <v>127.80851063829788</v>
      </c>
      <c r="Q3215" s="7" t="str">
        <f t="shared" si="300"/>
        <v>theater</v>
      </c>
      <c r="R3215" s="7" t="str">
        <f t="shared" si="301"/>
        <v>plays</v>
      </c>
      <c r="S3215" s="8">
        <f t="shared" si="305"/>
        <v>42171.763414351852</v>
      </c>
      <c r="T3215" s="8">
        <f t="shared" si="302"/>
        <v>42211.763414351852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303"/>
        <v>1.0213333333333334</v>
      </c>
      <c r="P3216" s="6">
        <f t="shared" si="304"/>
        <v>106.57391304347826</v>
      </c>
      <c r="Q3216" s="7" t="str">
        <f t="shared" si="300"/>
        <v>theater</v>
      </c>
      <c r="R3216" s="7" t="str">
        <f t="shared" si="301"/>
        <v>plays</v>
      </c>
      <c r="S3216" s="8">
        <f t="shared" si="305"/>
        <v>42337.792511574073</v>
      </c>
      <c r="T3216" s="8">
        <f t="shared" si="302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303"/>
        <v>1.0035142857142858</v>
      </c>
      <c r="P3217" s="6">
        <f t="shared" si="304"/>
        <v>262.11194029850748</v>
      </c>
      <c r="Q3217" s="7" t="str">
        <f t="shared" si="300"/>
        <v>theater</v>
      </c>
      <c r="R3217" s="7" t="str">
        <f t="shared" si="301"/>
        <v>plays</v>
      </c>
      <c r="S3217" s="8">
        <f t="shared" si="305"/>
        <v>42219.665173611109</v>
      </c>
      <c r="T3217" s="8">
        <f t="shared" si="302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303"/>
        <v>1.0004999999999999</v>
      </c>
      <c r="P3218" s="6">
        <f t="shared" si="304"/>
        <v>57.171428571428571</v>
      </c>
      <c r="Q3218" s="7" t="str">
        <f t="shared" si="300"/>
        <v>theater</v>
      </c>
      <c r="R3218" s="7" t="str">
        <f t="shared" si="301"/>
        <v>plays</v>
      </c>
      <c r="S3218" s="8">
        <f t="shared" si="305"/>
        <v>42165.462627314817</v>
      </c>
      <c r="T3218" s="8">
        <f t="shared" si="302"/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303"/>
        <v>1.1602222222222223</v>
      </c>
      <c r="P3219" s="6">
        <f t="shared" si="304"/>
        <v>50.20192307692308</v>
      </c>
      <c r="Q3219" s="7" t="str">
        <f t="shared" si="300"/>
        <v>theater</v>
      </c>
      <c r="R3219" s="7" t="str">
        <f t="shared" si="301"/>
        <v>plays</v>
      </c>
      <c r="S3219" s="8">
        <f t="shared" si="305"/>
        <v>42648.546111111107</v>
      </c>
      <c r="T3219" s="8">
        <f t="shared" si="302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303"/>
        <v>1.0209999999999999</v>
      </c>
      <c r="P3220" s="6">
        <f t="shared" si="304"/>
        <v>66.586956521739125</v>
      </c>
      <c r="Q3220" s="7" t="str">
        <f t="shared" si="300"/>
        <v>theater</v>
      </c>
      <c r="R3220" s="7" t="str">
        <f t="shared" si="301"/>
        <v>plays</v>
      </c>
      <c r="S3220" s="8">
        <f t="shared" si="305"/>
        <v>41971.002152777779</v>
      </c>
      <c r="T3220" s="8">
        <f t="shared" si="302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303"/>
        <v>1.0011000000000001</v>
      </c>
      <c r="P3221" s="6">
        <f t="shared" si="304"/>
        <v>168.25210084033614</v>
      </c>
      <c r="Q3221" s="7" t="str">
        <f t="shared" si="300"/>
        <v>theater</v>
      </c>
      <c r="R3221" s="7" t="str">
        <f t="shared" si="301"/>
        <v>plays</v>
      </c>
      <c r="S3221" s="8">
        <f t="shared" si="305"/>
        <v>42050.983182870375</v>
      </c>
      <c r="T3221" s="8">
        <f t="shared" si="302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303"/>
        <v>1.0084</v>
      </c>
      <c r="P3222" s="6">
        <f t="shared" si="304"/>
        <v>256.37288135593218</v>
      </c>
      <c r="Q3222" s="7" t="str">
        <f t="shared" si="300"/>
        <v>theater</v>
      </c>
      <c r="R3222" s="7" t="str">
        <f t="shared" si="301"/>
        <v>plays</v>
      </c>
      <c r="S3222" s="8">
        <f t="shared" si="305"/>
        <v>42772.833379629628</v>
      </c>
      <c r="T3222" s="8">
        <f t="shared" si="302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303"/>
        <v>1.0342499999999999</v>
      </c>
      <c r="P3223" s="6">
        <f t="shared" si="304"/>
        <v>36.610619469026545</v>
      </c>
      <c r="Q3223" s="7" t="str">
        <f t="shared" si="300"/>
        <v>theater</v>
      </c>
      <c r="R3223" s="7" t="str">
        <f t="shared" si="301"/>
        <v>plays</v>
      </c>
      <c r="S3223" s="8">
        <f t="shared" si="305"/>
        <v>42155.696793981479</v>
      </c>
      <c r="T3223" s="8">
        <f t="shared" si="302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303"/>
        <v>1.248</v>
      </c>
      <c r="P3224" s="6">
        <f t="shared" si="304"/>
        <v>37.142857142857146</v>
      </c>
      <c r="Q3224" s="7" t="str">
        <f t="shared" si="300"/>
        <v>theater</v>
      </c>
      <c r="R3224" s="7" t="str">
        <f t="shared" si="301"/>
        <v>plays</v>
      </c>
      <c r="S3224" s="8">
        <f t="shared" si="305"/>
        <v>42270.582141203704</v>
      </c>
      <c r="T3224" s="8">
        <f t="shared" si="302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303"/>
        <v>1.0951612903225807</v>
      </c>
      <c r="P3225" s="6">
        <f t="shared" si="304"/>
        <v>45.878378378378379</v>
      </c>
      <c r="Q3225" s="7" t="str">
        <f t="shared" si="300"/>
        <v>theater</v>
      </c>
      <c r="R3225" s="7" t="str">
        <f t="shared" si="301"/>
        <v>plays</v>
      </c>
      <c r="S3225" s="8">
        <f t="shared" si="305"/>
        <v>42206.835370370376</v>
      </c>
      <c r="T3225" s="8">
        <f t="shared" si="302"/>
        <v>42236.835370370376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303"/>
        <v>1.0203333333333333</v>
      </c>
      <c r="P3226" s="6">
        <f t="shared" si="304"/>
        <v>141.71296296296296</v>
      </c>
      <c r="Q3226" s="7" t="str">
        <f t="shared" si="300"/>
        <v>theater</v>
      </c>
      <c r="R3226" s="7" t="str">
        <f t="shared" si="301"/>
        <v>plays</v>
      </c>
      <c r="S3226" s="8">
        <f t="shared" si="305"/>
        <v>42697.850844907407</v>
      </c>
      <c r="T3226" s="8">
        <f t="shared" si="302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303"/>
        <v>1.0235000000000001</v>
      </c>
      <c r="P3227" s="6">
        <f t="shared" si="304"/>
        <v>52.487179487179489</v>
      </c>
      <c r="Q3227" s="7" t="str">
        <f t="shared" si="300"/>
        <v>theater</v>
      </c>
      <c r="R3227" s="7" t="str">
        <f t="shared" si="301"/>
        <v>plays</v>
      </c>
      <c r="S3227" s="8">
        <f t="shared" si="305"/>
        <v>42503.559467592597</v>
      </c>
      <c r="T3227" s="8">
        <f t="shared" si="302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303"/>
        <v>1.0416666666666667</v>
      </c>
      <c r="P3228" s="6">
        <f t="shared" si="304"/>
        <v>59.523809523809526</v>
      </c>
      <c r="Q3228" s="7" t="str">
        <f t="shared" si="300"/>
        <v>theater</v>
      </c>
      <c r="R3228" s="7" t="str">
        <f t="shared" si="301"/>
        <v>plays</v>
      </c>
      <c r="S3228" s="8">
        <f t="shared" si="305"/>
        <v>42277.583472222221</v>
      </c>
      <c r="T3228" s="8">
        <f t="shared" si="302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303"/>
        <v>1.25</v>
      </c>
      <c r="P3229" s="6">
        <f t="shared" si="304"/>
        <v>50</v>
      </c>
      <c r="Q3229" s="7" t="str">
        <f t="shared" si="300"/>
        <v>theater</v>
      </c>
      <c r="R3229" s="7" t="str">
        <f t="shared" si="301"/>
        <v>plays</v>
      </c>
      <c r="S3229" s="8">
        <f t="shared" si="305"/>
        <v>42722.882361111115</v>
      </c>
      <c r="T3229" s="8">
        <f t="shared" si="302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303"/>
        <v>1.0234285714285714</v>
      </c>
      <c r="P3230" s="6">
        <f t="shared" si="304"/>
        <v>193.62162162162161</v>
      </c>
      <c r="Q3230" s="7" t="str">
        <f t="shared" si="300"/>
        <v>theater</v>
      </c>
      <c r="R3230" s="7" t="str">
        <f t="shared" si="301"/>
        <v>plays</v>
      </c>
      <c r="S3230" s="8">
        <f t="shared" si="305"/>
        <v>42323.70930555556</v>
      </c>
      <c r="T3230" s="8">
        <f t="shared" si="302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303"/>
        <v>1.0786500000000001</v>
      </c>
      <c r="P3231" s="6">
        <f t="shared" si="304"/>
        <v>106.79702970297029</v>
      </c>
      <c r="Q3231" s="7" t="str">
        <f t="shared" si="300"/>
        <v>theater</v>
      </c>
      <c r="R3231" s="7" t="str">
        <f t="shared" si="301"/>
        <v>plays</v>
      </c>
      <c r="S3231" s="8">
        <f t="shared" si="305"/>
        <v>41933.291643518518</v>
      </c>
      <c r="T3231" s="8">
        <f t="shared" si="302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303"/>
        <v>1.0988461538461538</v>
      </c>
      <c r="P3232" s="6">
        <f t="shared" si="304"/>
        <v>77.21621621621621</v>
      </c>
      <c r="Q3232" s="7" t="str">
        <f t="shared" si="300"/>
        <v>theater</v>
      </c>
      <c r="R3232" s="7" t="str">
        <f t="shared" si="301"/>
        <v>plays</v>
      </c>
      <c r="S3232" s="8">
        <f t="shared" si="305"/>
        <v>41898.168125000004</v>
      </c>
      <c r="T3232" s="8">
        <f t="shared" si="302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303"/>
        <v>1.61</v>
      </c>
      <c r="P3233" s="6">
        <f t="shared" si="304"/>
        <v>57.5</v>
      </c>
      <c r="Q3233" s="7" t="str">
        <f t="shared" si="300"/>
        <v>theater</v>
      </c>
      <c r="R3233" s="7" t="str">
        <f t="shared" si="301"/>
        <v>plays</v>
      </c>
      <c r="S3233" s="8">
        <f t="shared" si="305"/>
        <v>42446.943831018521</v>
      </c>
      <c r="T3233" s="8">
        <f t="shared" si="302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303"/>
        <v>1.3120000000000001</v>
      </c>
      <c r="P3234" s="6">
        <f t="shared" si="304"/>
        <v>50.46153846153846</v>
      </c>
      <c r="Q3234" s="7" t="str">
        <f t="shared" si="300"/>
        <v>theater</v>
      </c>
      <c r="R3234" s="7" t="str">
        <f t="shared" si="301"/>
        <v>plays</v>
      </c>
      <c r="S3234" s="8">
        <f t="shared" si="305"/>
        <v>42463.81385416667</v>
      </c>
      <c r="T3234" s="8">
        <f t="shared" si="302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303"/>
        <v>1.1879999999999999</v>
      </c>
      <c r="P3235" s="6">
        <f t="shared" si="304"/>
        <v>97.377049180327873</v>
      </c>
      <c r="Q3235" s="7" t="str">
        <f t="shared" si="300"/>
        <v>theater</v>
      </c>
      <c r="R3235" s="7" t="str">
        <f t="shared" si="301"/>
        <v>plays</v>
      </c>
      <c r="S3235" s="8">
        <f t="shared" si="305"/>
        <v>42766.805034722223</v>
      </c>
      <c r="T3235" s="8">
        <f t="shared" si="302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303"/>
        <v>1.0039275000000001</v>
      </c>
      <c r="P3236" s="6">
        <f t="shared" si="304"/>
        <v>34.91921739130435</v>
      </c>
      <c r="Q3236" s="7" t="str">
        <f t="shared" si="300"/>
        <v>theater</v>
      </c>
      <c r="R3236" s="7" t="str">
        <f t="shared" si="301"/>
        <v>plays</v>
      </c>
      <c r="S3236" s="8">
        <f t="shared" si="305"/>
        <v>42734.789444444439</v>
      </c>
      <c r="T3236" s="8">
        <f t="shared" si="302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303"/>
        <v>1.0320666666666667</v>
      </c>
      <c r="P3237" s="6">
        <f t="shared" si="304"/>
        <v>85.530386740331494</v>
      </c>
      <c r="Q3237" s="7" t="str">
        <f t="shared" si="300"/>
        <v>theater</v>
      </c>
      <c r="R3237" s="7" t="str">
        <f t="shared" si="301"/>
        <v>plays</v>
      </c>
      <c r="S3237" s="8">
        <f t="shared" si="305"/>
        <v>42522.347812499997</v>
      </c>
      <c r="T3237" s="8">
        <f t="shared" si="302"/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303"/>
        <v>1.006</v>
      </c>
      <c r="P3238" s="6">
        <f t="shared" si="304"/>
        <v>182.90909090909091</v>
      </c>
      <c r="Q3238" s="7" t="str">
        <f t="shared" si="300"/>
        <v>theater</v>
      </c>
      <c r="R3238" s="7" t="str">
        <f t="shared" si="301"/>
        <v>plays</v>
      </c>
      <c r="S3238" s="8">
        <f t="shared" si="305"/>
        <v>42702.917048611111</v>
      </c>
      <c r="T3238" s="8">
        <f t="shared" si="302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303"/>
        <v>1.0078754285714286</v>
      </c>
      <c r="P3239" s="6">
        <f t="shared" si="304"/>
        <v>131.13620817843866</v>
      </c>
      <c r="Q3239" s="7" t="str">
        <f t="shared" si="300"/>
        <v>theater</v>
      </c>
      <c r="R3239" s="7" t="str">
        <f t="shared" si="301"/>
        <v>plays</v>
      </c>
      <c r="S3239" s="8">
        <f t="shared" si="305"/>
        <v>42252.474351851852</v>
      </c>
      <c r="T3239" s="8">
        <f t="shared" si="302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303"/>
        <v>1.1232142857142857</v>
      </c>
      <c r="P3240" s="6">
        <f t="shared" si="304"/>
        <v>39.810126582278478</v>
      </c>
      <c r="Q3240" s="7" t="str">
        <f t="shared" si="300"/>
        <v>theater</v>
      </c>
      <c r="R3240" s="7" t="str">
        <f t="shared" si="301"/>
        <v>plays</v>
      </c>
      <c r="S3240" s="8">
        <f t="shared" si="305"/>
        <v>42156.510393518518</v>
      </c>
      <c r="T3240" s="8">
        <f t="shared" si="302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303"/>
        <v>1.0591914022517912</v>
      </c>
      <c r="P3241" s="6">
        <f t="shared" si="304"/>
        <v>59.701730769230764</v>
      </c>
      <c r="Q3241" s="7" t="str">
        <f t="shared" si="300"/>
        <v>theater</v>
      </c>
      <c r="R3241" s="7" t="str">
        <f t="shared" si="301"/>
        <v>plays</v>
      </c>
      <c r="S3241" s="8">
        <f t="shared" si="305"/>
        <v>42278.089039351849</v>
      </c>
      <c r="T3241" s="8">
        <f t="shared" si="302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303"/>
        <v>1.0056666666666667</v>
      </c>
      <c r="P3242" s="6">
        <f t="shared" si="304"/>
        <v>88.735294117647058</v>
      </c>
      <c r="Q3242" s="7" t="str">
        <f t="shared" ref="Q3242:Q3305" si="306">LEFT(N3242,SEARCH("/",N3242)-1)</f>
        <v>theater</v>
      </c>
      <c r="R3242" s="7" t="str">
        <f t="shared" ref="R3242:R3305" si="307">RIGHT(N3242,LEN(N3242)-SEARCH("/",N3242))</f>
        <v>plays</v>
      </c>
      <c r="S3242" s="8">
        <f t="shared" si="305"/>
        <v>42754.693842592591</v>
      </c>
      <c r="T3242" s="8">
        <f t="shared" si="302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303"/>
        <v>1.1530588235294117</v>
      </c>
      <c r="P3243" s="6">
        <f t="shared" si="304"/>
        <v>58.688622754491021</v>
      </c>
      <c r="Q3243" s="7" t="str">
        <f t="shared" si="306"/>
        <v>theater</v>
      </c>
      <c r="R3243" s="7" t="str">
        <f t="shared" si="307"/>
        <v>plays</v>
      </c>
      <c r="S3243" s="8">
        <f t="shared" si="305"/>
        <v>41893.324884259258</v>
      </c>
      <c r="T3243" s="8">
        <f t="shared" si="302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303"/>
        <v>1.273042</v>
      </c>
      <c r="P3244" s="6">
        <f t="shared" si="304"/>
        <v>69.56513661202186</v>
      </c>
      <c r="Q3244" s="7" t="str">
        <f t="shared" si="306"/>
        <v>theater</v>
      </c>
      <c r="R3244" s="7" t="str">
        <f t="shared" si="307"/>
        <v>plays</v>
      </c>
      <c r="S3244" s="8">
        <f t="shared" si="305"/>
        <v>41871.755694444444</v>
      </c>
      <c r="T3244" s="8">
        <f t="shared" si="302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303"/>
        <v>1.028375</v>
      </c>
      <c r="P3245" s="6">
        <f t="shared" si="304"/>
        <v>115.87323943661971</v>
      </c>
      <c r="Q3245" s="7" t="str">
        <f t="shared" si="306"/>
        <v>theater</v>
      </c>
      <c r="R3245" s="7" t="str">
        <f t="shared" si="307"/>
        <v>plays</v>
      </c>
      <c r="S3245" s="8">
        <f t="shared" si="305"/>
        <v>42262.096782407403</v>
      </c>
      <c r="T3245" s="8">
        <f t="shared" si="302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303"/>
        <v>1.0293749999999999</v>
      </c>
      <c r="P3246" s="6">
        <f t="shared" si="304"/>
        <v>23.869565217391305</v>
      </c>
      <c r="Q3246" s="7" t="str">
        <f t="shared" si="306"/>
        <v>theater</v>
      </c>
      <c r="R3246" s="7" t="str">
        <f t="shared" si="307"/>
        <v>plays</v>
      </c>
      <c r="S3246" s="8">
        <f t="shared" si="305"/>
        <v>42675.694236111114</v>
      </c>
      <c r="T3246" s="8">
        <f t="shared" si="302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303"/>
        <v>1.043047619047619</v>
      </c>
      <c r="P3247" s="6">
        <f t="shared" si="304"/>
        <v>81.125925925925927</v>
      </c>
      <c r="Q3247" s="7" t="str">
        <f t="shared" si="306"/>
        <v>theater</v>
      </c>
      <c r="R3247" s="7" t="str">
        <f t="shared" si="307"/>
        <v>plays</v>
      </c>
      <c r="S3247" s="8">
        <f t="shared" si="305"/>
        <v>42135.60020833333</v>
      </c>
      <c r="T3247" s="8">
        <f t="shared" si="302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303"/>
        <v>1.1122000000000001</v>
      </c>
      <c r="P3248" s="6">
        <f t="shared" si="304"/>
        <v>57.626943005181346</v>
      </c>
      <c r="Q3248" s="7" t="str">
        <f t="shared" si="306"/>
        <v>theater</v>
      </c>
      <c r="R3248" s="7" t="str">
        <f t="shared" si="307"/>
        <v>plays</v>
      </c>
      <c r="S3248" s="8">
        <f t="shared" si="305"/>
        <v>42230.472222222219</v>
      </c>
      <c r="T3248" s="8">
        <f t="shared" si="302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303"/>
        <v>1.0586</v>
      </c>
      <c r="P3249" s="6">
        <f t="shared" si="304"/>
        <v>46.429824561403507</v>
      </c>
      <c r="Q3249" s="7" t="str">
        <f t="shared" si="306"/>
        <v>theater</v>
      </c>
      <c r="R3249" s="7" t="str">
        <f t="shared" si="307"/>
        <v>plays</v>
      </c>
      <c r="S3249" s="8">
        <f t="shared" si="305"/>
        <v>42167.434166666666</v>
      </c>
      <c r="T3249" s="8">
        <f t="shared" si="302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303"/>
        <v>1.0079166666666666</v>
      </c>
      <c r="P3250" s="6">
        <f t="shared" si="304"/>
        <v>60.475000000000001</v>
      </c>
      <c r="Q3250" s="7" t="str">
        <f t="shared" si="306"/>
        <v>theater</v>
      </c>
      <c r="R3250" s="7" t="str">
        <f t="shared" si="307"/>
        <v>plays</v>
      </c>
      <c r="S3250" s="8">
        <f t="shared" si="305"/>
        <v>42068.888391203705</v>
      </c>
      <c r="T3250" s="8">
        <f t="shared" si="302"/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303"/>
        <v>1.0492727272727274</v>
      </c>
      <c r="P3251" s="6">
        <f t="shared" si="304"/>
        <v>65.579545454545453</v>
      </c>
      <c r="Q3251" s="7" t="str">
        <f t="shared" si="306"/>
        <v>theater</v>
      </c>
      <c r="R3251" s="7" t="str">
        <f t="shared" si="307"/>
        <v>plays</v>
      </c>
      <c r="S3251" s="8">
        <f t="shared" si="305"/>
        <v>42145.746689814812</v>
      </c>
      <c r="T3251" s="8">
        <f t="shared" si="302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303"/>
        <v>1.01552</v>
      </c>
      <c r="P3252" s="6">
        <f t="shared" si="304"/>
        <v>119.1924882629108</v>
      </c>
      <c r="Q3252" s="7" t="str">
        <f t="shared" si="306"/>
        <v>theater</v>
      </c>
      <c r="R3252" s="7" t="str">
        <f t="shared" si="307"/>
        <v>plays</v>
      </c>
      <c r="S3252" s="8">
        <f t="shared" si="305"/>
        <v>41918.742175925923</v>
      </c>
      <c r="T3252" s="8">
        <f t="shared" si="302"/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303"/>
        <v>1.1073333333333333</v>
      </c>
      <c r="P3253" s="6">
        <f t="shared" si="304"/>
        <v>83.05</v>
      </c>
      <c r="Q3253" s="7" t="str">
        <f t="shared" si="306"/>
        <v>theater</v>
      </c>
      <c r="R3253" s="7" t="str">
        <f t="shared" si="307"/>
        <v>plays</v>
      </c>
      <c r="S3253" s="8">
        <f t="shared" si="305"/>
        <v>42146.731087962966</v>
      </c>
      <c r="T3253" s="8">
        <f t="shared" si="302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303"/>
        <v>1.2782222222222221</v>
      </c>
      <c r="P3254" s="6">
        <f t="shared" si="304"/>
        <v>57.52</v>
      </c>
      <c r="Q3254" s="7" t="str">
        <f t="shared" si="306"/>
        <v>theater</v>
      </c>
      <c r="R3254" s="7" t="str">
        <f t="shared" si="307"/>
        <v>plays</v>
      </c>
      <c r="S3254" s="8">
        <f t="shared" si="305"/>
        <v>42590.472685185188</v>
      </c>
      <c r="T3254" s="8">
        <f t="shared" si="302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303"/>
        <v>1.0182500000000001</v>
      </c>
      <c r="P3255" s="6">
        <f t="shared" si="304"/>
        <v>177.08695652173913</v>
      </c>
      <c r="Q3255" s="7" t="str">
        <f t="shared" si="306"/>
        <v>theater</v>
      </c>
      <c r="R3255" s="7" t="str">
        <f t="shared" si="307"/>
        <v>plays</v>
      </c>
      <c r="S3255" s="8">
        <f t="shared" si="305"/>
        <v>42602.576712962968</v>
      </c>
      <c r="T3255" s="8">
        <f t="shared" si="302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303"/>
        <v>1.012576923076923</v>
      </c>
      <c r="P3256" s="6">
        <f t="shared" si="304"/>
        <v>70.771505376344081</v>
      </c>
      <c r="Q3256" s="7" t="str">
        <f t="shared" si="306"/>
        <v>theater</v>
      </c>
      <c r="R3256" s="7" t="str">
        <f t="shared" si="307"/>
        <v>plays</v>
      </c>
      <c r="S3256" s="8">
        <f t="shared" si="305"/>
        <v>42059.085752314815</v>
      </c>
      <c r="T3256" s="8">
        <f t="shared" si="302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303"/>
        <v>1.75</v>
      </c>
      <c r="P3257" s="6">
        <f t="shared" si="304"/>
        <v>29.166666666666668</v>
      </c>
      <c r="Q3257" s="7" t="str">
        <f t="shared" si="306"/>
        <v>theater</v>
      </c>
      <c r="R3257" s="7" t="str">
        <f t="shared" si="307"/>
        <v>plays</v>
      </c>
      <c r="S3257" s="8">
        <f t="shared" si="305"/>
        <v>41889.768229166664</v>
      </c>
      <c r="T3257" s="8">
        <f t="shared" si="302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303"/>
        <v>1.2806</v>
      </c>
      <c r="P3258" s="6">
        <f t="shared" si="304"/>
        <v>72.76136363636364</v>
      </c>
      <c r="Q3258" s="7" t="str">
        <f t="shared" si="306"/>
        <v>theater</v>
      </c>
      <c r="R3258" s="7" t="str">
        <f t="shared" si="307"/>
        <v>plays</v>
      </c>
      <c r="S3258" s="8">
        <f t="shared" si="305"/>
        <v>42144.573807870373</v>
      </c>
      <c r="T3258" s="8">
        <f t="shared" si="302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303"/>
        <v>1.0629949999999999</v>
      </c>
      <c r="P3259" s="6">
        <f t="shared" si="304"/>
        <v>51.853414634146333</v>
      </c>
      <c r="Q3259" s="7" t="str">
        <f t="shared" si="306"/>
        <v>theater</v>
      </c>
      <c r="R3259" s="7" t="str">
        <f t="shared" si="307"/>
        <v>plays</v>
      </c>
      <c r="S3259" s="8">
        <f t="shared" si="305"/>
        <v>42758.559629629628</v>
      </c>
      <c r="T3259" s="8">
        <f t="shared" si="302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303"/>
        <v>1.052142857142857</v>
      </c>
      <c r="P3260" s="6">
        <f t="shared" si="304"/>
        <v>98.2</v>
      </c>
      <c r="Q3260" s="7" t="str">
        <f t="shared" si="306"/>
        <v>theater</v>
      </c>
      <c r="R3260" s="7" t="str">
        <f t="shared" si="307"/>
        <v>plays</v>
      </c>
      <c r="S3260" s="8">
        <f t="shared" si="305"/>
        <v>41982.887280092589</v>
      </c>
      <c r="T3260" s="8">
        <f t="shared" si="302"/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303"/>
        <v>1.0616782608695652</v>
      </c>
      <c r="P3261" s="6">
        <f t="shared" si="304"/>
        <v>251.7381443298969</v>
      </c>
      <c r="Q3261" s="7" t="str">
        <f t="shared" si="306"/>
        <v>theater</v>
      </c>
      <c r="R3261" s="7" t="str">
        <f t="shared" si="307"/>
        <v>plays</v>
      </c>
      <c r="S3261" s="8">
        <f t="shared" si="305"/>
        <v>42614.760937500003</v>
      </c>
      <c r="T3261" s="8">
        <f t="shared" si="302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303"/>
        <v>1.0924</v>
      </c>
      <c r="P3262" s="6">
        <f t="shared" si="304"/>
        <v>74.821917808219183</v>
      </c>
      <c r="Q3262" s="7" t="str">
        <f t="shared" si="306"/>
        <v>theater</v>
      </c>
      <c r="R3262" s="7" t="str">
        <f t="shared" si="307"/>
        <v>plays</v>
      </c>
      <c r="S3262" s="8">
        <f t="shared" si="305"/>
        <v>42303.672662037032</v>
      </c>
      <c r="T3262" s="8">
        <f t="shared" si="302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303"/>
        <v>1.0045454545454546</v>
      </c>
      <c r="P3263" s="6">
        <f t="shared" si="304"/>
        <v>67.65306122448979</v>
      </c>
      <c r="Q3263" s="7" t="str">
        <f t="shared" si="306"/>
        <v>theater</v>
      </c>
      <c r="R3263" s="7" t="str">
        <f t="shared" si="307"/>
        <v>plays</v>
      </c>
      <c r="S3263" s="8">
        <f t="shared" si="305"/>
        <v>42171.725416666668</v>
      </c>
      <c r="T3263" s="8">
        <f t="shared" si="302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303"/>
        <v>1.0304098360655738</v>
      </c>
      <c r="P3264" s="6">
        <f t="shared" si="304"/>
        <v>93.81343283582089</v>
      </c>
      <c r="Q3264" s="7" t="str">
        <f t="shared" si="306"/>
        <v>theater</v>
      </c>
      <c r="R3264" s="7" t="str">
        <f t="shared" si="307"/>
        <v>plays</v>
      </c>
      <c r="S3264" s="8">
        <f t="shared" si="305"/>
        <v>41964.315532407403</v>
      </c>
      <c r="T3264" s="8">
        <f t="shared" si="302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303"/>
        <v>1.121664</v>
      </c>
      <c r="P3265" s="6">
        <f t="shared" si="304"/>
        <v>41.237647058823526</v>
      </c>
      <c r="Q3265" s="7" t="str">
        <f t="shared" si="306"/>
        <v>theater</v>
      </c>
      <c r="R3265" s="7" t="str">
        <f t="shared" si="307"/>
        <v>plays</v>
      </c>
      <c r="S3265" s="8">
        <f t="shared" si="305"/>
        <v>42284.516064814816</v>
      </c>
      <c r="T3265" s="8">
        <f t="shared" si="302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303"/>
        <v>1.03</v>
      </c>
      <c r="P3266" s="6">
        <f t="shared" si="304"/>
        <v>52.551020408163268</v>
      </c>
      <c r="Q3266" s="7" t="str">
        <f t="shared" si="306"/>
        <v>theater</v>
      </c>
      <c r="R3266" s="7" t="str">
        <f t="shared" si="307"/>
        <v>plays</v>
      </c>
      <c r="S3266" s="8">
        <f t="shared" si="305"/>
        <v>42016.800208333334</v>
      </c>
      <c r="T3266" s="8">
        <f t="shared" ref="T3266:T3329" si="308">(((I3266/60)/60)/24)+DATE(1970,1,1)</f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309">E3267/D3267</f>
        <v>1.64</v>
      </c>
      <c r="P3267" s="6">
        <f t="shared" ref="P3267:P3330" si="310">IF(L3267=0,0,E3267/L3267)</f>
        <v>70.285714285714292</v>
      </c>
      <c r="Q3267" s="7" t="str">
        <f t="shared" si="306"/>
        <v>theater</v>
      </c>
      <c r="R3267" s="7" t="str">
        <f t="shared" si="307"/>
        <v>plays</v>
      </c>
      <c r="S3267" s="8">
        <f t="shared" ref="S3267:S3330" si="311">(((J3267/60)/60)/24)+DATE(1970,1,1)</f>
        <v>42311.711979166663</v>
      </c>
      <c r="T3267" s="8">
        <f t="shared" si="308"/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309"/>
        <v>1.3128333333333333</v>
      </c>
      <c r="P3268" s="6">
        <f t="shared" si="310"/>
        <v>48.325153374233132</v>
      </c>
      <c r="Q3268" s="7" t="str">
        <f t="shared" si="306"/>
        <v>theater</v>
      </c>
      <c r="R3268" s="7" t="str">
        <f t="shared" si="307"/>
        <v>plays</v>
      </c>
      <c r="S3268" s="8">
        <f t="shared" si="311"/>
        <v>42136.536134259266</v>
      </c>
      <c r="T3268" s="8">
        <f t="shared" si="308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309"/>
        <v>1.0209999999999999</v>
      </c>
      <c r="P3269" s="6">
        <f t="shared" si="310"/>
        <v>53.177083333333336</v>
      </c>
      <c r="Q3269" s="7" t="str">
        <f t="shared" si="306"/>
        <v>theater</v>
      </c>
      <c r="R3269" s="7" t="str">
        <f t="shared" si="307"/>
        <v>plays</v>
      </c>
      <c r="S3269" s="8">
        <f t="shared" si="311"/>
        <v>42172.757638888885</v>
      </c>
      <c r="T3269" s="8">
        <f t="shared" si="308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309"/>
        <v>1.28</v>
      </c>
      <c r="P3270" s="6">
        <f t="shared" si="310"/>
        <v>60.952380952380949</v>
      </c>
      <c r="Q3270" s="7" t="str">
        <f t="shared" si="306"/>
        <v>theater</v>
      </c>
      <c r="R3270" s="7" t="str">
        <f t="shared" si="307"/>
        <v>plays</v>
      </c>
      <c r="S3270" s="8">
        <f t="shared" si="311"/>
        <v>42590.90425925926</v>
      </c>
      <c r="T3270" s="8">
        <f t="shared" si="308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309"/>
        <v>1.0149999999999999</v>
      </c>
      <c r="P3271" s="6">
        <f t="shared" si="310"/>
        <v>116</v>
      </c>
      <c r="Q3271" s="7" t="str">
        <f t="shared" si="306"/>
        <v>theater</v>
      </c>
      <c r="R3271" s="7" t="str">
        <f t="shared" si="307"/>
        <v>plays</v>
      </c>
      <c r="S3271" s="8">
        <f t="shared" si="311"/>
        <v>42137.395798611105</v>
      </c>
      <c r="T3271" s="8">
        <f t="shared" si="308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309"/>
        <v>1.0166666666666666</v>
      </c>
      <c r="P3272" s="6">
        <f t="shared" si="310"/>
        <v>61</v>
      </c>
      <c r="Q3272" s="7" t="str">
        <f t="shared" si="306"/>
        <v>theater</v>
      </c>
      <c r="R3272" s="7" t="str">
        <f t="shared" si="307"/>
        <v>plays</v>
      </c>
      <c r="S3272" s="8">
        <f t="shared" si="311"/>
        <v>42167.533159722225</v>
      </c>
      <c r="T3272" s="8">
        <f t="shared" si="308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309"/>
        <v>1.3</v>
      </c>
      <c r="P3273" s="6">
        <f t="shared" si="310"/>
        <v>38.235294117647058</v>
      </c>
      <c r="Q3273" s="7" t="str">
        <f t="shared" si="306"/>
        <v>theater</v>
      </c>
      <c r="R3273" s="7" t="str">
        <f t="shared" si="307"/>
        <v>plays</v>
      </c>
      <c r="S3273" s="8">
        <f t="shared" si="311"/>
        <v>41915.437210648146</v>
      </c>
      <c r="T3273" s="8">
        <f t="shared" si="308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309"/>
        <v>1.5443</v>
      </c>
      <c r="P3274" s="6">
        <f t="shared" si="310"/>
        <v>106.50344827586207</v>
      </c>
      <c r="Q3274" s="7" t="str">
        <f t="shared" si="306"/>
        <v>theater</v>
      </c>
      <c r="R3274" s="7" t="str">
        <f t="shared" si="307"/>
        <v>plays</v>
      </c>
      <c r="S3274" s="8">
        <f t="shared" si="311"/>
        <v>42284.500104166669</v>
      </c>
      <c r="T3274" s="8">
        <f t="shared" si="308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309"/>
        <v>1.0740000000000001</v>
      </c>
      <c r="P3275" s="6">
        <f t="shared" si="310"/>
        <v>204.57142857142858</v>
      </c>
      <c r="Q3275" s="7" t="str">
        <f t="shared" si="306"/>
        <v>theater</v>
      </c>
      <c r="R3275" s="7" t="str">
        <f t="shared" si="307"/>
        <v>plays</v>
      </c>
      <c r="S3275" s="8">
        <f t="shared" si="311"/>
        <v>42611.801412037035</v>
      </c>
      <c r="T3275" s="8">
        <f t="shared" si="308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309"/>
        <v>1.0132258064516129</v>
      </c>
      <c r="P3276" s="6">
        <f t="shared" si="310"/>
        <v>54.912587412587413</v>
      </c>
      <c r="Q3276" s="7" t="str">
        <f t="shared" si="306"/>
        <v>theater</v>
      </c>
      <c r="R3276" s="7" t="str">
        <f t="shared" si="307"/>
        <v>plays</v>
      </c>
      <c r="S3276" s="8">
        <f t="shared" si="311"/>
        <v>42400.704537037032</v>
      </c>
      <c r="T3276" s="8">
        <f t="shared" si="308"/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309"/>
        <v>1.0027777777777778</v>
      </c>
      <c r="P3277" s="6">
        <f t="shared" si="310"/>
        <v>150.41666666666666</v>
      </c>
      <c r="Q3277" s="7" t="str">
        <f t="shared" si="306"/>
        <v>theater</v>
      </c>
      <c r="R3277" s="7" t="str">
        <f t="shared" si="307"/>
        <v>plays</v>
      </c>
      <c r="S3277" s="8">
        <f t="shared" si="311"/>
        <v>42017.88045138889</v>
      </c>
      <c r="T3277" s="8">
        <f t="shared" si="308"/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309"/>
        <v>1.1684444444444444</v>
      </c>
      <c r="P3278" s="6">
        <f t="shared" si="310"/>
        <v>52.58</v>
      </c>
      <c r="Q3278" s="7" t="str">
        <f t="shared" si="306"/>
        <v>theater</v>
      </c>
      <c r="R3278" s="7" t="str">
        <f t="shared" si="307"/>
        <v>plays</v>
      </c>
      <c r="S3278" s="8">
        <f t="shared" si="311"/>
        <v>42426.949988425928</v>
      </c>
      <c r="T3278" s="8">
        <f t="shared" si="308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309"/>
        <v>1.0860000000000001</v>
      </c>
      <c r="P3279" s="6">
        <f t="shared" si="310"/>
        <v>54.3</v>
      </c>
      <c r="Q3279" s="7" t="str">
        <f t="shared" si="306"/>
        <v>theater</v>
      </c>
      <c r="R3279" s="7" t="str">
        <f t="shared" si="307"/>
        <v>plays</v>
      </c>
      <c r="S3279" s="8">
        <f t="shared" si="311"/>
        <v>41931.682939814818</v>
      </c>
      <c r="T3279" s="8">
        <f t="shared" si="308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309"/>
        <v>1.034</v>
      </c>
      <c r="P3280" s="6">
        <f t="shared" si="310"/>
        <v>76.029411764705884</v>
      </c>
      <c r="Q3280" s="7" t="str">
        <f t="shared" si="306"/>
        <v>theater</v>
      </c>
      <c r="R3280" s="7" t="str">
        <f t="shared" si="307"/>
        <v>plays</v>
      </c>
      <c r="S3280" s="8">
        <f t="shared" si="311"/>
        <v>42124.848414351851</v>
      </c>
      <c r="T3280" s="8">
        <f t="shared" si="308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309"/>
        <v>1.1427586206896552</v>
      </c>
      <c r="P3281" s="6">
        <f t="shared" si="310"/>
        <v>105.2063492063492</v>
      </c>
      <c r="Q3281" s="7" t="str">
        <f t="shared" si="306"/>
        <v>theater</v>
      </c>
      <c r="R3281" s="7" t="str">
        <f t="shared" si="307"/>
        <v>plays</v>
      </c>
      <c r="S3281" s="8">
        <f t="shared" si="311"/>
        <v>42431.102534722217</v>
      </c>
      <c r="T3281" s="8">
        <f t="shared" si="308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309"/>
        <v>1.03</v>
      </c>
      <c r="P3282" s="6">
        <f t="shared" si="310"/>
        <v>68.666666666666671</v>
      </c>
      <c r="Q3282" s="7" t="str">
        <f t="shared" si="306"/>
        <v>theater</v>
      </c>
      <c r="R3282" s="7" t="str">
        <f t="shared" si="307"/>
        <v>plays</v>
      </c>
      <c r="S3282" s="8">
        <f t="shared" si="311"/>
        <v>42121.756921296299</v>
      </c>
      <c r="T3282" s="8">
        <f t="shared" si="308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309"/>
        <v>1.216</v>
      </c>
      <c r="P3283" s="6">
        <f t="shared" si="310"/>
        <v>129.36170212765958</v>
      </c>
      <c r="Q3283" s="7" t="str">
        <f t="shared" si="306"/>
        <v>theater</v>
      </c>
      <c r="R3283" s="7" t="str">
        <f t="shared" si="307"/>
        <v>plays</v>
      </c>
      <c r="S3283" s="8">
        <f t="shared" si="311"/>
        <v>42219.019733796296</v>
      </c>
      <c r="T3283" s="8">
        <f t="shared" si="308"/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309"/>
        <v>1.026467741935484</v>
      </c>
      <c r="P3284" s="6">
        <f t="shared" si="310"/>
        <v>134.26371308016877</v>
      </c>
      <c r="Q3284" s="7" t="str">
        <f t="shared" si="306"/>
        <v>theater</v>
      </c>
      <c r="R3284" s="7" t="str">
        <f t="shared" si="307"/>
        <v>plays</v>
      </c>
      <c r="S3284" s="8">
        <f t="shared" si="311"/>
        <v>42445.19430555556</v>
      </c>
      <c r="T3284" s="8">
        <f t="shared" si="308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309"/>
        <v>1.0475000000000001</v>
      </c>
      <c r="P3285" s="6">
        <f t="shared" si="310"/>
        <v>17.829787234042552</v>
      </c>
      <c r="Q3285" s="7" t="str">
        <f t="shared" si="306"/>
        <v>theater</v>
      </c>
      <c r="R3285" s="7" t="str">
        <f t="shared" si="307"/>
        <v>plays</v>
      </c>
      <c r="S3285" s="8">
        <f t="shared" si="311"/>
        <v>42379.74418981481</v>
      </c>
      <c r="T3285" s="8">
        <f t="shared" si="308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309"/>
        <v>1.016</v>
      </c>
      <c r="P3286" s="6">
        <f t="shared" si="310"/>
        <v>203.2</v>
      </c>
      <c r="Q3286" s="7" t="str">
        <f t="shared" si="306"/>
        <v>theater</v>
      </c>
      <c r="R3286" s="7" t="str">
        <f t="shared" si="307"/>
        <v>plays</v>
      </c>
      <c r="S3286" s="8">
        <f t="shared" si="311"/>
        <v>42380.884872685187</v>
      </c>
      <c r="T3286" s="8">
        <f t="shared" si="308"/>
        <v>42398.249305555553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309"/>
        <v>1.1210242048409682</v>
      </c>
      <c r="P3287" s="6">
        <f t="shared" si="310"/>
        <v>69.18518518518519</v>
      </c>
      <c r="Q3287" s="7" t="str">
        <f t="shared" si="306"/>
        <v>theater</v>
      </c>
      <c r="R3287" s="7" t="str">
        <f t="shared" si="307"/>
        <v>plays</v>
      </c>
      <c r="S3287" s="8">
        <f t="shared" si="311"/>
        <v>42762.942430555559</v>
      </c>
      <c r="T3287" s="8">
        <f t="shared" si="308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309"/>
        <v>1.0176666666666667</v>
      </c>
      <c r="P3288" s="6">
        <f t="shared" si="310"/>
        <v>125.12295081967213</v>
      </c>
      <c r="Q3288" s="7" t="str">
        <f t="shared" si="306"/>
        <v>theater</v>
      </c>
      <c r="R3288" s="7" t="str">
        <f t="shared" si="307"/>
        <v>plays</v>
      </c>
      <c r="S3288" s="8">
        <f t="shared" si="311"/>
        <v>42567.840069444443</v>
      </c>
      <c r="T3288" s="8">
        <f t="shared" si="308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309"/>
        <v>1</v>
      </c>
      <c r="P3289" s="6">
        <f t="shared" si="310"/>
        <v>73.529411764705884</v>
      </c>
      <c r="Q3289" s="7" t="str">
        <f t="shared" si="306"/>
        <v>theater</v>
      </c>
      <c r="R3289" s="7" t="str">
        <f t="shared" si="307"/>
        <v>plays</v>
      </c>
      <c r="S3289" s="8">
        <f t="shared" si="311"/>
        <v>42311.750324074077</v>
      </c>
      <c r="T3289" s="8">
        <f t="shared" si="308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309"/>
        <v>1.0026489999999999</v>
      </c>
      <c r="P3290" s="6">
        <f t="shared" si="310"/>
        <v>48.437149758454105</v>
      </c>
      <c r="Q3290" s="7" t="str">
        <f t="shared" si="306"/>
        <v>theater</v>
      </c>
      <c r="R3290" s="7" t="str">
        <f t="shared" si="307"/>
        <v>plays</v>
      </c>
      <c r="S3290" s="8">
        <f t="shared" si="311"/>
        <v>42505.774479166663</v>
      </c>
      <c r="T3290" s="8">
        <f t="shared" si="308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309"/>
        <v>1.3304200000000002</v>
      </c>
      <c r="P3291" s="6">
        <f t="shared" si="310"/>
        <v>26.608400000000003</v>
      </c>
      <c r="Q3291" s="7" t="str">
        <f t="shared" si="306"/>
        <v>theater</v>
      </c>
      <c r="R3291" s="7" t="str">
        <f t="shared" si="307"/>
        <v>plays</v>
      </c>
      <c r="S3291" s="8">
        <f t="shared" si="311"/>
        <v>42758.368078703701</v>
      </c>
      <c r="T3291" s="8">
        <f t="shared" si="308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309"/>
        <v>1.212</v>
      </c>
      <c r="P3292" s="6">
        <f t="shared" si="310"/>
        <v>33.666666666666664</v>
      </c>
      <c r="Q3292" s="7" t="str">
        <f t="shared" si="306"/>
        <v>theater</v>
      </c>
      <c r="R3292" s="7" t="str">
        <f t="shared" si="307"/>
        <v>plays</v>
      </c>
      <c r="S3292" s="8">
        <f t="shared" si="311"/>
        <v>42775.51494212963</v>
      </c>
      <c r="T3292" s="8">
        <f t="shared" si="308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309"/>
        <v>1.1399999999999999</v>
      </c>
      <c r="P3293" s="6">
        <f t="shared" si="310"/>
        <v>40.714285714285715</v>
      </c>
      <c r="Q3293" s="7" t="str">
        <f t="shared" si="306"/>
        <v>theater</v>
      </c>
      <c r="R3293" s="7" t="str">
        <f t="shared" si="307"/>
        <v>plays</v>
      </c>
      <c r="S3293" s="8">
        <f t="shared" si="311"/>
        <v>42232.702546296292</v>
      </c>
      <c r="T3293" s="8">
        <f t="shared" si="308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309"/>
        <v>2.8613861386138613</v>
      </c>
      <c r="P3294" s="6">
        <f t="shared" si="310"/>
        <v>19.266666666666666</v>
      </c>
      <c r="Q3294" s="7" t="str">
        <f t="shared" si="306"/>
        <v>theater</v>
      </c>
      <c r="R3294" s="7" t="str">
        <f t="shared" si="307"/>
        <v>plays</v>
      </c>
      <c r="S3294" s="8">
        <f t="shared" si="311"/>
        <v>42282.770231481481</v>
      </c>
      <c r="T3294" s="8">
        <f t="shared" si="308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309"/>
        <v>1.7044444444444444</v>
      </c>
      <c r="P3295" s="6">
        <f t="shared" si="310"/>
        <v>84.285714285714292</v>
      </c>
      <c r="Q3295" s="7" t="str">
        <f t="shared" si="306"/>
        <v>theater</v>
      </c>
      <c r="R3295" s="7" t="str">
        <f t="shared" si="307"/>
        <v>plays</v>
      </c>
      <c r="S3295" s="8">
        <f t="shared" si="311"/>
        <v>42768.425370370373</v>
      </c>
      <c r="T3295" s="8">
        <f t="shared" si="308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309"/>
        <v>1.1833333333333333</v>
      </c>
      <c r="P3296" s="6">
        <f t="shared" si="310"/>
        <v>29.583333333333332</v>
      </c>
      <c r="Q3296" s="7" t="str">
        <f t="shared" si="306"/>
        <v>theater</v>
      </c>
      <c r="R3296" s="7" t="str">
        <f t="shared" si="307"/>
        <v>plays</v>
      </c>
      <c r="S3296" s="8">
        <f t="shared" si="311"/>
        <v>42141.541134259256</v>
      </c>
      <c r="T3296" s="8">
        <f t="shared" si="308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309"/>
        <v>1.0285857142857142</v>
      </c>
      <c r="P3297" s="6">
        <f t="shared" si="310"/>
        <v>26.667037037037037</v>
      </c>
      <c r="Q3297" s="7" t="str">
        <f t="shared" si="306"/>
        <v>theater</v>
      </c>
      <c r="R3297" s="7" t="str">
        <f t="shared" si="307"/>
        <v>plays</v>
      </c>
      <c r="S3297" s="8">
        <f t="shared" si="311"/>
        <v>42609.442465277782</v>
      </c>
      <c r="T3297" s="8">
        <f t="shared" si="308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309"/>
        <v>1.4406666666666668</v>
      </c>
      <c r="P3298" s="6">
        <f t="shared" si="310"/>
        <v>45.978723404255319</v>
      </c>
      <c r="Q3298" s="7" t="str">
        <f t="shared" si="306"/>
        <v>theater</v>
      </c>
      <c r="R3298" s="7" t="str">
        <f t="shared" si="307"/>
        <v>plays</v>
      </c>
      <c r="S3298" s="8">
        <f t="shared" si="311"/>
        <v>42309.756620370375</v>
      </c>
      <c r="T3298" s="8">
        <f t="shared" si="308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309"/>
        <v>1.0007272727272727</v>
      </c>
      <c r="P3299" s="6">
        <f t="shared" si="310"/>
        <v>125.09090909090909</v>
      </c>
      <c r="Q3299" s="7" t="str">
        <f t="shared" si="306"/>
        <v>theater</v>
      </c>
      <c r="R3299" s="7" t="str">
        <f t="shared" si="307"/>
        <v>plays</v>
      </c>
      <c r="S3299" s="8">
        <f t="shared" si="311"/>
        <v>42193.771481481483</v>
      </c>
      <c r="T3299" s="8">
        <f t="shared" si="308"/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309"/>
        <v>1.0173000000000001</v>
      </c>
      <c r="P3300" s="6">
        <f t="shared" si="310"/>
        <v>141.29166666666666</v>
      </c>
      <c r="Q3300" s="7" t="str">
        <f t="shared" si="306"/>
        <v>theater</v>
      </c>
      <c r="R3300" s="7" t="str">
        <f t="shared" si="307"/>
        <v>plays</v>
      </c>
      <c r="S3300" s="8">
        <f t="shared" si="311"/>
        <v>42239.957962962959</v>
      </c>
      <c r="T3300" s="8">
        <f t="shared" si="308"/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309"/>
        <v>1.1619999999999999</v>
      </c>
      <c r="P3301" s="6">
        <f t="shared" si="310"/>
        <v>55.333333333333336</v>
      </c>
      <c r="Q3301" s="7" t="str">
        <f t="shared" si="306"/>
        <v>theater</v>
      </c>
      <c r="R3301" s="7" t="str">
        <f t="shared" si="307"/>
        <v>plays</v>
      </c>
      <c r="S3301" s="8">
        <f t="shared" si="311"/>
        <v>42261.917395833334</v>
      </c>
      <c r="T3301" s="8">
        <f t="shared" si="308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309"/>
        <v>1.3616666666666666</v>
      </c>
      <c r="P3302" s="6">
        <f t="shared" si="310"/>
        <v>46.420454545454547</v>
      </c>
      <c r="Q3302" s="7" t="str">
        <f t="shared" si="306"/>
        <v>theater</v>
      </c>
      <c r="R3302" s="7" t="str">
        <f t="shared" si="307"/>
        <v>plays</v>
      </c>
      <c r="S3302" s="8">
        <f t="shared" si="311"/>
        <v>42102.743773148148</v>
      </c>
      <c r="T3302" s="8">
        <f t="shared" si="308"/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309"/>
        <v>1.3346666666666667</v>
      </c>
      <c r="P3303" s="6">
        <f t="shared" si="310"/>
        <v>57.2</v>
      </c>
      <c r="Q3303" s="7" t="str">
        <f t="shared" si="306"/>
        <v>theater</v>
      </c>
      <c r="R3303" s="7" t="str">
        <f t="shared" si="307"/>
        <v>plays</v>
      </c>
      <c r="S3303" s="8">
        <f t="shared" si="311"/>
        <v>42538.73583333334</v>
      </c>
      <c r="T3303" s="8">
        <f t="shared" si="308"/>
        <v>42583.290972222225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309"/>
        <v>1.0339285714285715</v>
      </c>
      <c r="P3304" s="6">
        <f t="shared" si="310"/>
        <v>173.7</v>
      </c>
      <c r="Q3304" s="7" t="str">
        <f t="shared" si="306"/>
        <v>theater</v>
      </c>
      <c r="R3304" s="7" t="str">
        <f t="shared" si="307"/>
        <v>plays</v>
      </c>
      <c r="S3304" s="8">
        <f t="shared" si="311"/>
        <v>42681.35157407407</v>
      </c>
      <c r="T3304" s="8">
        <f t="shared" si="308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309"/>
        <v>1.1588888888888889</v>
      </c>
      <c r="P3305" s="6">
        <f t="shared" si="310"/>
        <v>59.6</v>
      </c>
      <c r="Q3305" s="7" t="str">
        <f t="shared" si="306"/>
        <v>theater</v>
      </c>
      <c r="R3305" s="7" t="str">
        <f t="shared" si="307"/>
        <v>plays</v>
      </c>
      <c r="S3305" s="8">
        <f t="shared" si="311"/>
        <v>42056.65143518518</v>
      </c>
      <c r="T3305" s="8">
        <f t="shared" si="308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309"/>
        <v>1.0451666666666666</v>
      </c>
      <c r="P3306" s="6">
        <f t="shared" si="310"/>
        <v>89.585714285714289</v>
      </c>
      <c r="Q3306" s="7" t="str">
        <f t="shared" ref="Q3306:Q3369" si="312">LEFT(N3306,SEARCH("/",N3306)-1)</f>
        <v>theater</v>
      </c>
      <c r="R3306" s="7" t="str">
        <f t="shared" ref="R3306:R3369" si="313">RIGHT(N3306,LEN(N3306)-SEARCH("/",N3306))</f>
        <v>plays</v>
      </c>
      <c r="S3306" s="8">
        <f t="shared" si="311"/>
        <v>42696.624444444446</v>
      </c>
      <c r="T3306" s="8">
        <f t="shared" si="308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309"/>
        <v>1.0202500000000001</v>
      </c>
      <c r="P3307" s="6">
        <f t="shared" si="310"/>
        <v>204.05</v>
      </c>
      <c r="Q3307" s="7" t="str">
        <f t="shared" si="312"/>
        <v>theater</v>
      </c>
      <c r="R3307" s="7" t="str">
        <f t="shared" si="313"/>
        <v>plays</v>
      </c>
      <c r="S3307" s="8">
        <f t="shared" si="311"/>
        <v>42186.855879629627</v>
      </c>
      <c r="T3307" s="8">
        <f t="shared" si="308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309"/>
        <v>1.7533333333333334</v>
      </c>
      <c r="P3308" s="6">
        <f t="shared" si="310"/>
        <v>48.703703703703702</v>
      </c>
      <c r="Q3308" s="7" t="str">
        <f t="shared" si="312"/>
        <v>theater</v>
      </c>
      <c r="R3308" s="7" t="str">
        <f t="shared" si="313"/>
        <v>plays</v>
      </c>
      <c r="S3308" s="8">
        <f t="shared" si="311"/>
        <v>42493.219236111108</v>
      </c>
      <c r="T3308" s="8">
        <f t="shared" si="308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309"/>
        <v>1.0668</v>
      </c>
      <c r="P3309" s="6">
        <f t="shared" si="310"/>
        <v>53.339999999999996</v>
      </c>
      <c r="Q3309" s="7" t="str">
        <f t="shared" si="312"/>
        <v>theater</v>
      </c>
      <c r="R3309" s="7" t="str">
        <f t="shared" si="313"/>
        <v>plays</v>
      </c>
      <c r="S3309" s="8">
        <f t="shared" si="311"/>
        <v>42475.057164351849</v>
      </c>
      <c r="T3309" s="8">
        <f t="shared" si="308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309"/>
        <v>1.2228571428571429</v>
      </c>
      <c r="P3310" s="6">
        <f t="shared" si="310"/>
        <v>75.087719298245617</v>
      </c>
      <c r="Q3310" s="7" t="str">
        <f t="shared" si="312"/>
        <v>theater</v>
      </c>
      <c r="R3310" s="7" t="str">
        <f t="shared" si="313"/>
        <v>plays</v>
      </c>
      <c r="S3310" s="8">
        <f t="shared" si="311"/>
        <v>42452.876909722225</v>
      </c>
      <c r="T3310" s="8">
        <f t="shared" si="308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309"/>
        <v>1.5942857142857143</v>
      </c>
      <c r="P3311" s="6">
        <f t="shared" si="310"/>
        <v>18</v>
      </c>
      <c r="Q3311" s="7" t="str">
        <f t="shared" si="312"/>
        <v>theater</v>
      </c>
      <c r="R3311" s="7" t="str">
        <f t="shared" si="313"/>
        <v>plays</v>
      </c>
      <c r="S3311" s="8">
        <f t="shared" si="311"/>
        <v>42628.650208333333</v>
      </c>
      <c r="T3311" s="8">
        <f t="shared" si="308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309"/>
        <v>1.0007692307692309</v>
      </c>
      <c r="P3312" s="6">
        <f t="shared" si="310"/>
        <v>209.83870967741936</v>
      </c>
      <c r="Q3312" s="7" t="str">
        <f t="shared" si="312"/>
        <v>theater</v>
      </c>
      <c r="R3312" s="7" t="str">
        <f t="shared" si="313"/>
        <v>plays</v>
      </c>
      <c r="S3312" s="8">
        <f t="shared" si="311"/>
        <v>42253.928530092591</v>
      </c>
      <c r="T3312" s="8">
        <f t="shared" si="308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309"/>
        <v>1.0984</v>
      </c>
      <c r="P3313" s="6">
        <f t="shared" si="310"/>
        <v>61.022222222222226</v>
      </c>
      <c r="Q3313" s="7" t="str">
        <f t="shared" si="312"/>
        <v>theater</v>
      </c>
      <c r="R3313" s="7" t="str">
        <f t="shared" si="313"/>
        <v>plays</v>
      </c>
      <c r="S3313" s="8">
        <f t="shared" si="311"/>
        <v>42264.29178240741</v>
      </c>
      <c r="T3313" s="8">
        <f t="shared" si="308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309"/>
        <v>1.0004</v>
      </c>
      <c r="P3314" s="6">
        <f t="shared" si="310"/>
        <v>61</v>
      </c>
      <c r="Q3314" s="7" t="str">
        <f t="shared" si="312"/>
        <v>theater</v>
      </c>
      <c r="R3314" s="7" t="str">
        <f t="shared" si="313"/>
        <v>plays</v>
      </c>
      <c r="S3314" s="8">
        <f t="shared" si="311"/>
        <v>42664.809560185182</v>
      </c>
      <c r="T3314" s="8">
        <f t="shared" si="308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309"/>
        <v>1.1605000000000001</v>
      </c>
      <c r="P3315" s="6">
        <f t="shared" si="310"/>
        <v>80.034482758620683</v>
      </c>
      <c r="Q3315" s="7" t="str">
        <f t="shared" si="312"/>
        <v>theater</v>
      </c>
      <c r="R3315" s="7" t="str">
        <f t="shared" si="313"/>
        <v>plays</v>
      </c>
      <c r="S3315" s="8">
        <f t="shared" si="311"/>
        <v>42382.244409722218</v>
      </c>
      <c r="T3315" s="8">
        <f t="shared" si="308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309"/>
        <v>2.1074999999999999</v>
      </c>
      <c r="P3316" s="6">
        <f t="shared" si="310"/>
        <v>29.068965517241381</v>
      </c>
      <c r="Q3316" s="7" t="str">
        <f t="shared" si="312"/>
        <v>theater</v>
      </c>
      <c r="R3316" s="7" t="str">
        <f t="shared" si="313"/>
        <v>plays</v>
      </c>
      <c r="S3316" s="8">
        <f t="shared" si="311"/>
        <v>42105.267488425925</v>
      </c>
      <c r="T3316" s="8">
        <f t="shared" si="308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309"/>
        <v>1.1000000000000001</v>
      </c>
      <c r="P3317" s="6">
        <f t="shared" si="310"/>
        <v>49.438202247191015</v>
      </c>
      <c r="Q3317" s="7" t="str">
        <f t="shared" si="312"/>
        <v>theater</v>
      </c>
      <c r="R3317" s="7" t="str">
        <f t="shared" si="313"/>
        <v>plays</v>
      </c>
      <c r="S3317" s="8">
        <f t="shared" si="311"/>
        <v>42466.303715277783</v>
      </c>
      <c r="T3317" s="8">
        <f t="shared" si="308"/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309"/>
        <v>1.0008673425918038</v>
      </c>
      <c r="P3318" s="6">
        <f t="shared" si="310"/>
        <v>93.977440000000001</v>
      </c>
      <c r="Q3318" s="7" t="str">
        <f t="shared" si="312"/>
        <v>theater</v>
      </c>
      <c r="R3318" s="7" t="str">
        <f t="shared" si="313"/>
        <v>plays</v>
      </c>
      <c r="S3318" s="8">
        <f t="shared" si="311"/>
        <v>41826.871238425927</v>
      </c>
      <c r="T3318" s="8">
        <f t="shared" si="308"/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309"/>
        <v>1.0619047619047619</v>
      </c>
      <c r="P3319" s="6">
        <f t="shared" si="310"/>
        <v>61.944444444444443</v>
      </c>
      <c r="Q3319" s="7" t="str">
        <f t="shared" si="312"/>
        <v>theater</v>
      </c>
      <c r="R3319" s="7" t="str">
        <f t="shared" si="313"/>
        <v>plays</v>
      </c>
      <c r="S3319" s="8">
        <f t="shared" si="311"/>
        <v>42499.039629629624</v>
      </c>
      <c r="T3319" s="8">
        <f t="shared" si="308"/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309"/>
        <v>1.256</v>
      </c>
      <c r="P3320" s="6">
        <f t="shared" si="310"/>
        <v>78.5</v>
      </c>
      <c r="Q3320" s="7" t="str">
        <f t="shared" si="312"/>
        <v>theater</v>
      </c>
      <c r="R3320" s="7" t="str">
        <f t="shared" si="313"/>
        <v>plays</v>
      </c>
      <c r="S3320" s="8">
        <f t="shared" si="311"/>
        <v>42431.302002314813</v>
      </c>
      <c r="T3320" s="8">
        <f t="shared" si="308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309"/>
        <v>1.08</v>
      </c>
      <c r="P3321" s="6">
        <f t="shared" si="310"/>
        <v>33.75</v>
      </c>
      <c r="Q3321" s="7" t="str">
        <f t="shared" si="312"/>
        <v>theater</v>
      </c>
      <c r="R3321" s="7" t="str">
        <f t="shared" si="313"/>
        <v>plays</v>
      </c>
      <c r="S3321" s="8">
        <f t="shared" si="311"/>
        <v>41990.585486111115</v>
      </c>
      <c r="T3321" s="8">
        <f t="shared" si="308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309"/>
        <v>1.01</v>
      </c>
      <c r="P3322" s="6">
        <f t="shared" si="310"/>
        <v>66.44736842105263</v>
      </c>
      <c r="Q3322" s="7" t="str">
        <f t="shared" si="312"/>
        <v>theater</v>
      </c>
      <c r="R3322" s="7" t="str">
        <f t="shared" si="313"/>
        <v>plays</v>
      </c>
      <c r="S3322" s="8">
        <f t="shared" si="311"/>
        <v>42513.045798611114</v>
      </c>
      <c r="T3322" s="8">
        <f t="shared" si="308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309"/>
        <v>1.0740000000000001</v>
      </c>
      <c r="P3323" s="6">
        <f t="shared" si="310"/>
        <v>35.799999999999997</v>
      </c>
      <c r="Q3323" s="7" t="str">
        <f t="shared" si="312"/>
        <v>theater</v>
      </c>
      <c r="R3323" s="7" t="str">
        <f t="shared" si="313"/>
        <v>plays</v>
      </c>
      <c r="S3323" s="8">
        <f t="shared" si="311"/>
        <v>41914.100289351853</v>
      </c>
      <c r="T3323" s="8">
        <f t="shared" si="308"/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309"/>
        <v>1.0151515151515151</v>
      </c>
      <c r="P3324" s="6">
        <f t="shared" si="310"/>
        <v>145.65217391304347</v>
      </c>
      <c r="Q3324" s="7" t="str">
        <f t="shared" si="312"/>
        <v>theater</v>
      </c>
      <c r="R3324" s="7" t="str">
        <f t="shared" si="313"/>
        <v>plays</v>
      </c>
      <c r="S3324" s="8">
        <f t="shared" si="311"/>
        <v>42521.010370370372</v>
      </c>
      <c r="T3324" s="8">
        <f t="shared" si="308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309"/>
        <v>1.2589999999999999</v>
      </c>
      <c r="P3325" s="6">
        <f t="shared" si="310"/>
        <v>25.693877551020407</v>
      </c>
      <c r="Q3325" s="7" t="str">
        <f t="shared" si="312"/>
        <v>theater</v>
      </c>
      <c r="R3325" s="7" t="str">
        <f t="shared" si="313"/>
        <v>plays</v>
      </c>
      <c r="S3325" s="8">
        <f t="shared" si="311"/>
        <v>42608.36583333333</v>
      </c>
      <c r="T3325" s="8">
        <f t="shared" si="308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309"/>
        <v>1.0166666666666666</v>
      </c>
      <c r="P3326" s="6">
        <f t="shared" si="310"/>
        <v>152.5</v>
      </c>
      <c r="Q3326" s="7" t="str">
        <f t="shared" si="312"/>
        <v>theater</v>
      </c>
      <c r="R3326" s="7" t="str">
        <f t="shared" si="313"/>
        <v>plays</v>
      </c>
      <c r="S3326" s="8">
        <f t="shared" si="311"/>
        <v>42512.58321759259</v>
      </c>
      <c r="T3326" s="8">
        <f t="shared" si="308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309"/>
        <v>1.125</v>
      </c>
      <c r="P3327" s="6">
        <f t="shared" si="310"/>
        <v>30</v>
      </c>
      <c r="Q3327" s="7" t="str">
        <f t="shared" si="312"/>
        <v>theater</v>
      </c>
      <c r="R3327" s="7" t="str">
        <f t="shared" si="313"/>
        <v>plays</v>
      </c>
      <c r="S3327" s="8">
        <f t="shared" si="311"/>
        <v>42064.785613425927</v>
      </c>
      <c r="T3327" s="8">
        <f t="shared" si="308"/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309"/>
        <v>1.0137499999999999</v>
      </c>
      <c r="P3328" s="6">
        <f t="shared" si="310"/>
        <v>142.28070175438597</v>
      </c>
      <c r="Q3328" s="7" t="str">
        <f t="shared" si="312"/>
        <v>theater</v>
      </c>
      <c r="R3328" s="7" t="str">
        <f t="shared" si="313"/>
        <v>plays</v>
      </c>
      <c r="S3328" s="8">
        <f t="shared" si="311"/>
        <v>42041.714178240742</v>
      </c>
      <c r="T3328" s="8">
        <f t="shared" si="308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309"/>
        <v>1.0125</v>
      </c>
      <c r="P3329" s="6">
        <f t="shared" si="310"/>
        <v>24.545454545454547</v>
      </c>
      <c r="Q3329" s="7" t="str">
        <f t="shared" si="312"/>
        <v>theater</v>
      </c>
      <c r="R3329" s="7" t="str">
        <f t="shared" si="313"/>
        <v>plays</v>
      </c>
      <c r="S3329" s="8">
        <f t="shared" si="311"/>
        <v>42468.374606481477</v>
      </c>
      <c r="T3329" s="8">
        <f t="shared" si="308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309"/>
        <v>1.4638888888888888</v>
      </c>
      <c r="P3330" s="6">
        <f t="shared" si="310"/>
        <v>292.77777777777777</v>
      </c>
      <c r="Q3330" s="7" t="str">
        <f t="shared" si="312"/>
        <v>theater</v>
      </c>
      <c r="R3330" s="7" t="str">
        <f t="shared" si="313"/>
        <v>plays</v>
      </c>
      <c r="S3330" s="8">
        <f t="shared" si="311"/>
        <v>41822.57503472222</v>
      </c>
      <c r="T3330" s="8">
        <f t="shared" ref="T3330:T3393" si="314">(((I3330/60)/60)/24)+DATE(1970,1,1)</f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315">E3331/D3331</f>
        <v>1.1679999999999999</v>
      </c>
      <c r="P3331" s="6">
        <f t="shared" ref="P3331:P3394" si="316">IF(L3331=0,0,E3331/L3331)</f>
        <v>44.92307692307692</v>
      </c>
      <c r="Q3331" s="7" t="str">
        <f t="shared" si="312"/>
        <v>theater</v>
      </c>
      <c r="R3331" s="7" t="str">
        <f t="shared" si="313"/>
        <v>plays</v>
      </c>
      <c r="S3331" s="8">
        <f t="shared" ref="S3331:S3394" si="317">(((J3331/60)/60)/24)+DATE(1970,1,1)</f>
        <v>41837.323009259257</v>
      </c>
      <c r="T3331" s="8">
        <f t="shared" si="314"/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315"/>
        <v>1.0626666666666666</v>
      </c>
      <c r="P3332" s="6">
        <f t="shared" si="316"/>
        <v>23.10144927536232</v>
      </c>
      <c r="Q3332" s="7" t="str">
        <f t="shared" si="312"/>
        <v>theater</v>
      </c>
      <c r="R3332" s="7" t="str">
        <f t="shared" si="313"/>
        <v>plays</v>
      </c>
      <c r="S3332" s="8">
        <f t="shared" si="317"/>
        <v>42065.887361111112</v>
      </c>
      <c r="T3332" s="8">
        <f t="shared" si="314"/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315"/>
        <v>1.0451999999999999</v>
      </c>
      <c r="P3333" s="6">
        <f t="shared" si="316"/>
        <v>80.400000000000006</v>
      </c>
      <c r="Q3333" s="7" t="str">
        <f t="shared" si="312"/>
        <v>theater</v>
      </c>
      <c r="R3333" s="7" t="str">
        <f t="shared" si="313"/>
        <v>plays</v>
      </c>
      <c r="S3333" s="8">
        <f t="shared" si="317"/>
        <v>42248.697754629626</v>
      </c>
      <c r="T3333" s="8">
        <f t="shared" si="314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315"/>
        <v>1</v>
      </c>
      <c r="P3334" s="6">
        <f t="shared" si="316"/>
        <v>72.289156626506028</v>
      </c>
      <c r="Q3334" s="7" t="str">
        <f t="shared" si="312"/>
        <v>theater</v>
      </c>
      <c r="R3334" s="7" t="str">
        <f t="shared" si="313"/>
        <v>plays</v>
      </c>
      <c r="S3334" s="8">
        <f t="shared" si="317"/>
        <v>41809.860300925924</v>
      </c>
      <c r="T3334" s="8">
        <f t="shared" si="314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315"/>
        <v>1.0457142857142858</v>
      </c>
      <c r="P3335" s="6">
        <f t="shared" si="316"/>
        <v>32.972972972972975</v>
      </c>
      <c r="Q3335" s="7" t="str">
        <f t="shared" si="312"/>
        <v>theater</v>
      </c>
      <c r="R3335" s="7" t="str">
        <f t="shared" si="313"/>
        <v>plays</v>
      </c>
      <c r="S3335" s="8">
        <f t="shared" si="317"/>
        <v>42148.676851851851</v>
      </c>
      <c r="T3335" s="8">
        <f t="shared" si="314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315"/>
        <v>1.3862051149573753</v>
      </c>
      <c r="P3336" s="6">
        <f t="shared" si="316"/>
        <v>116.65217391304348</v>
      </c>
      <c r="Q3336" s="7" t="str">
        <f t="shared" si="312"/>
        <v>theater</v>
      </c>
      <c r="R3336" s="7" t="str">
        <f t="shared" si="313"/>
        <v>plays</v>
      </c>
      <c r="S3336" s="8">
        <f t="shared" si="317"/>
        <v>42185.521087962959</v>
      </c>
      <c r="T3336" s="8">
        <f t="shared" si="314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315"/>
        <v>1.0032000000000001</v>
      </c>
      <c r="P3337" s="6">
        <f t="shared" si="316"/>
        <v>79.61904761904762</v>
      </c>
      <c r="Q3337" s="7" t="str">
        <f t="shared" si="312"/>
        <v>theater</v>
      </c>
      <c r="R3337" s="7" t="str">
        <f t="shared" si="313"/>
        <v>plays</v>
      </c>
      <c r="S3337" s="8">
        <f t="shared" si="317"/>
        <v>41827.674143518518</v>
      </c>
      <c r="T3337" s="8">
        <f t="shared" si="314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315"/>
        <v>1</v>
      </c>
      <c r="P3338" s="6">
        <f t="shared" si="316"/>
        <v>27.777777777777779</v>
      </c>
      <c r="Q3338" s="7" t="str">
        <f t="shared" si="312"/>
        <v>theater</v>
      </c>
      <c r="R3338" s="7" t="str">
        <f t="shared" si="313"/>
        <v>plays</v>
      </c>
      <c r="S3338" s="8">
        <f t="shared" si="317"/>
        <v>42437.398680555561</v>
      </c>
      <c r="T3338" s="8">
        <f t="shared" si="314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315"/>
        <v>1.1020000000000001</v>
      </c>
      <c r="P3339" s="6">
        <f t="shared" si="316"/>
        <v>81.029411764705884</v>
      </c>
      <c r="Q3339" s="7" t="str">
        <f t="shared" si="312"/>
        <v>theater</v>
      </c>
      <c r="R3339" s="7" t="str">
        <f t="shared" si="313"/>
        <v>plays</v>
      </c>
      <c r="S3339" s="8">
        <f t="shared" si="317"/>
        <v>41901.282025462962</v>
      </c>
      <c r="T3339" s="8">
        <f t="shared" si="314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315"/>
        <v>1.0218</v>
      </c>
      <c r="P3340" s="6">
        <f t="shared" si="316"/>
        <v>136.84821428571428</v>
      </c>
      <c r="Q3340" s="7" t="str">
        <f t="shared" si="312"/>
        <v>theater</v>
      </c>
      <c r="R3340" s="7" t="str">
        <f t="shared" si="313"/>
        <v>plays</v>
      </c>
      <c r="S3340" s="8">
        <f t="shared" si="317"/>
        <v>42769.574999999997</v>
      </c>
      <c r="T3340" s="8">
        <f t="shared" si="314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315"/>
        <v>1.0435000000000001</v>
      </c>
      <c r="P3341" s="6">
        <f t="shared" si="316"/>
        <v>177.61702127659575</v>
      </c>
      <c r="Q3341" s="7" t="str">
        <f t="shared" si="312"/>
        <v>theater</v>
      </c>
      <c r="R3341" s="7" t="str">
        <f t="shared" si="313"/>
        <v>plays</v>
      </c>
      <c r="S3341" s="8">
        <f t="shared" si="317"/>
        <v>42549.665717592594</v>
      </c>
      <c r="T3341" s="8">
        <f t="shared" si="314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315"/>
        <v>1.3816666666666666</v>
      </c>
      <c r="P3342" s="6">
        <f t="shared" si="316"/>
        <v>109.07894736842105</v>
      </c>
      <c r="Q3342" s="7" t="str">
        <f t="shared" si="312"/>
        <v>theater</v>
      </c>
      <c r="R3342" s="7" t="str">
        <f t="shared" si="313"/>
        <v>plays</v>
      </c>
      <c r="S3342" s="8">
        <f t="shared" si="317"/>
        <v>42685.974004629628</v>
      </c>
      <c r="T3342" s="8">
        <f t="shared" si="314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315"/>
        <v>1</v>
      </c>
      <c r="P3343" s="6">
        <f t="shared" si="316"/>
        <v>119.64285714285714</v>
      </c>
      <c r="Q3343" s="7" t="str">
        <f t="shared" si="312"/>
        <v>theater</v>
      </c>
      <c r="R3343" s="7" t="str">
        <f t="shared" si="313"/>
        <v>plays</v>
      </c>
      <c r="S3343" s="8">
        <f t="shared" si="317"/>
        <v>42510.798854166671</v>
      </c>
      <c r="T3343" s="8">
        <f t="shared" si="314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315"/>
        <v>1.0166666666666666</v>
      </c>
      <c r="P3344" s="6">
        <f t="shared" si="316"/>
        <v>78.205128205128204</v>
      </c>
      <c r="Q3344" s="7" t="str">
        <f t="shared" si="312"/>
        <v>theater</v>
      </c>
      <c r="R3344" s="7" t="str">
        <f t="shared" si="313"/>
        <v>plays</v>
      </c>
      <c r="S3344" s="8">
        <f t="shared" si="317"/>
        <v>42062.296412037031</v>
      </c>
      <c r="T3344" s="8">
        <f t="shared" si="314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315"/>
        <v>1.7142857142857142</v>
      </c>
      <c r="P3345" s="6">
        <f t="shared" si="316"/>
        <v>52.173913043478258</v>
      </c>
      <c r="Q3345" s="7" t="str">
        <f t="shared" si="312"/>
        <v>theater</v>
      </c>
      <c r="R3345" s="7" t="str">
        <f t="shared" si="313"/>
        <v>plays</v>
      </c>
      <c r="S3345" s="8">
        <f t="shared" si="317"/>
        <v>42452.916481481487</v>
      </c>
      <c r="T3345" s="8">
        <f t="shared" si="314"/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315"/>
        <v>1.0144444444444445</v>
      </c>
      <c r="P3346" s="6">
        <f t="shared" si="316"/>
        <v>114.125</v>
      </c>
      <c r="Q3346" s="7" t="str">
        <f t="shared" si="312"/>
        <v>theater</v>
      </c>
      <c r="R3346" s="7" t="str">
        <f t="shared" si="313"/>
        <v>plays</v>
      </c>
      <c r="S3346" s="8">
        <f t="shared" si="317"/>
        <v>41851.200150462959</v>
      </c>
      <c r="T3346" s="8">
        <f t="shared" si="314"/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315"/>
        <v>1.3</v>
      </c>
      <c r="P3347" s="6">
        <f t="shared" si="316"/>
        <v>50</v>
      </c>
      <c r="Q3347" s="7" t="str">
        <f t="shared" si="312"/>
        <v>theater</v>
      </c>
      <c r="R3347" s="7" t="str">
        <f t="shared" si="313"/>
        <v>plays</v>
      </c>
      <c r="S3347" s="8">
        <f t="shared" si="317"/>
        <v>42053.106111111112</v>
      </c>
      <c r="T3347" s="8">
        <f t="shared" si="314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315"/>
        <v>1.1000000000000001</v>
      </c>
      <c r="P3348" s="6">
        <f t="shared" si="316"/>
        <v>91.666666666666671</v>
      </c>
      <c r="Q3348" s="7" t="str">
        <f t="shared" si="312"/>
        <v>theater</v>
      </c>
      <c r="R3348" s="7" t="str">
        <f t="shared" si="313"/>
        <v>plays</v>
      </c>
      <c r="S3348" s="8">
        <f t="shared" si="317"/>
        <v>42054.024421296301</v>
      </c>
      <c r="T3348" s="8">
        <f t="shared" si="314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315"/>
        <v>1.1944999999999999</v>
      </c>
      <c r="P3349" s="6">
        <f t="shared" si="316"/>
        <v>108.59090909090909</v>
      </c>
      <c r="Q3349" s="7" t="str">
        <f t="shared" si="312"/>
        <v>theater</v>
      </c>
      <c r="R3349" s="7" t="str">
        <f t="shared" si="313"/>
        <v>plays</v>
      </c>
      <c r="S3349" s="8">
        <f t="shared" si="317"/>
        <v>42484.551550925928</v>
      </c>
      <c r="T3349" s="8">
        <f t="shared" si="314"/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315"/>
        <v>1.002909090909091</v>
      </c>
      <c r="P3350" s="6">
        <f t="shared" si="316"/>
        <v>69.822784810126578</v>
      </c>
      <c r="Q3350" s="7" t="str">
        <f t="shared" si="312"/>
        <v>theater</v>
      </c>
      <c r="R3350" s="7" t="str">
        <f t="shared" si="313"/>
        <v>plays</v>
      </c>
      <c r="S3350" s="8">
        <f t="shared" si="317"/>
        <v>42466.558796296296</v>
      </c>
      <c r="T3350" s="8">
        <f t="shared" si="314"/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315"/>
        <v>1.534</v>
      </c>
      <c r="P3351" s="6">
        <f t="shared" si="316"/>
        <v>109.57142857142857</v>
      </c>
      <c r="Q3351" s="7" t="str">
        <f t="shared" si="312"/>
        <v>theater</v>
      </c>
      <c r="R3351" s="7" t="str">
        <f t="shared" si="313"/>
        <v>plays</v>
      </c>
      <c r="S3351" s="8">
        <f t="shared" si="317"/>
        <v>42513.110787037032</v>
      </c>
      <c r="T3351" s="8">
        <f t="shared" si="314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315"/>
        <v>1.0442857142857143</v>
      </c>
      <c r="P3352" s="6">
        <f t="shared" si="316"/>
        <v>71.666666666666671</v>
      </c>
      <c r="Q3352" s="7" t="str">
        <f t="shared" si="312"/>
        <v>theater</v>
      </c>
      <c r="R3352" s="7" t="str">
        <f t="shared" si="313"/>
        <v>plays</v>
      </c>
      <c r="S3352" s="8">
        <f t="shared" si="317"/>
        <v>42302.701516203699</v>
      </c>
      <c r="T3352" s="8">
        <f t="shared" si="314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315"/>
        <v>1.0109999999999999</v>
      </c>
      <c r="P3353" s="6">
        <f t="shared" si="316"/>
        <v>93.611111111111114</v>
      </c>
      <c r="Q3353" s="7" t="str">
        <f t="shared" si="312"/>
        <v>theater</v>
      </c>
      <c r="R3353" s="7" t="str">
        <f t="shared" si="313"/>
        <v>plays</v>
      </c>
      <c r="S3353" s="8">
        <f t="shared" si="317"/>
        <v>41806.395428240743</v>
      </c>
      <c r="T3353" s="8">
        <f t="shared" si="314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315"/>
        <v>1.0751999999999999</v>
      </c>
      <c r="P3354" s="6">
        <f t="shared" si="316"/>
        <v>76.8</v>
      </c>
      <c r="Q3354" s="7" t="str">
        <f t="shared" si="312"/>
        <v>theater</v>
      </c>
      <c r="R3354" s="7" t="str">
        <f t="shared" si="313"/>
        <v>plays</v>
      </c>
      <c r="S3354" s="8">
        <f t="shared" si="317"/>
        <v>42495.992800925931</v>
      </c>
      <c r="T3354" s="8">
        <f t="shared" si="314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315"/>
        <v>3.15</v>
      </c>
      <c r="P3355" s="6">
        <f t="shared" si="316"/>
        <v>35.795454545454547</v>
      </c>
      <c r="Q3355" s="7" t="str">
        <f t="shared" si="312"/>
        <v>theater</v>
      </c>
      <c r="R3355" s="7" t="str">
        <f t="shared" si="313"/>
        <v>plays</v>
      </c>
      <c r="S3355" s="8">
        <f t="shared" si="317"/>
        <v>42479.432291666672</v>
      </c>
      <c r="T3355" s="8">
        <f t="shared" si="314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315"/>
        <v>1.0193333333333334</v>
      </c>
      <c r="P3356" s="6">
        <f t="shared" si="316"/>
        <v>55.6</v>
      </c>
      <c r="Q3356" s="7" t="str">
        <f t="shared" si="312"/>
        <v>theater</v>
      </c>
      <c r="R3356" s="7" t="str">
        <f t="shared" si="313"/>
        <v>plays</v>
      </c>
      <c r="S3356" s="8">
        <f t="shared" si="317"/>
        <v>42270.7269212963</v>
      </c>
      <c r="T3356" s="8">
        <f t="shared" si="314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315"/>
        <v>1.2628571428571429</v>
      </c>
      <c r="P3357" s="6">
        <f t="shared" si="316"/>
        <v>147.33333333333334</v>
      </c>
      <c r="Q3357" s="7" t="str">
        <f t="shared" si="312"/>
        <v>theater</v>
      </c>
      <c r="R3357" s="7" t="str">
        <f t="shared" si="313"/>
        <v>plays</v>
      </c>
      <c r="S3357" s="8">
        <f t="shared" si="317"/>
        <v>42489.619525462964</v>
      </c>
      <c r="T3357" s="8">
        <f t="shared" si="314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315"/>
        <v>1.014</v>
      </c>
      <c r="P3358" s="6">
        <f t="shared" si="316"/>
        <v>56.333333333333336</v>
      </c>
      <c r="Q3358" s="7" t="str">
        <f t="shared" si="312"/>
        <v>theater</v>
      </c>
      <c r="R3358" s="7" t="str">
        <f t="shared" si="313"/>
        <v>plays</v>
      </c>
      <c r="S3358" s="8">
        <f t="shared" si="317"/>
        <v>42536.815648148149</v>
      </c>
      <c r="T3358" s="8">
        <f t="shared" si="314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315"/>
        <v>1.01</v>
      </c>
      <c r="P3359" s="6">
        <f t="shared" si="316"/>
        <v>96.19047619047619</v>
      </c>
      <c r="Q3359" s="7" t="str">
        <f t="shared" si="312"/>
        <v>theater</v>
      </c>
      <c r="R3359" s="7" t="str">
        <f t="shared" si="313"/>
        <v>plays</v>
      </c>
      <c r="S3359" s="8">
        <f t="shared" si="317"/>
        <v>41822.417939814812</v>
      </c>
      <c r="T3359" s="8">
        <f t="shared" si="314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315"/>
        <v>1.0299</v>
      </c>
      <c r="P3360" s="6">
        <f t="shared" si="316"/>
        <v>63.574074074074076</v>
      </c>
      <c r="Q3360" s="7" t="str">
        <f t="shared" si="312"/>
        <v>theater</v>
      </c>
      <c r="R3360" s="7" t="str">
        <f t="shared" si="313"/>
        <v>plays</v>
      </c>
      <c r="S3360" s="8">
        <f t="shared" si="317"/>
        <v>41932.311099537037</v>
      </c>
      <c r="T3360" s="8">
        <f t="shared" si="314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315"/>
        <v>1.0625</v>
      </c>
      <c r="P3361" s="6">
        <f t="shared" si="316"/>
        <v>184.78260869565219</v>
      </c>
      <c r="Q3361" s="7" t="str">
        <f t="shared" si="312"/>
        <v>theater</v>
      </c>
      <c r="R3361" s="7" t="str">
        <f t="shared" si="313"/>
        <v>plays</v>
      </c>
      <c r="S3361" s="8">
        <f t="shared" si="317"/>
        <v>42746.057106481487</v>
      </c>
      <c r="T3361" s="8">
        <f t="shared" si="314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315"/>
        <v>1.0137777777777779</v>
      </c>
      <c r="P3362" s="6">
        <f t="shared" si="316"/>
        <v>126.72222222222223</v>
      </c>
      <c r="Q3362" s="7" t="str">
        <f t="shared" si="312"/>
        <v>theater</v>
      </c>
      <c r="R3362" s="7" t="str">
        <f t="shared" si="313"/>
        <v>plays</v>
      </c>
      <c r="S3362" s="8">
        <f t="shared" si="317"/>
        <v>42697.082673611112</v>
      </c>
      <c r="T3362" s="8">
        <f t="shared" si="314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315"/>
        <v>1.1346000000000001</v>
      </c>
      <c r="P3363" s="6">
        <f t="shared" si="316"/>
        <v>83.42647058823529</v>
      </c>
      <c r="Q3363" s="7" t="str">
        <f t="shared" si="312"/>
        <v>theater</v>
      </c>
      <c r="R3363" s="7" t="str">
        <f t="shared" si="313"/>
        <v>plays</v>
      </c>
      <c r="S3363" s="8">
        <f t="shared" si="317"/>
        <v>41866.025347222225</v>
      </c>
      <c r="T3363" s="8">
        <f t="shared" si="314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315"/>
        <v>2.1800000000000002</v>
      </c>
      <c r="P3364" s="6">
        <f t="shared" si="316"/>
        <v>54.5</v>
      </c>
      <c r="Q3364" s="7" t="str">
        <f t="shared" si="312"/>
        <v>theater</v>
      </c>
      <c r="R3364" s="7" t="str">
        <f t="shared" si="313"/>
        <v>plays</v>
      </c>
      <c r="S3364" s="8">
        <f t="shared" si="317"/>
        <v>42056.091631944444</v>
      </c>
      <c r="T3364" s="8">
        <f t="shared" si="314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315"/>
        <v>1.0141935483870967</v>
      </c>
      <c r="P3365" s="6">
        <f t="shared" si="316"/>
        <v>302.30769230769232</v>
      </c>
      <c r="Q3365" s="7" t="str">
        <f t="shared" si="312"/>
        <v>theater</v>
      </c>
      <c r="R3365" s="7" t="str">
        <f t="shared" si="313"/>
        <v>plays</v>
      </c>
      <c r="S3365" s="8">
        <f t="shared" si="317"/>
        <v>41851.771354166667</v>
      </c>
      <c r="T3365" s="8">
        <f t="shared" si="314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315"/>
        <v>1.0593333333333332</v>
      </c>
      <c r="P3366" s="6">
        <f t="shared" si="316"/>
        <v>44.138888888888886</v>
      </c>
      <c r="Q3366" s="7" t="str">
        <f t="shared" si="312"/>
        <v>theater</v>
      </c>
      <c r="R3366" s="7" t="str">
        <f t="shared" si="313"/>
        <v>plays</v>
      </c>
      <c r="S3366" s="8">
        <f t="shared" si="317"/>
        <v>42422.977418981478</v>
      </c>
      <c r="T3366" s="8">
        <f t="shared" si="314"/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315"/>
        <v>1.04</v>
      </c>
      <c r="P3367" s="6">
        <f t="shared" si="316"/>
        <v>866.66666666666663</v>
      </c>
      <c r="Q3367" s="7" t="str">
        <f t="shared" si="312"/>
        <v>theater</v>
      </c>
      <c r="R3367" s="7" t="str">
        <f t="shared" si="313"/>
        <v>plays</v>
      </c>
      <c r="S3367" s="8">
        <f t="shared" si="317"/>
        <v>42321.101759259262</v>
      </c>
      <c r="T3367" s="8">
        <f t="shared" si="314"/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315"/>
        <v>2.21</v>
      </c>
      <c r="P3368" s="6">
        <f t="shared" si="316"/>
        <v>61.388888888888886</v>
      </c>
      <c r="Q3368" s="7" t="str">
        <f t="shared" si="312"/>
        <v>theater</v>
      </c>
      <c r="R3368" s="7" t="str">
        <f t="shared" si="313"/>
        <v>plays</v>
      </c>
      <c r="S3368" s="8">
        <f t="shared" si="317"/>
        <v>42107.067557870367</v>
      </c>
      <c r="T3368" s="8">
        <f t="shared" si="314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315"/>
        <v>1.1866666666666668</v>
      </c>
      <c r="P3369" s="6">
        <f t="shared" si="316"/>
        <v>29.666666666666668</v>
      </c>
      <c r="Q3369" s="7" t="str">
        <f t="shared" si="312"/>
        <v>theater</v>
      </c>
      <c r="R3369" s="7" t="str">
        <f t="shared" si="313"/>
        <v>plays</v>
      </c>
      <c r="S3369" s="8">
        <f t="shared" si="317"/>
        <v>42192.933958333335</v>
      </c>
      <c r="T3369" s="8">
        <f t="shared" si="314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315"/>
        <v>1.046</v>
      </c>
      <c r="P3370" s="6">
        <f t="shared" si="316"/>
        <v>45.478260869565219</v>
      </c>
      <c r="Q3370" s="7" t="str">
        <f t="shared" ref="Q3370:Q3433" si="318">LEFT(N3370,SEARCH("/",N3370)-1)</f>
        <v>theater</v>
      </c>
      <c r="R3370" s="7" t="str">
        <f t="shared" ref="R3370:R3433" si="319">RIGHT(N3370,LEN(N3370)-SEARCH("/",N3370))</f>
        <v>plays</v>
      </c>
      <c r="S3370" s="8">
        <f t="shared" si="317"/>
        <v>41969.199756944443</v>
      </c>
      <c r="T3370" s="8">
        <f t="shared" si="314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315"/>
        <v>1.0389999999999999</v>
      </c>
      <c r="P3371" s="6">
        <f t="shared" si="316"/>
        <v>96.203703703703709</v>
      </c>
      <c r="Q3371" s="7" t="str">
        <f t="shared" si="318"/>
        <v>theater</v>
      </c>
      <c r="R3371" s="7" t="str">
        <f t="shared" si="319"/>
        <v>plays</v>
      </c>
      <c r="S3371" s="8">
        <f t="shared" si="317"/>
        <v>42690.041435185187</v>
      </c>
      <c r="T3371" s="8">
        <f t="shared" si="314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315"/>
        <v>1.1773333333333333</v>
      </c>
      <c r="P3372" s="6">
        <f t="shared" si="316"/>
        <v>67.92307692307692</v>
      </c>
      <c r="Q3372" s="7" t="str">
        <f t="shared" si="318"/>
        <v>theater</v>
      </c>
      <c r="R3372" s="7" t="str">
        <f t="shared" si="319"/>
        <v>plays</v>
      </c>
      <c r="S3372" s="8">
        <f t="shared" si="317"/>
        <v>42690.334317129629</v>
      </c>
      <c r="T3372" s="8">
        <f t="shared" si="314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315"/>
        <v>1.385</v>
      </c>
      <c r="P3373" s="6">
        <f t="shared" si="316"/>
        <v>30.777777777777779</v>
      </c>
      <c r="Q3373" s="7" t="str">
        <f t="shared" si="318"/>
        <v>theater</v>
      </c>
      <c r="R3373" s="7" t="str">
        <f t="shared" si="319"/>
        <v>plays</v>
      </c>
      <c r="S3373" s="8">
        <f t="shared" si="317"/>
        <v>42312.874594907407</v>
      </c>
      <c r="T3373" s="8">
        <f t="shared" si="314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315"/>
        <v>1.0349999999999999</v>
      </c>
      <c r="P3374" s="6">
        <f t="shared" si="316"/>
        <v>38.333333333333336</v>
      </c>
      <c r="Q3374" s="7" t="str">
        <f t="shared" si="318"/>
        <v>theater</v>
      </c>
      <c r="R3374" s="7" t="str">
        <f t="shared" si="319"/>
        <v>plays</v>
      </c>
      <c r="S3374" s="8">
        <f t="shared" si="317"/>
        <v>41855.548101851848</v>
      </c>
      <c r="T3374" s="8">
        <f t="shared" si="314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315"/>
        <v>1.0024999999999999</v>
      </c>
      <c r="P3375" s="6">
        <f t="shared" si="316"/>
        <v>66.833333333333329</v>
      </c>
      <c r="Q3375" s="7" t="str">
        <f t="shared" si="318"/>
        <v>theater</v>
      </c>
      <c r="R3375" s="7" t="str">
        <f t="shared" si="319"/>
        <v>plays</v>
      </c>
      <c r="S3375" s="8">
        <f t="shared" si="317"/>
        <v>42179.854629629626</v>
      </c>
      <c r="T3375" s="8">
        <f t="shared" si="314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315"/>
        <v>1.0657142857142856</v>
      </c>
      <c r="P3376" s="6">
        <f t="shared" si="316"/>
        <v>71.730769230769226</v>
      </c>
      <c r="Q3376" s="7" t="str">
        <f t="shared" si="318"/>
        <v>theater</v>
      </c>
      <c r="R3376" s="7" t="str">
        <f t="shared" si="319"/>
        <v>plays</v>
      </c>
      <c r="S3376" s="8">
        <f t="shared" si="317"/>
        <v>42275.731666666667</v>
      </c>
      <c r="T3376" s="8">
        <f t="shared" si="314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315"/>
        <v>1</v>
      </c>
      <c r="P3377" s="6">
        <f t="shared" si="316"/>
        <v>176.47058823529412</v>
      </c>
      <c r="Q3377" s="7" t="str">
        <f t="shared" si="318"/>
        <v>theater</v>
      </c>
      <c r="R3377" s="7" t="str">
        <f t="shared" si="319"/>
        <v>plays</v>
      </c>
      <c r="S3377" s="8">
        <f t="shared" si="317"/>
        <v>41765.610798611109</v>
      </c>
      <c r="T3377" s="8">
        <f t="shared" si="314"/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315"/>
        <v>1.0001249999999999</v>
      </c>
      <c r="P3378" s="6">
        <f t="shared" si="316"/>
        <v>421.10526315789474</v>
      </c>
      <c r="Q3378" s="7" t="str">
        <f t="shared" si="318"/>
        <v>theater</v>
      </c>
      <c r="R3378" s="7" t="str">
        <f t="shared" si="319"/>
        <v>plays</v>
      </c>
      <c r="S3378" s="8">
        <f t="shared" si="317"/>
        <v>42059.701319444444</v>
      </c>
      <c r="T3378" s="8">
        <f t="shared" si="314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315"/>
        <v>1.0105</v>
      </c>
      <c r="P3379" s="6">
        <f t="shared" si="316"/>
        <v>104.98701298701299</v>
      </c>
      <c r="Q3379" s="7" t="str">
        <f t="shared" si="318"/>
        <v>theater</v>
      </c>
      <c r="R3379" s="7" t="str">
        <f t="shared" si="319"/>
        <v>plays</v>
      </c>
      <c r="S3379" s="8">
        <f t="shared" si="317"/>
        <v>42053.732627314821</v>
      </c>
      <c r="T3379" s="8">
        <f t="shared" si="314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315"/>
        <v>1.0763636363636364</v>
      </c>
      <c r="P3380" s="6">
        <f t="shared" si="316"/>
        <v>28.19047619047619</v>
      </c>
      <c r="Q3380" s="7" t="str">
        <f t="shared" si="318"/>
        <v>theater</v>
      </c>
      <c r="R3380" s="7" t="str">
        <f t="shared" si="319"/>
        <v>plays</v>
      </c>
      <c r="S3380" s="8">
        <f t="shared" si="317"/>
        <v>41858.355393518519</v>
      </c>
      <c r="T3380" s="8">
        <f t="shared" si="314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315"/>
        <v>1.0365</v>
      </c>
      <c r="P3381" s="6">
        <f t="shared" si="316"/>
        <v>54.55263157894737</v>
      </c>
      <c r="Q3381" s="7" t="str">
        <f t="shared" si="318"/>
        <v>theater</v>
      </c>
      <c r="R3381" s="7" t="str">
        <f t="shared" si="319"/>
        <v>plays</v>
      </c>
      <c r="S3381" s="8">
        <f t="shared" si="317"/>
        <v>42225.513888888891</v>
      </c>
      <c r="T3381" s="8">
        <f t="shared" si="314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315"/>
        <v>1.0443333333333333</v>
      </c>
      <c r="P3382" s="6">
        <f t="shared" si="316"/>
        <v>111.89285714285714</v>
      </c>
      <c r="Q3382" s="7" t="str">
        <f t="shared" si="318"/>
        <v>theater</v>
      </c>
      <c r="R3382" s="7" t="str">
        <f t="shared" si="319"/>
        <v>plays</v>
      </c>
      <c r="S3382" s="8">
        <f t="shared" si="317"/>
        <v>41937.95344907407</v>
      </c>
      <c r="T3382" s="8">
        <f t="shared" si="314"/>
        <v>41972.995115740734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315"/>
        <v>1.0225</v>
      </c>
      <c r="P3383" s="6">
        <f t="shared" si="316"/>
        <v>85.208333333333329</v>
      </c>
      <c r="Q3383" s="7" t="str">
        <f t="shared" si="318"/>
        <v>theater</v>
      </c>
      <c r="R3383" s="7" t="str">
        <f t="shared" si="319"/>
        <v>plays</v>
      </c>
      <c r="S3383" s="8">
        <f t="shared" si="317"/>
        <v>42044.184988425928</v>
      </c>
      <c r="T3383" s="8">
        <f t="shared" si="314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315"/>
        <v>1.0074285714285713</v>
      </c>
      <c r="P3384" s="6">
        <f t="shared" si="316"/>
        <v>76.652173913043484</v>
      </c>
      <c r="Q3384" s="7" t="str">
        <f t="shared" si="318"/>
        <v>theater</v>
      </c>
      <c r="R3384" s="7" t="str">
        <f t="shared" si="319"/>
        <v>plays</v>
      </c>
      <c r="S3384" s="8">
        <f t="shared" si="317"/>
        <v>42559.431203703702</v>
      </c>
      <c r="T3384" s="8">
        <f t="shared" si="314"/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315"/>
        <v>1.1171428571428572</v>
      </c>
      <c r="P3385" s="6">
        <f t="shared" si="316"/>
        <v>65.166666666666671</v>
      </c>
      <c r="Q3385" s="7" t="str">
        <f t="shared" si="318"/>
        <v>theater</v>
      </c>
      <c r="R3385" s="7" t="str">
        <f t="shared" si="319"/>
        <v>plays</v>
      </c>
      <c r="S3385" s="8">
        <f t="shared" si="317"/>
        <v>42524.782638888893</v>
      </c>
      <c r="T3385" s="8">
        <f t="shared" si="314"/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315"/>
        <v>1.0001100000000001</v>
      </c>
      <c r="P3386" s="6">
        <f t="shared" si="316"/>
        <v>93.760312499999998</v>
      </c>
      <c r="Q3386" s="7" t="str">
        <f t="shared" si="318"/>
        <v>theater</v>
      </c>
      <c r="R3386" s="7" t="str">
        <f t="shared" si="319"/>
        <v>plays</v>
      </c>
      <c r="S3386" s="8">
        <f t="shared" si="317"/>
        <v>42292.087592592594</v>
      </c>
      <c r="T3386" s="8">
        <f t="shared" si="314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315"/>
        <v>1</v>
      </c>
      <c r="P3387" s="6">
        <f t="shared" si="316"/>
        <v>133.33333333333334</v>
      </c>
      <c r="Q3387" s="7" t="str">
        <f t="shared" si="318"/>
        <v>theater</v>
      </c>
      <c r="R3387" s="7" t="str">
        <f t="shared" si="319"/>
        <v>plays</v>
      </c>
      <c r="S3387" s="8">
        <f t="shared" si="317"/>
        <v>41953.8675</v>
      </c>
      <c r="T3387" s="8">
        <f t="shared" si="314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315"/>
        <v>1.05</v>
      </c>
      <c r="P3388" s="6">
        <f t="shared" si="316"/>
        <v>51.219512195121951</v>
      </c>
      <c r="Q3388" s="7" t="str">
        <f t="shared" si="318"/>
        <v>theater</v>
      </c>
      <c r="R3388" s="7" t="str">
        <f t="shared" si="319"/>
        <v>plays</v>
      </c>
      <c r="S3388" s="8">
        <f t="shared" si="317"/>
        <v>41946.644745370373</v>
      </c>
      <c r="T3388" s="8">
        <f t="shared" si="314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315"/>
        <v>1.1686666666666667</v>
      </c>
      <c r="P3389" s="6">
        <f t="shared" si="316"/>
        <v>100.17142857142858</v>
      </c>
      <c r="Q3389" s="7" t="str">
        <f t="shared" si="318"/>
        <v>theater</v>
      </c>
      <c r="R3389" s="7" t="str">
        <f t="shared" si="319"/>
        <v>plays</v>
      </c>
      <c r="S3389" s="8">
        <f t="shared" si="317"/>
        <v>41947.762592592589</v>
      </c>
      <c r="T3389" s="8">
        <f t="shared" si="314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315"/>
        <v>1.038</v>
      </c>
      <c r="P3390" s="6">
        <f t="shared" si="316"/>
        <v>34.6</v>
      </c>
      <c r="Q3390" s="7" t="str">
        <f t="shared" si="318"/>
        <v>theater</v>
      </c>
      <c r="R3390" s="7" t="str">
        <f t="shared" si="319"/>
        <v>plays</v>
      </c>
      <c r="S3390" s="8">
        <f t="shared" si="317"/>
        <v>42143.461122685185</v>
      </c>
      <c r="T3390" s="8">
        <f t="shared" si="314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315"/>
        <v>1.145</v>
      </c>
      <c r="P3391" s="6">
        <f t="shared" si="316"/>
        <v>184.67741935483872</v>
      </c>
      <c r="Q3391" s="7" t="str">
        <f t="shared" si="318"/>
        <v>theater</v>
      </c>
      <c r="R3391" s="7" t="str">
        <f t="shared" si="319"/>
        <v>plays</v>
      </c>
      <c r="S3391" s="8">
        <f t="shared" si="317"/>
        <v>42494.563449074078</v>
      </c>
      <c r="T3391" s="8">
        <f t="shared" si="314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315"/>
        <v>1.024</v>
      </c>
      <c r="P3392" s="6">
        <f t="shared" si="316"/>
        <v>69.818181818181813</v>
      </c>
      <c r="Q3392" s="7" t="str">
        <f t="shared" si="318"/>
        <v>theater</v>
      </c>
      <c r="R3392" s="7" t="str">
        <f t="shared" si="319"/>
        <v>plays</v>
      </c>
      <c r="S3392" s="8">
        <f t="shared" si="317"/>
        <v>41815.774826388886</v>
      </c>
      <c r="T3392" s="8">
        <f t="shared" si="314"/>
        <v>41830.774826388886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315"/>
        <v>2.23</v>
      </c>
      <c r="P3393" s="6">
        <f t="shared" si="316"/>
        <v>61.944444444444443</v>
      </c>
      <c r="Q3393" s="7" t="str">
        <f t="shared" si="318"/>
        <v>theater</v>
      </c>
      <c r="R3393" s="7" t="str">
        <f t="shared" si="319"/>
        <v>plays</v>
      </c>
      <c r="S3393" s="8">
        <f t="shared" si="317"/>
        <v>41830.545694444445</v>
      </c>
      <c r="T3393" s="8">
        <f t="shared" si="314"/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315"/>
        <v>1</v>
      </c>
      <c r="P3394" s="6">
        <f t="shared" si="316"/>
        <v>41.666666666666664</v>
      </c>
      <c r="Q3394" s="7" t="str">
        <f t="shared" si="318"/>
        <v>theater</v>
      </c>
      <c r="R3394" s="7" t="str">
        <f t="shared" si="319"/>
        <v>plays</v>
      </c>
      <c r="S3394" s="8">
        <f t="shared" si="317"/>
        <v>42446.845543981486</v>
      </c>
      <c r="T3394" s="8">
        <f t="shared" ref="T3394:T3457" si="320">(((I3394/60)/60)/24)+DATE(1970,1,1)</f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321">E3395/D3395</f>
        <v>1.0580000000000001</v>
      </c>
      <c r="P3395" s="6">
        <f t="shared" ref="P3395:P3458" si="322">IF(L3395=0,0,E3395/L3395)</f>
        <v>36.06818181818182</v>
      </c>
      <c r="Q3395" s="7" t="str">
        <f t="shared" si="318"/>
        <v>theater</v>
      </c>
      <c r="R3395" s="7" t="str">
        <f t="shared" si="319"/>
        <v>plays</v>
      </c>
      <c r="S3395" s="8">
        <f t="shared" ref="S3395:S3458" si="323">(((J3395/60)/60)/24)+DATE(1970,1,1)</f>
        <v>41923.921643518523</v>
      </c>
      <c r="T3395" s="8">
        <f t="shared" si="320"/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321"/>
        <v>1.4236363636363636</v>
      </c>
      <c r="P3396" s="6">
        <f t="shared" si="322"/>
        <v>29</v>
      </c>
      <c r="Q3396" s="7" t="str">
        <f t="shared" si="318"/>
        <v>theater</v>
      </c>
      <c r="R3396" s="7" t="str">
        <f t="shared" si="319"/>
        <v>plays</v>
      </c>
      <c r="S3396" s="8">
        <f t="shared" si="323"/>
        <v>41817.59542824074</v>
      </c>
      <c r="T3396" s="8">
        <f t="shared" si="320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321"/>
        <v>1.84</v>
      </c>
      <c r="P3397" s="6">
        <f t="shared" si="322"/>
        <v>24.210526315789473</v>
      </c>
      <c r="Q3397" s="7" t="str">
        <f t="shared" si="318"/>
        <v>theater</v>
      </c>
      <c r="R3397" s="7" t="str">
        <f t="shared" si="319"/>
        <v>plays</v>
      </c>
      <c r="S3397" s="8">
        <f t="shared" si="323"/>
        <v>42140.712314814817</v>
      </c>
      <c r="T3397" s="8">
        <f t="shared" si="320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321"/>
        <v>1.0433333333333332</v>
      </c>
      <c r="P3398" s="6">
        <f t="shared" si="322"/>
        <v>55.892857142857146</v>
      </c>
      <c r="Q3398" s="7" t="str">
        <f t="shared" si="318"/>
        <v>theater</v>
      </c>
      <c r="R3398" s="7" t="str">
        <f t="shared" si="319"/>
        <v>plays</v>
      </c>
      <c r="S3398" s="8">
        <f t="shared" si="323"/>
        <v>41764.44663194444</v>
      </c>
      <c r="T3398" s="8">
        <f t="shared" si="320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321"/>
        <v>1.1200000000000001</v>
      </c>
      <c r="P3399" s="6">
        <f t="shared" si="322"/>
        <v>11.666666666666666</v>
      </c>
      <c r="Q3399" s="7" t="str">
        <f t="shared" si="318"/>
        <v>theater</v>
      </c>
      <c r="R3399" s="7" t="str">
        <f t="shared" si="319"/>
        <v>plays</v>
      </c>
      <c r="S3399" s="8">
        <f t="shared" si="323"/>
        <v>42378.478344907402</v>
      </c>
      <c r="T3399" s="8">
        <f t="shared" si="320"/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321"/>
        <v>1.1107499999999999</v>
      </c>
      <c r="P3400" s="6">
        <f t="shared" si="322"/>
        <v>68.353846153846149</v>
      </c>
      <c r="Q3400" s="7" t="str">
        <f t="shared" si="318"/>
        <v>theater</v>
      </c>
      <c r="R3400" s="7" t="str">
        <f t="shared" si="319"/>
        <v>plays</v>
      </c>
      <c r="S3400" s="8">
        <f t="shared" si="323"/>
        <v>41941.75203703704</v>
      </c>
      <c r="T3400" s="8">
        <f t="shared" si="320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321"/>
        <v>1.0375000000000001</v>
      </c>
      <c r="P3401" s="6">
        <f t="shared" si="322"/>
        <v>27.065217391304348</v>
      </c>
      <c r="Q3401" s="7" t="str">
        <f t="shared" si="318"/>
        <v>theater</v>
      </c>
      <c r="R3401" s="7" t="str">
        <f t="shared" si="319"/>
        <v>plays</v>
      </c>
      <c r="S3401" s="8">
        <f t="shared" si="323"/>
        <v>42026.920428240745</v>
      </c>
      <c r="T3401" s="8">
        <f t="shared" si="320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321"/>
        <v>1.0041</v>
      </c>
      <c r="P3402" s="6">
        <f t="shared" si="322"/>
        <v>118.12941176470588</v>
      </c>
      <c r="Q3402" s="7" t="str">
        <f t="shared" si="318"/>
        <v>theater</v>
      </c>
      <c r="R3402" s="7" t="str">
        <f t="shared" si="319"/>
        <v>plays</v>
      </c>
      <c r="S3402" s="8">
        <f t="shared" si="323"/>
        <v>41834.953865740739</v>
      </c>
      <c r="T3402" s="8">
        <f t="shared" si="320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321"/>
        <v>1.0186206896551724</v>
      </c>
      <c r="P3403" s="6">
        <f t="shared" si="322"/>
        <v>44.757575757575758</v>
      </c>
      <c r="Q3403" s="7" t="str">
        <f t="shared" si="318"/>
        <v>theater</v>
      </c>
      <c r="R3403" s="7" t="str">
        <f t="shared" si="319"/>
        <v>plays</v>
      </c>
      <c r="S3403" s="8">
        <f t="shared" si="323"/>
        <v>42193.723912037036</v>
      </c>
      <c r="T3403" s="8">
        <f t="shared" si="320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321"/>
        <v>1.0976666666666666</v>
      </c>
      <c r="P3404" s="6">
        <f t="shared" si="322"/>
        <v>99.787878787878782</v>
      </c>
      <c r="Q3404" s="7" t="str">
        <f t="shared" si="318"/>
        <v>theater</v>
      </c>
      <c r="R3404" s="7" t="str">
        <f t="shared" si="319"/>
        <v>plays</v>
      </c>
      <c r="S3404" s="8">
        <f t="shared" si="323"/>
        <v>42290.61855324074</v>
      </c>
      <c r="T3404" s="8">
        <f t="shared" si="320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321"/>
        <v>1</v>
      </c>
      <c r="P3405" s="6">
        <f t="shared" si="322"/>
        <v>117.64705882352941</v>
      </c>
      <c r="Q3405" s="7" t="str">
        <f t="shared" si="318"/>
        <v>theater</v>
      </c>
      <c r="R3405" s="7" t="str">
        <f t="shared" si="319"/>
        <v>plays</v>
      </c>
      <c r="S3405" s="8">
        <f t="shared" si="323"/>
        <v>42150.462083333332</v>
      </c>
      <c r="T3405" s="8">
        <f t="shared" si="320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321"/>
        <v>1.22</v>
      </c>
      <c r="P3406" s="6">
        <f t="shared" si="322"/>
        <v>203.33333333333334</v>
      </c>
      <c r="Q3406" s="7" t="str">
        <f t="shared" si="318"/>
        <v>theater</v>
      </c>
      <c r="R3406" s="7" t="str">
        <f t="shared" si="319"/>
        <v>plays</v>
      </c>
      <c r="S3406" s="8">
        <f t="shared" si="323"/>
        <v>42152.503495370373</v>
      </c>
      <c r="T3406" s="8">
        <f t="shared" si="320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321"/>
        <v>1.3757142857142857</v>
      </c>
      <c r="P3407" s="6">
        <f t="shared" si="322"/>
        <v>28.323529411764707</v>
      </c>
      <c r="Q3407" s="7" t="str">
        <f t="shared" si="318"/>
        <v>theater</v>
      </c>
      <c r="R3407" s="7" t="str">
        <f t="shared" si="319"/>
        <v>plays</v>
      </c>
      <c r="S3407" s="8">
        <f t="shared" si="323"/>
        <v>42410.017199074078</v>
      </c>
      <c r="T3407" s="8">
        <f t="shared" si="320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321"/>
        <v>1.0031000000000001</v>
      </c>
      <c r="P3408" s="6">
        <f t="shared" si="322"/>
        <v>110.23076923076923</v>
      </c>
      <c r="Q3408" s="7" t="str">
        <f t="shared" si="318"/>
        <v>theater</v>
      </c>
      <c r="R3408" s="7" t="str">
        <f t="shared" si="319"/>
        <v>plays</v>
      </c>
      <c r="S3408" s="8">
        <f t="shared" si="323"/>
        <v>41791.492777777778</v>
      </c>
      <c r="T3408" s="8">
        <f t="shared" si="320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321"/>
        <v>1.071</v>
      </c>
      <c r="P3409" s="6">
        <f t="shared" si="322"/>
        <v>31.970149253731343</v>
      </c>
      <c r="Q3409" s="7" t="str">
        <f t="shared" si="318"/>
        <v>theater</v>
      </c>
      <c r="R3409" s="7" t="str">
        <f t="shared" si="319"/>
        <v>plays</v>
      </c>
      <c r="S3409" s="8">
        <f t="shared" si="323"/>
        <v>41796.422326388885</v>
      </c>
      <c r="T3409" s="8">
        <f t="shared" si="320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321"/>
        <v>2.11</v>
      </c>
      <c r="P3410" s="6">
        <f t="shared" si="322"/>
        <v>58.611111111111114</v>
      </c>
      <c r="Q3410" s="7" t="str">
        <f t="shared" si="318"/>
        <v>theater</v>
      </c>
      <c r="R3410" s="7" t="str">
        <f t="shared" si="319"/>
        <v>plays</v>
      </c>
      <c r="S3410" s="8">
        <f t="shared" si="323"/>
        <v>41808.991944444446</v>
      </c>
      <c r="T3410" s="8">
        <f t="shared" si="320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321"/>
        <v>1.236</v>
      </c>
      <c r="P3411" s="6">
        <f t="shared" si="322"/>
        <v>29.428571428571427</v>
      </c>
      <c r="Q3411" s="7" t="str">
        <f t="shared" si="318"/>
        <v>theater</v>
      </c>
      <c r="R3411" s="7" t="str">
        <f t="shared" si="319"/>
        <v>plays</v>
      </c>
      <c r="S3411" s="8">
        <f t="shared" si="323"/>
        <v>42544.814328703709</v>
      </c>
      <c r="T3411" s="8">
        <f t="shared" si="320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321"/>
        <v>1.085</v>
      </c>
      <c r="P3412" s="6">
        <f t="shared" si="322"/>
        <v>81.375</v>
      </c>
      <c r="Q3412" s="7" t="str">
        <f t="shared" si="318"/>
        <v>theater</v>
      </c>
      <c r="R3412" s="7" t="str">
        <f t="shared" si="319"/>
        <v>plays</v>
      </c>
      <c r="S3412" s="8">
        <f t="shared" si="323"/>
        <v>42500.041550925926</v>
      </c>
      <c r="T3412" s="8">
        <f t="shared" si="320"/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321"/>
        <v>1.0356666666666667</v>
      </c>
      <c r="P3413" s="6">
        <f t="shared" si="322"/>
        <v>199.16666666666666</v>
      </c>
      <c r="Q3413" s="7" t="str">
        <f t="shared" si="318"/>
        <v>theater</v>
      </c>
      <c r="R3413" s="7" t="str">
        <f t="shared" si="319"/>
        <v>plays</v>
      </c>
      <c r="S3413" s="8">
        <f t="shared" si="323"/>
        <v>42265.022824074069</v>
      </c>
      <c r="T3413" s="8">
        <f t="shared" si="320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321"/>
        <v>1</v>
      </c>
      <c r="P3414" s="6">
        <f t="shared" si="322"/>
        <v>115.38461538461539</v>
      </c>
      <c r="Q3414" s="7" t="str">
        <f t="shared" si="318"/>
        <v>theater</v>
      </c>
      <c r="R3414" s="7" t="str">
        <f t="shared" si="319"/>
        <v>plays</v>
      </c>
      <c r="S3414" s="8">
        <f t="shared" si="323"/>
        <v>41879.959050925929</v>
      </c>
      <c r="T3414" s="8">
        <f t="shared" si="320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321"/>
        <v>1.3</v>
      </c>
      <c r="P3415" s="6">
        <f t="shared" si="322"/>
        <v>46.428571428571431</v>
      </c>
      <c r="Q3415" s="7" t="str">
        <f t="shared" si="318"/>
        <v>theater</v>
      </c>
      <c r="R3415" s="7" t="str">
        <f t="shared" si="319"/>
        <v>plays</v>
      </c>
      <c r="S3415" s="8">
        <f t="shared" si="323"/>
        <v>42053.733078703706</v>
      </c>
      <c r="T3415" s="8">
        <f t="shared" si="320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321"/>
        <v>1.0349999999999999</v>
      </c>
      <c r="P3416" s="6">
        <f t="shared" si="322"/>
        <v>70.568181818181813</v>
      </c>
      <c r="Q3416" s="7" t="str">
        <f t="shared" si="318"/>
        <v>theater</v>
      </c>
      <c r="R3416" s="7" t="str">
        <f t="shared" si="319"/>
        <v>plays</v>
      </c>
      <c r="S3416" s="8">
        <f t="shared" si="323"/>
        <v>42675.832465277781</v>
      </c>
      <c r="T3416" s="8">
        <f t="shared" si="320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321"/>
        <v>1</v>
      </c>
      <c r="P3417" s="6">
        <f t="shared" si="322"/>
        <v>22.222222222222221</v>
      </c>
      <c r="Q3417" s="7" t="str">
        <f t="shared" si="318"/>
        <v>theater</v>
      </c>
      <c r="R3417" s="7" t="str">
        <f t="shared" si="319"/>
        <v>plays</v>
      </c>
      <c r="S3417" s="8">
        <f t="shared" si="323"/>
        <v>42467.144166666665</v>
      </c>
      <c r="T3417" s="8">
        <f t="shared" si="320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321"/>
        <v>1.196</v>
      </c>
      <c r="P3418" s="6">
        <f t="shared" si="322"/>
        <v>159.46666666666667</v>
      </c>
      <c r="Q3418" s="7" t="str">
        <f t="shared" si="318"/>
        <v>theater</v>
      </c>
      <c r="R3418" s="7" t="str">
        <f t="shared" si="319"/>
        <v>plays</v>
      </c>
      <c r="S3418" s="8">
        <f t="shared" si="323"/>
        <v>42089.412557870368</v>
      </c>
      <c r="T3418" s="8">
        <f t="shared" si="320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321"/>
        <v>1.0000058823529412</v>
      </c>
      <c r="P3419" s="6">
        <f t="shared" si="322"/>
        <v>37.777999999999999</v>
      </c>
      <c r="Q3419" s="7" t="str">
        <f t="shared" si="318"/>
        <v>theater</v>
      </c>
      <c r="R3419" s="7" t="str">
        <f t="shared" si="319"/>
        <v>plays</v>
      </c>
      <c r="S3419" s="8">
        <f t="shared" si="323"/>
        <v>41894.91375</v>
      </c>
      <c r="T3419" s="8">
        <f t="shared" si="320"/>
        <v>41938.029861111114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321"/>
        <v>1.00875</v>
      </c>
      <c r="P3420" s="6">
        <f t="shared" si="322"/>
        <v>72.053571428571431</v>
      </c>
      <c r="Q3420" s="7" t="str">
        <f t="shared" si="318"/>
        <v>theater</v>
      </c>
      <c r="R3420" s="7" t="str">
        <f t="shared" si="319"/>
        <v>plays</v>
      </c>
      <c r="S3420" s="8">
        <f t="shared" si="323"/>
        <v>41752.83457175926</v>
      </c>
      <c r="T3420" s="8">
        <f t="shared" si="320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321"/>
        <v>1.0654545454545454</v>
      </c>
      <c r="P3421" s="6">
        <f t="shared" si="322"/>
        <v>63.695652173913047</v>
      </c>
      <c r="Q3421" s="7" t="str">
        <f t="shared" si="318"/>
        <v>theater</v>
      </c>
      <c r="R3421" s="7" t="str">
        <f t="shared" si="319"/>
        <v>plays</v>
      </c>
      <c r="S3421" s="8">
        <f t="shared" si="323"/>
        <v>42448.821585648147</v>
      </c>
      <c r="T3421" s="8">
        <f t="shared" si="320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321"/>
        <v>1.38</v>
      </c>
      <c r="P3422" s="6">
        <f t="shared" si="322"/>
        <v>28.411764705882351</v>
      </c>
      <c r="Q3422" s="7" t="str">
        <f t="shared" si="318"/>
        <v>theater</v>
      </c>
      <c r="R3422" s="7" t="str">
        <f t="shared" si="319"/>
        <v>plays</v>
      </c>
      <c r="S3422" s="8">
        <f t="shared" si="323"/>
        <v>42405.090300925927</v>
      </c>
      <c r="T3422" s="8">
        <f t="shared" si="320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321"/>
        <v>1.0115000000000001</v>
      </c>
      <c r="P3423" s="6">
        <f t="shared" si="322"/>
        <v>103.21428571428571</v>
      </c>
      <c r="Q3423" s="7" t="str">
        <f t="shared" si="318"/>
        <v>theater</v>
      </c>
      <c r="R3423" s="7" t="str">
        <f t="shared" si="319"/>
        <v>plays</v>
      </c>
      <c r="S3423" s="8">
        <f t="shared" si="323"/>
        <v>42037.791238425925</v>
      </c>
      <c r="T3423" s="8">
        <f t="shared" si="320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321"/>
        <v>1.091</v>
      </c>
      <c r="P3424" s="6">
        <f t="shared" si="322"/>
        <v>71.152173913043484</v>
      </c>
      <c r="Q3424" s="7" t="str">
        <f t="shared" si="318"/>
        <v>theater</v>
      </c>
      <c r="R3424" s="7" t="str">
        <f t="shared" si="319"/>
        <v>plays</v>
      </c>
      <c r="S3424" s="8">
        <f t="shared" si="323"/>
        <v>42323.562222222223</v>
      </c>
      <c r="T3424" s="8">
        <f t="shared" si="320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321"/>
        <v>1.4</v>
      </c>
      <c r="P3425" s="6">
        <f t="shared" si="322"/>
        <v>35</v>
      </c>
      <c r="Q3425" s="7" t="str">
        <f t="shared" si="318"/>
        <v>theater</v>
      </c>
      <c r="R3425" s="7" t="str">
        <f t="shared" si="319"/>
        <v>plays</v>
      </c>
      <c r="S3425" s="8">
        <f t="shared" si="323"/>
        <v>42088.911354166667</v>
      </c>
      <c r="T3425" s="8">
        <f t="shared" si="320"/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321"/>
        <v>1.0358333333333334</v>
      </c>
      <c r="P3426" s="6">
        <f t="shared" si="322"/>
        <v>81.776315789473685</v>
      </c>
      <c r="Q3426" s="7" t="str">
        <f t="shared" si="318"/>
        <v>theater</v>
      </c>
      <c r="R3426" s="7" t="str">
        <f t="shared" si="319"/>
        <v>plays</v>
      </c>
      <c r="S3426" s="8">
        <f t="shared" si="323"/>
        <v>42018.676898148144</v>
      </c>
      <c r="T3426" s="8">
        <f t="shared" si="320"/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321"/>
        <v>1.0297033333333332</v>
      </c>
      <c r="P3427" s="6">
        <f t="shared" si="322"/>
        <v>297.02980769230766</v>
      </c>
      <c r="Q3427" s="7" t="str">
        <f t="shared" si="318"/>
        <v>theater</v>
      </c>
      <c r="R3427" s="7" t="str">
        <f t="shared" si="319"/>
        <v>plays</v>
      </c>
      <c r="S3427" s="8">
        <f t="shared" si="323"/>
        <v>41884.617314814815</v>
      </c>
      <c r="T3427" s="8">
        <f t="shared" si="320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321"/>
        <v>1.0813333333333333</v>
      </c>
      <c r="P3428" s="6">
        <f t="shared" si="322"/>
        <v>46.609195402298852</v>
      </c>
      <c r="Q3428" s="7" t="str">
        <f t="shared" si="318"/>
        <v>theater</v>
      </c>
      <c r="R3428" s="7" t="str">
        <f t="shared" si="319"/>
        <v>plays</v>
      </c>
      <c r="S3428" s="8">
        <f t="shared" si="323"/>
        <v>41884.056747685187</v>
      </c>
      <c r="T3428" s="8">
        <f t="shared" si="320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321"/>
        <v>1</v>
      </c>
      <c r="P3429" s="6">
        <f t="shared" si="322"/>
        <v>51.724137931034484</v>
      </c>
      <c r="Q3429" s="7" t="str">
        <f t="shared" si="318"/>
        <v>theater</v>
      </c>
      <c r="R3429" s="7" t="str">
        <f t="shared" si="319"/>
        <v>plays</v>
      </c>
      <c r="S3429" s="8">
        <f t="shared" si="323"/>
        <v>41792.645277777774</v>
      </c>
      <c r="T3429" s="8">
        <f t="shared" si="320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321"/>
        <v>1.0275000000000001</v>
      </c>
      <c r="P3430" s="6">
        <f t="shared" si="322"/>
        <v>40.294117647058826</v>
      </c>
      <c r="Q3430" s="7" t="str">
        <f t="shared" si="318"/>
        <v>theater</v>
      </c>
      <c r="R3430" s="7" t="str">
        <f t="shared" si="319"/>
        <v>plays</v>
      </c>
      <c r="S3430" s="8">
        <f t="shared" si="323"/>
        <v>42038.720451388886</v>
      </c>
      <c r="T3430" s="8">
        <f t="shared" si="320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321"/>
        <v>1.3</v>
      </c>
      <c r="P3431" s="6">
        <f t="shared" si="322"/>
        <v>16.25</v>
      </c>
      <c r="Q3431" s="7" t="str">
        <f t="shared" si="318"/>
        <v>theater</v>
      </c>
      <c r="R3431" s="7" t="str">
        <f t="shared" si="319"/>
        <v>plays</v>
      </c>
      <c r="S3431" s="8">
        <f t="shared" si="323"/>
        <v>42662.021539351852</v>
      </c>
      <c r="T3431" s="8">
        <f t="shared" si="320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321"/>
        <v>1.0854949999999999</v>
      </c>
      <c r="P3432" s="6">
        <f t="shared" si="322"/>
        <v>30.152638888888887</v>
      </c>
      <c r="Q3432" s="7" t="str">
        <f t="shared" si="318"/>
        <v>theater</v>
      </c>
      <c r="R3432" s="7" t="str">
        <f t="shared" si="319"/>
        <v>plays</v>
      </c>
      <c r="S3432" s="8">
        <f t="shared" si="323"/>
        <v>41820.945613425924</v>
      </c>
      <c r="T3432" s="8">
        <f t="shared" si="320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321"/>
        <v>1</v>
      </c>
      <c r="P3433" s="6">
        <f t="shared" si="322"/>
        <v>95.238095238095241</v>
      </c>
      <c r="Q3433" s="7" t="str">
        <f t="shared" si="318"/>
        <v>theater</v>
      </c>
      <c r="R3433" s="7" t="str">
        <f t="shared" si="319"/>
        <v>plays</v>
      </c>
      <c r="S3433" s="8">
        <f t="shared" si="323"/>
        <v>41839.730937500004</v>
      </c>
      <c r="T3433" s="8">
        <f t="shared" si="320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321"/>
        <v>1.0965</v>
      </c>
      <c r="P3434" s="6">
        <f t="shared" si="322"/>
        <v>52.214285714285715</v>
      </c>
      <c r="Q3434" s="7" t="str">
        <f t="shared" ref="Q3434:Q3497" si="324">LEFT(N3434,SEARCH("/",N3434)-1)</f>
        <v>theater</v>
      </c>
      <c r="R3434" s="7" t="str">
        <f t="shared" ref="R3434:R3497" si="325">RIGHT(N3434,LEN(N3434)-SEARCH("/",N3434))</f>
        <v>plays</v>
      </c>
      <c r="S3434" s="8">
        <f t="shared" si="323"/>
        <v>42380.581180555557</v>
      </c>
      <c r="T3434" s="8">
        <f t="shared" si="320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321"/>
        <v>1.0026315789473683</v>
      </c>
      <c r="P3435" s="6">
        <f t="shared" si="322"/>
        <v>134.1549295774648</v>
      </c>
      <c r="Q3435" s="7" t="str">
        <f t="shared" si="324"/>
        <v>theater</v>
      </c>
      <c r="R3435" s="7" t="str">
        <f t="shared" si="325"/>
        <v>plays</v>
      </c>
      <c r="S3435" s="8">
        <f t="shared" si="323"/>
        <v>41776.063136574077</v>
      </c>
      <c r="T3435" s="8">
        <f t="shared" si="320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321"/>
        <v>1.0555000000000001</v>
      </c>
      <c r="P3436" s="6">
        <f t="shared" si="322"/>
        <v>62.827380952380949</v>
      </c>
      <c r="Q3436" s="7" t="str">
        <f t="shared" si="324"/>
        <v>theater</v>
      </c>
      <c r="R3436" s="7" t="str">
        <f t="shared" si="325"/>
        <v>plays</v>
      </c>
      <c r="S3436" s="8">
        <f t="shared" si="323"/>
        <v>41800.380428240744</v>
      </c>
      <c r="T3436" s="8">
        <f t="shared" si="320"/>
        <v>41830.380428240744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321"/>
        <v>1.1200000000000001</v>
      </c>
      <c r="P3437" s="6">
        <f t="shared" si="322"/>
        <v>58.94736842105263</v>
      </c>
      <c r="Q3437" s="7" t="str">
        <f t="shared" si="324"/>
        <v>theater</v>
      </c>
      <c r="R3437" s="7" t="str">
        <f t="shared" si="325"/>
        <v>plays</v>
      </c>
      <c r="S3437" s="8">
        <f t="shared" si="323"/>
        <v>42572.61681712963</v>
      </c>
      <c r="T3437" s="8">
        <f t="shared" si="320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321"/>
        <v>1.0589999999999999</v>
      </c>
      <c r="P3438" s="6">
        <f t="shared" si="322"/>
        <v>143.1081081081081</v>
      </c>
      <c r="Q3438" s="7" t="str">
        <f t="shared" si="324"/>
        <v>theater</v>
      </c>
      <c r="R3438" s="7" t="str">
        <f t="shared" si="325"/>
        <v>plays</v>
      </c>
      <c r="S3438" s="8">
        <f t="shared" si="323"/>
        <v>41851.541585648149</v>
      </c>
      <c r="T3438" s="8">
        <f t="shared" si="320"/>
        <v>41872.686111111114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321"/>
        <v>1.01</v>
      </c>
      <c r="P3439" s="6">
        <f t="shared" si="322"/>
        <v>84.166666666666671</v>
      </c>
      <c r="Q3439" s="7" t="str">
        <f t="shared" si="324"/>
        <v>theater</v>
      </c>
      <c r="R3439" s="7" t="str">
        <f t="shared" si="325"/>
        <v>plays</v>
      </c>
      <c r="S3439" s="8">
        <f t="shared" si="323"/>
        <v>42205.710879629631</v>
      </c>
      <c r="T3439" s="8">
        <f t="shared" si="320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321"/>
        <v>1.042</v>
      </c>
      <c r="P3440" s="6">
        <f t="shared" si="322"/>
        <v>186.07142857142858</v>
      </c>
      <c r="Q3440" s="7" t="str">
        <f t="shared" si="324"/>
        <v>theater</v>
      </c>
      <c r="R3440" s="7" t="str">
        <f t="shared" si="325"/>
        <v>plays</v>
      </c>
      <c r="S3440" s="8">
        <f t="shared" si="323"/>
        <v>42100.927858796291</v>
      </c>
      <c r="T3440" s="8">
        <f t="shared" si="320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321"/>
        <v>1.3467833333333334</v>
      </c>
      <c r="P3441" s="6">
        <f t="shared" si="322"/>
        <v>89.785555555555561</v>
      </c>
      <c r="Q3441" s="7" t="str">
        <f t="shared" si="324"/>
        <v>theater</v>
      </c>
      <c r="R3441" s="7" t="str">
        <f t="shared" si="325"/>
        <v>plays</v>
      </c>
      <c r="S3441" s="8">
        <f t="shared" si="323"/>
        <v>42374.911226851851</v>
      </c>
      <c r="T3441" s="8">
        <f t="shared" si="320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321"/>
        <v>1.052184</v>
      </c>
      <c r="P3442" s="6">
        <f t="shared" si="322"/>
        <v>64.157560975609755</v>
      </c>
      <c r="Q3442" s="7" t="str">
        <f t="shared" si="324"/>
        <v>theater</v>
      </c>
      <c r="R3442" s="7" t="str">
        <f t="shared" si="325"/>
        <v>plays</v>
      </c>
      <c r="S3442" s="8">
        <f t="shared" si="323"/>
        <v>41809.12300925926</v>
      </c>
      <c r="T3442" s="8">
        <f t="shared" si="320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321"/>
        <v>1.026</v>
      </c>
      <c r="P3443" s="6">
        <f t="shared" si="322"/>
        <v>59.651162790697676</v>
      </c>
      <c r="Q3443" s="7" t="str">
        <f t="shared" si="324"/>
        <v>theater</v>
      </c>
      <c r="R3443" s="7" t="str">
        <f t="shared" si="325"/>
        <v>plays</v>
      </c>
      <c r="S3443" s="8">
        <f t="shared" si="323"/>
        <v>42294.429641203707</v>
      </c>
      <c r="T3443" s="8">
        <f t="shared" si="320"/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321"/>
        <v>1</v>
      </c>
      <c r="P3444" s="6">
        <f t="shared" si="322"/>
        <v>31.25</v>
      </c>
      <c r="Q3444" s="7" t="str">
        <f t="shared" si="324"/>
        <v>theater</v>
      </c>
      <c r="R3444" s="7" t="str">
        <f t="shared" si="325"/>
        <v>plays</v>
      </c>
      <c r="S3444" s="8">
        <f t="shared" si="323"/>
        <v>42124.841111111105</v>
      </c>
      <c r="T3444" s="8">
        <f t="shared" si="320"/>
        <v>42154.841111111105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321"/>
        <v>1.855</v>
      </c>
      <c r="P3445" s="6">
        <f t="shared" si="322"/>
        <v>41.222222222222221</v>
      </c>
      <c r="Q3445" s="7" t="str">
        <f t="shared" si="324"/>
        <v>theater</v>
      </c>
      <c r="R3445" s="7" t="str">
        <f t="shared" si="325"/>
        <v>plays</v>
      </c>
      <c r="S3445" s="8">
        <f t="shared" si="323"/>
        <v>41861.524837962963</v>
      </c>
      <c r="T3445" s="8">
        <f t="shared" si="320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321"/>
        <v>2.89</v>
      </c>
      <c r="P3446" s="6">
        <f t="shared" si="322"/>
        <v>43.35</v>
      </c>
      <c r="Q3446" s="7" t="str">
        <f t="shared" si="324"/>
        <v>theater</v>
      </c>
      <c r="R3446" s="7" t="str">
        <f t="shared" si="325"/>
        <v>plays</v>
      </c>
      <c r="S3446" s="8">
        <f t="shared" si="323"/>
        <v>42521.291504629626</v>
      </c>
      <c r="T3446" s="8">
        <f t="shared" si="320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321"/>
        <v>1</v>
      </c>
      <c r="P3447" s="6">
        <f t="shared" si="322"/>
        <v>64.516129032258064</v>
      </c>
      <c r="Q3447" s="7" t="str">
        <f t="shared" si="324"/>
        <v>theater</v>
      </c>
      <c r="R3447" s="7" t="str">
        <f t="shared" si="325"/>
        <v>plays</v>
      </c>
      <c r="S3447" s="8">
        <f t="shared" si="323"/>
        <v>42272.530509259261</v>
      </c>
      <c r="T3447" s="8">
        <f t="shared" si="320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321"/>
        <v>1.0820000000000001</v>
      </c>
      <c r="P3448" s="6">
        <f t="shared" si="322"/>
        <v>43.28</v>
      </c>
      <c r="Q3448" s="7" t="str">
        <f t="shared" si="324"/>
        <v>theater</v>
      </c>
      <c r="R3448" s="7" t="str">
        <f t="shared" si="325"/>
        <v>plays</v>
      </c>
      <c r="S3448" s="8">
        <f t="shared" si="323"/>
        <v>42016.832465277781</v>
      </c>
      <c r="T3448" s="8">
        <f t="shared" si="320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321"/>
        <v>1.0780000000000001</v>
      </c>
      <c r="P3449" s="6">
        <f t="shared" si="322"/>
        <v>77</v>
      </c>
      <c r="Q3449" s="7" t="str">
        <f t="shared" si="324"/>
        <v>theater</v>
      </c>
      <c r="R3449" s="7" t="str">
        <f t="shared" si="325"/>
        <v>plays</v>
      </c>
      <c r="S3449" s="8">
        <f t="shared" si="323"/>
        <v>42402.889027777783</v>
      </c>
      <c r="T3449" s="8">
        <f t="shared" si="320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321"/>
        <v>1.0976190476190477</v>
      </c>
      <c r="P3450" s="6">
        <f t="shared" si="322"/>
        <v>51.222222222222221</v>
      </c>
      <c r="Q3450" s="7" t="str">
        <f t="shared" si="324"/>
        <v>theater</v>
      </c>
      <c r="R3450" s="7" t="str">
        <f t="shared" si="325"/>
        <v>plays</v>
      </c>
      <c r="S3450" s="8">
        <f t="shared" si="323"/>
        <v>41960.119085648148</v>
      </c>
      <c r="T3450" s="8">
        <f t="shared" si="320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321"/>
        <v>1.70625</v>
      </c>
      <c r="P3451" s="6">
        <f t="shared" si="322"/>
        <v>68.25</v>
      </c>
      <c r="Q3451" s="7" t="str">
        <f t="shared" si="324"/>
        <v>theater</v>
      </c>
      <c r="R3451" s="7" t="str">
        <f t="shared" si="325"/>
        <v>plays</v>
      </c>
      <c r="S3451" s="8">
        <f t="shared" si="323"/>
        <v>42532.052523148144</v>
      </c>
      <c r="T3451" s="8">
        <f t="shared" si="320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321"/>
        <v>1.52</v>
      </c>
      <c r="P3452" s="6">
        <f t="shared" si="322"/>
        <v>19.487179487179485</v>
      </c>
      <c r="Q3452" s="7" t="str">
        <f t="shared" si="324"/>
        <v>theater</v>
      </c>
      <c r="R3452" s="7" t="str">
        <f t="shared" si="325"/>
        <v>plays</v>
      </c>
      <c r="S3452" s="8">
        <f t="shared" si="323"/>
        <v>42036.704525462963</v>
      </c>
      <c r="T3452" s="8">
        <f t="shared" si="320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321"/>
        <v>1.0123076923076924</v>
      </c>
      <c r="P3453" s="6">
        <f t="shared" si="322"/>
        <v>41.125</v>
      </c>
      <c r="Q3453" s="7" t="str">
        <f t="shared" si="324"/>
        <v>theater</v>
      </c>
      <c r="R3453" s="7" t="str">
        <f t="shared" si="325"/>
        <v>plays</v>
      </c>
      <c r="S3453" s="8">
        <f t="shared" si="323"/>
        <v>42088.723692129628</v>
      </c>
      <c r="T3453" s="8">
        <f t="shared" si="320"/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321"/>
        <v>1.532</v>
      </c>
      <c r="P3454" s="6">
        <f t="shared" si="322"/>
        <v>41.405405405405403</v>
      </c>
      <c r="Q3454" s="7" t="str">
        <f t="shared" si="324"/>
        <v>theater</v>
      </c>
      <c r="R3454" s="7" t="str">
        <f t="shared" si="325"/>
        <v>plays</v>
      </c>
      <c r="S3454" s="8">
        <f t="shared" si="323"/>
        <v>41820.639189814814</v>
      </c>
      <c r="T3454" s="8">
        <f t="shared" si="320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321"/>
        <v>1.2833333333333334</v>
      </c>
      <c r="P3455" s="6">
        <f t="shared" si="322"/>
        <v>27.5</v>
      </c>
      <c r="Q3455" s="7" t="str">
        <f t="shared" si="324"/>
        <v>theater</v>
      </c>
      <c r="R3455" s="7" t="str">
        <f t="shared" si="325"/>
        <v>plays</v>
      </c>
      <c r="S3455" s="8">
        <f t="shared" si="323"/>
        <v>42535.97865740741</v>
      </c>
      <c r="T3455" s="8">
        <f t="shared" si="320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321"/>
        <v>1.0071428571428571</v>
      </c>
      <c r="P3456" s="6">
        <f t="shared" si="322"/>
        <v>33.571428571428569</v>
      </c>
      <c r="Q3456" s="7" t="str">
        <f t="shared" si="324"/>
        <v>theater</v>
      </c>
      <c r="R3456" s="7" t="str">
        <f t="shared" si="325"/>
        <v>plays</v>
      </c>
      <c r="S3456" s="8">
        <f t="shared" si="323"/>
        <v>41821.698599537034</v>
      </c>
      <c r="T3456" s="8">
        <f t="shared" si="320"/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321"/>
        <v>1.0065</v>
      </c>
      <c r="P3457" s="6">
        <f t="shared" si="322"/>
        <v>145.86956521739131</v>
      </c>
      <c r="Q3457" s="7" t="str">
        <f t="shared" si="324"/>
        <v>theater</v>
      </c>
      <c r="R3457" s="7" t="str">
        <f t="shared" si="325"/>
        <v>plays</v>
      </c>
      <c r="S3457" s="8">
        <f t="shared" si="323"/>
        <v>42626.7503125</v>
      </c>
      <c r="T3457" s="8">
        <f t="shared" si="320"/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321"/>
        <v>1.913</v>
      </c>
      <c r="P3458" s="6">
        <f t="shared" si="322"/>
        <v>358.6875</v>
      </c>
      <c r="Q3458" s="7" t="str">
        <f t="shared" si="324"/>
        <v>theater</v>
      </c>
      <c r="R3458" s="7" t="str">
        <f t="shared" si="325"/>
        <v>plays</v>
      </c>
      <c r="S3458" s="8">
        <f t="shared" si="323"/>
        <v>41821.205636574072</v>
      </c>
      <c r="T3458" s="8">
        <f t="shared" ref="T3458:T3521" si="326">(((I3458/60)/60)/24)+DATE(1970,1,1)</f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327">E3459/D3459</f>
        <v>1.4019999999999999</v>
      </c>
      <c r="P3459" s="6">
        <f t="shared" ref="P3459:P3522" si="328">IF(L3459=0,0,E3459/L3459)</f>
        <v>50.981818181818184</v>
      </c>
      <c r="Q3459" s="7" t="str">
        <f t="shared" si="324"/>
        <v>theater</v>
      </c>
      <c r="R3459" s="7" t="str">
        <f t="shared" si="325"/>
        <v>plays</v>
      </c>
      <c r="S3459" s="8">
        <f t="shared" ref="S3459:S3522" si="329">(((J3459/60)/60)/24)+DATE(1970,1,1)</f>
        <v>42016.706678240742</v>
      </c>
      <c r="T3459" s="8">
        <f t="shared" si="326"/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327"/>
        <v>1.2433537832310839</v>
      </c>
      <c r="P3460" s="6">
        <f t="shared" si="328"/>
        <v>45.037037037037038</v>
      </c>
      <c r="Q3460" s="7" t="str">
        <f t="shared" si="324"/>
        <v>theater</v>
      </c>
      <c r="R3460" s="7" t="str">
        <f t="shared" si="325"/>
        <v>plays</v>
      </c>
      <c r="S3460" s="8">
        <f t="shared" si="329"/>
        <v>42011.202581018515</v>
      </c>
      <c r="T3460" s="8">
        <f t="shared" si="326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327"/>
        <v>1.262</v>
      </c>
      <c r="P3461" s="6">
        <f t="shared" si="328"/>
        <v>17.527777777777779</v>
      </c>
      <c r="Q3461" s="7" t="str">
        <f t="shared" si="324"/>
        <v>theater</v>
      </c>
      <c r="R3461" s="7" t="str">
        <f t="shared" si="325"/>
        <v>plays</v>
      </c>
      <c r="S3461" s="8">
        <f t="shared" si="329"/>
        <v>42480.479861111111</v>
      </c>
      <c r="T3461" s="8">
        <f t="shared" si="326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327"/>
        <v>1.9</v>
      </c>
      <c r="P3462" s="6">
        <f t="shared" si="328"/>
        <v>50</v>
      </c>
      <c r="Q3462" s="7" t="str">
        <f t="shared" si="324"/>
        <v>theater</v>
      </c>
      <c r="R3462" s="7" t="str">
        <f t="shared" si="325"/>
        <v>plays</v>
      </c>
      <c r="S3462" s="8">
        <f t="shared" si="329"/>
        <v>41852.527222222219</v>
      </c>
      <c r="T3462" s="8">
        <f t="shared" si="326"/>
        <v>41866.527222222219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327"/>
        <v>1.39</v>
      </c>
      <c r="P3463" s="6">
        <f t="shared" si="328"/>
        <v>57.916666666666664</v>
      </c>
      <c r="Q3463" s="7" t="str">
        <f t="shared" si="324"/>
        <v>theater</v>
      </c>
      <c r="R3463" s="7" t="str">
        <f t="shared" si="325"/>
        <v>plays</v>
      </c>
      <c r="S3463" s="8">
        <f t="shared" si="329"/>
        <v>42643.632858796293</v>
      </c>
      <c r="T3463" s="8">
        <f t="shared" si="326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327"/>
        <v>2.02</v>
      </c>
      <c r="P3464" s="6">
        <f t="shared" si="328"/>
        <v>29.705882352941178</v>
      </c>
      <c r="Q3464" s="7" t="str">
        <f t="shared" si="324"/>
        <v>theater</v>
      </c>
      <c r="R3464" s="7" t="str">
        <f t="shared" si="325"/>
        <v>plays</v>
      </c>
      <c r="S3464" s="8">
        <f t="shared" si="329"/>
        <v>42179.898472222223</v>
      </c>
      <c r="T3464" s="8">
        <f t="shared" si="326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327"/>
        <v>1.0338000000000001</v>
      </c>
      <c r="P3465" s="6">
        <f t="shared" si="328"/>
        <v>90.684210526315795</v>
      </c>
      <c r="Q3465" s="7" t="str">
        <f t="shared" si="324"/>
        <v>theater</v>
      </c>
      <c r="R3465" s="7" t="str">
        <f t="shared" si="325"/>
        <v>plays</v>
      </c>
      <c r="S3465" s="8">
        <f t="shared" si="329"/>
        <v>42612.918807870374</v>
      </c>
      <c r="T3465" s="8">
        <f t="shared" si="326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327"/>
        <v>1.023236</v>
      </c>
      <c r="P3466" s="6">
        <f t="shared" si="328"/>
        <v>55.012688172043013</v>
      </c>
      <c r="Q3466" s="7" t="str">
        <f t="shared" si="324"/>
        <v>theater</v>
      </c>
      <c r="R3466" s="7" t="str">
        <f t="shared" si="325"/>
        <v>plays</v>
      </c>
      <c r="S3466" s="8">
        <f t="shared" si="329"/>
        <v>42575.130057870367</v>
      </c>
      <c r="T3466" s="8">
        <f t="shared" si="326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327"/>
        <v>1.03</v>
      </c>
      <c r="P3467" s="6">
        <f t="shared" si="328"/>
        <v>57.222222222222221</v>
      </c>
      <c r="Q3467" s="7" t="str">
        <f t="shared" si="324"/>
        <v>theater</v>
      </c>
      <c r="R3467" s="7" t="str">
        <f t="shared" si="325"/>
        <v>plays</v>
      </c>
      <c r="S3467" s="8">
        <f t="shared" si="329"/>
        <v>42200.625833333332</v>
      </c>
      <c r="T3467" s="8">
        <f t="shared" si="326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327"/>
        <v>1.2714285714285714</v>
      </c>
      <c r="P3468" s="6">
        <f t="shared" si="328"/>
        <v>72.950819672131146</v>
      </c>
      <c r="Q3468" s="7" t="str">
        <f t="shared" si="324"/>
        <v>theater</v>
      </c>
      <c r="R3468" s="7" t="str">
        <f t="shared" si="325"/>
        <v>plays</v>
      </c>
      <c r="S3468" s="8">
        <f t="shared" si="329"/>
        <v>42420.019097222219</v>
      </c>
      <c r="T3468" s="8">
        <f t="shared" si="326"/>
        <v>42479.977430555555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327"/>
        <v>1.01</v>
      </c>
      <c r="P3469" s="6">
        <f t="shared" si="328"/>
        <v>64.468085106382972</v>
      </c>
      <c r="Q3469" s="7" t="str">
        <f t="shared" si="324"/>
        <v>theater</v>
      </c>
      <c r="R3469" s="7" t="str">
        <f t="shared" si="325"/>
        <v>plays</v>
      </c>
      <c r="S3469" s="8">
        <f t="shared" si="329"/>
        <v>42053.671666666662</v>
      </c>
      <c r="T3469" s="8">
        <f t="shared" si="326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327"/>
        <v>1.2178</v>
      </c>
      <c r="P3470" s="6">
        <f t="shared" si="328"/>
        <v>716.35294117647061</v>
      </c>
      <c r="Q3470" s="7" t="str">
        <f t="shared" si="324"/>
        <v>theater</v>
      </c>
      <c r="R3470" s="7" t="str">
        <f t="shared" si="325"/>
        <v>plays</v>
      </c>
      <c r="S3470" s="8">
        <f t="shared" si="329"/>
        <v>42605.765381944439</v>
      </c>
      <c r="T3470" s="8">
        <f t="shared" si="326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327"/>
        <v>1.1339285714285714</v>
      </c>
      <c r="P3471" s="6">
        <f t="shared" si="328"/>
        <v>50.396825396825399</v>
      </c>
      <c r="Q3471" s="7" t="str">
        <f t="shared" si="324"/>
        <v>theater</v>
      </c>
      <c r="R3471" s="7" t="str">
        <f t="shared" si="325"/>
        <v>plays</v>
      </c>
      <c r="S3471" s="8">
        <f t="shared" si="329"/>
        <v>42458.641724537039</v>
      </c>
      <c r="T3471" s="8">
        <f t="shared" si="326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327"/>
        <v>1.5</v>
      </c>
      <c r="P3472" s="6">
        <f t="shared" si="328"/>
        <v>41.666666666666664</v>
      </c>
      <c r="Q3472" s="7" t="str">
        <f t="shared" si="324"/>
        <v>theater</v>
      </c>
      <c r="R3472" s="7" t="str">
        <f t="shared" si="325"/>
        <v>plays</v>
      </c>
      <c r="S3472" s="8">
        <f t="shared" si="329"/>
        <v>42529.022013888884</v>
      </c>
      <c r="T3472" s="8">
        <f t="shared" si="326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327"/>
        <v>2.1459999999999999</v>
      </c>
      <c r="P3473" s="6">
        <f t="shared" si="328"/>
        <v>35.766666666666666</v>
      </c>
      <c r="Q3473" s="7" t="str">
        <f t="shared" si="324"/>
        <v>theater</v>
      </c>
      <c r="R3473" s="7" t="str">
        <f t="shared" si="325"/>
        <v>plays</v>
      </c>
      <c r="S3473" s="8">
        <f t="shared" si="329"/>
        <v>41841.820486111108</v>
      </c>
      <c r="T3473" s="8">
        <f t="shared" si="326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327"/>
        <v>1.0205</v>
      </c>
      <c r="P3474" s="6">
        <f t="shared" si="328"/>
        <v>88.739130434782609</v>
      </c>
      <c r="Q3474" s="7" t="str">
        <f t="shared" si="324"/>
        <v>theater</v>
      </c>
      <c r="R3474" s="7" t="str">
        <f t="shared" si="325"/>
        <v>plays</v>
      </c>
      <c r="S3474" s="8">
        <f t="shared" si="329"/>
        <v>41928.170497685183</v>
      </c>
      <c r="T3474" s="8">
        <f t="shared" si="326"/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327"/>
        <v>1</v>
      </c>
      <c r="P3475" s="6">
        <f t="shared" si="328"/>
        <v>148.4848484848485</v>
      </c>
      <c r="Q3475" s="7" t="str">
        <f t="shared" si="324"/>
        <v>theater</v>
      </c>
      <c r="R3475" s="7" t="str">
        <f t="shared" si="325"/>
        <v>plays</v>
      </c>
      <c r="S3475" s="8">
        <f t="shared" si="329"/>
        <v>42062.834444444445</v>
      </c>
      <c r="T3475" s="8">
        <f t="shared" si="326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327"/>
        <v>1.01</v>
      </c>
      <c r="P3476" s="6">
        <f t="shared" si="328"/>
        <v>51.794871794871796</v>
      </c>
      <c r="Q3476" s="7" t="str">
        <f t="shared" si="324"/>
        <v>theater</v>
      </c>
      <c r="R3476" s="7" t="str">
        <f t="shared" si="325"/>
        <v>plays</v>
      </c>
      <c r="S3476" s="8">
        <f t="shared" si="329"/>
        <v>42541.501516203702</v>
      </c>
      <c r="T3476" s="8">
        <f t="shared" si="326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327"/>
        <v>1.1333333333333333</v>
      </c>
      <c r="P3477" s="6">
        <f t="shared" si="328"/>
        <v>20</v>
      </c>
      <c r="Q3477" s="7" t="str">
        <f t="shared" si="324"/>
        <v>theater</v>
      </c>
      <c r="R3477" s="7" t="str">
        <f t="shared" si="325"/>
        <v>plays</v>
      </c>
      <c r="S3477" s="8">
        <f t="shared" si="329"/>
        <v>41918.880833333329</v>
      </c>
      <c r="T3477" s="8">
        <f t="shared" si="326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327"/>
        <v>1.04</v>
      </c>
      <c r="P3478" s="6">
        <f t="shared" si="328"/>
        <v>52</v>
      </c>
      <c r="Q3478" s="7" t="str">
        <f t="shared" si="324"/>
        <v>theater</v>
      </c>
      <c r="R3478" s="7" t="str">
        <f t="shared" si="325"/>
        <v>plays</v>
      </c>
      <c r="S3478" s="8">
        <f t="shared" si="329"/>
        <v>41921.279976851853</v>
      </c>
      <c r="T3478" s="8">
        <f t="shared" si="326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327"/>
        <v>1.1533333333333333</v>
      </c>
      <c r="P3479" s="6">
        <f t="shared" si="328"/>
        <v>53.230769230769234</v>
      </c>
      <c r="Q3479" s="7" t="str">
        <f t="shared" si="324"/>
        <v>theater</v>
      </c>
      <c r="R3479" s="7" t="str">
        <f t="shared" si="325"/>
        <v>plays</v>
      </c>
      <c r="S3479" s="8">
        <f t="shared" si="329"/>
        <v>42128.736608796295</v>
      </c>
      <c r="T3479" s="8">
        <f t="shared" si="326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327"/>
        <v>1.1285000000000001</v>
      </c>
      <c r="P3480" s="6">
        <f t="shared" si="328"/>
        <v>39.596491228070178</v>
      </c>
      <c r="Q3480" s="7" t="str">
        <f t="shared" si="324"/>
        <v>theater</v>
      </c>
      <c r="R3480" s="7" t="str">
        <f t="shared" si="325"/>
        <v>plays</v>
      </c>
      <c r="S3480" s="8">
        <f t="shared" si="329"/>
        <v>42053.916921296302</v>
      </c>
      <c r="T3480" s="8">
        <f t="shared" si="326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327"/>
        <v>1.2786666666666666</v>
      </c>
      <c r="P3481" s="6">
        <f t="shared" si="328"/>
        <v>34.25</v>
      </c>
      <c r="Q3481" s="7" t="str">
        <f t="shared" si="324"/>
        <v>theater</v>
      </c>
      <c r="R3481" s="7" t="str">
        <f t="shared" si="325"/>
        <v>plays</v>
      </c>
      <c r="S3481" s="8">
        <f t="shared" si="329"/>
        <v>41781.855092592588</v>
      </c>
      <c r="T3481" s="8">
        <f t="shared" si="326"/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327"/>
        <v>1.4266666666666667</v>
      </c>
      <c r="P3482" s="6">
        <f t="shared" si="328"/>
        <v>164.61538461538461</v>
      </c>
      <c r="Q3482" s="7" t="str">
        <f t="shared" si="324"/>
        <v>theater</v>
      </c>
      <c r="R3482" s="7" t="str">
        <f t="shared" si="325"/>
        <v>plays</v>
      </c>
      <c r="S3482" s="8">
        <f t="shared" si="329"/>
        <v>42171.317442129628</v>
      </c>
      <c r="T3482" s="8">
        <f t="shared" si="326"/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327"/>
        <v>1.1879999999999999</v>
      </c>
      <c r="P3483" s="6">
        <f t="shared" si="328"/>
        <v>125.05263157894737</v>
      </c>
      <c r="Q3483" s="7" t="str">
        <f t="shared" si="324"/>
        <v>theater</v>
      </c>
      <c r="R3483" s="7" t="str">
        <f t="shared" si="325"/>
        <v>plays</v>
      </c>
      <c r="S3483" s="8">
        <f t="shared" si="329"/>
        <v>41989.24754629629</v>
      </c>
      <c r="T3483" s="8">
        <f t="shared" si="326"/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327"/>
        <v>1.3833333333333333</v>
      </c>
      <c r="P3484" s="6">
        <f t="shared" si="328"/>
        <v>51.875</v>
      </c>
      <c r="Q3484" s="7" t="str">
        <f t="shared" si="324"/>
        <v>theater</v>
      </c>
      <c r="R3484" s="7" t="str">
        <f t="shared" si="325"/>
        <v>plays</v>
      </c>
      <c r="S3484" s="8">
        <f t="shared" si="329"/>
        <v>41796.771597222221</v>
      </c>
      <c r="T3484" s="8">
        <f t="shared" si="326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327"/>
        <v>1.599402985074627</v>
      </c>
      <c r="P3485" s="6">
        <f t="shared" si="328"/>
        <v>40.285714285714285</v>
      </c>
      <c r="Q3485" s="7" t="str">
        <f t="shared" si="324"/>
        <v>theater</v>
      </c>
      <c r="R3485" s="7" t="str">
        <f t="shared" si="325"/>
        <v>plays</v>
      </c>
      <c r="S3485" s="8">
        <f t="shared" si="329"/>
        <v>41793.668761574074</v>
      </c>
      <c r="T3485" s="8">
        <f t="shared" si="326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327"/>
        <v>1.1424000000000001</v>
      </c>
      <c r="P3486" s="6">
        <f t="shared" si="328"/>
        <v>64.909090909090907</v>
      </c>
      <c r="Q3486" s="7" t="str">
        <f t="shared" si="324"/>
        <v>theater</v>
      </c>
      <c r="R3486" s="7" t="str">
        <f t="shared" si="325"/>
        <v>plays</v>
      </c>
      <c r="S3486" s="8">
        <f t="shared" si="329"/>
        <v>42506.760405092587</v>
      </c>
      <c r="T3486" s="8">
        <f t="shared" si="326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327"/>
        <v>1.0060606060606061</v>
      </c>
      <c r="P3487" s="6">
        <f t="shared" si="328"/>
        <v>55.333333333333336</v>
      </c>
      <c r="Q3487" s="7" t="str">
        <f t="shared" si="324"/>
        <v>theater</v>
      </c>
      <c r="R3487" s="7" t="str">
        <f t="shared" si="325"/>
        <v>plays</v>
      </c>
      <c r="S3487" s="8">
        <f t="shared" si="329"/>
        <v>42372.693055555559</v>
      </c>
      <c r="T3487" s="8">
        <f t="shared" si="326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327"/>
        <v>1.552</v>
      </c>
      <c r="P3488" s="6">
        <f t="shared" si="328"/>
        <v>83.142857142857139</v>
      </c>
      <c r="Q3488" s="7" t="str">
        <f t="shared" si="324"/>
        <v>theater</v>
      </c>
      <c r="R3488" s="7" t="str">
        <f t="shared" si="325"/>
        <v>plays</v>
      </c>
      <c r="S3488" s="8">
        <f t="shared" si="329"/>
        <v>42126.87501157407</v>
      </c>
      <c r="T3488" s="8">
        <f t="shared" si="326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327"/>
        <v>1.2775000000000001</v>
      </c>
      <c r="P3489" s="6">
        <f t="shared" si="328"/>
        <v>38.712121212121211</v>
      </c>
      <c r="Q3489" s="7" t="str">
        <f t="shared" si="324"/>
        <v>theater</v>
      </c>
      <c r="R3489" s="7" t="str">
        <f t="shared" si="325"/>
        <v>plays</v>
      </c>
      <c r="S3489" s="8">
        <f t="shared" si="329"/>
        <v>42149.940416666665</v>
      </c>
      <c r="T3489" s="8">
        <f t="shared" si="326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327"/>
        <v>1.212</v>
      </c>
      <c r="P3490" s="6">
        <f t="shared" si="328"/>
        <v>125.37931034482759</v>
      </c>
      <c r="Q3490" s="7" t="str">
        <f t="shared" si="324"/>
        <v>theater</v>
      </c>
      <c r="R3490" s="7" t="str">
        <f t="shared" si="325"/>
        <v>plays</v>
      </c>
      <c r="S3490" s="8">
        <f t="shared" si="329"/>
        <v>42087.768055555556</v>
      </c>
      <c r="T3490" s="8">
        <f t="shared" si="326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327"/>
        <v>1.127</v>
      </c>
      <c r="P3491" s="6">
        <f t="shared" si="328"/>
        <v>78.263888888888886</v>
      </c>
      <c r="Q3491" s="7" t="str">
        <f t="shared" si="324"/>
        <v>theater</v>
      </c>
      <c r="R3491" s="7" t="str">
        <f t="shared" si="325"/>
        <v>plays</v>
      </c>
      <c r="S3491" s="8">
        <f t="shared" si="329"/>
        <v>41753.635775462964</v>
      </c>
      <c r="T3491" s="8">
        <f t="shared" si="326"/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327"/>
        <v>1.2749999999999999</v>
      </c>
      <c r="P3492" s="6">
        <f t="shared" si="328"/>
        <v>47.222222222222221</v>
      </c>
      <c r="Q3492" s="7" t="str">
        <f t="shared" si="324"/>
        <v>theater</v>
      </c>
      <c r="R3492" s="7" t="str">
        <f t="shared" si="325"/>
        <v>plays</v>
      </c>
      <c r="S3492" s="8">
        <f t="shared" si="329"/>
        <v>42443.802361111113</v>
      </c>
      <c r="T3492" s="8">
        <f t="shared" si="326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327"/>
        <v>1.5820000000000001</v>
      </c>
      <c r="P3493" s="6">
        <f t="shared" si="328"/>
        <v>79.099999999999994</v>
      </c>
      <c r="Q3493" s="7" t="str">
        <f t="shared" si="324"/>
        <v>theater</v>
      </c>
      <c r="R3493" s="7" t="str">
        <f t="shared" si="325"/>
        <v>plays</v>
      </c>
      <c r="S3493" s="8">
        <f t="shared" si="329"/>
        <v>42121.249814814815</v>
      </c>
      <c r="T3493" s="8">
        <f t="shared" si="326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327"/>
        <v>1.0526894736842105</v>
      </c>
      <c r="P3494" s="6">
        <f t="shared" si="328"/>
        <v>114.29199999999999</v>
      </c>
      <c r="Q3494" s="7" t="str">
        <f t="shared" si="324"/>
        <v>theater</v>
      </c>
      <c r="R3494" s="7" t="str">
        <f t="shared" si="325"/>
        <v>plays</v>
      </c>
      <c r="S3494" s="8">
        <f t="shared" si="329"/>
        <v>42268.009224537032</v>
      </c>
      <c r="T3494" s="8">
        <f t="shared" si="326"/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327"/>
        <v>1</v>
      </c>
      <c r="P3495" s="6">
        <f t="shared" si="328"/>
        <v>51.724137931034484</v>
      </c>
      <c r="Q3495" s="7" t="str">
        <f t="shared" si="324"/>
        <v>theater</v>
      </c>
      <c r="R3495" s="7" t="str">
        <f t="shared" si="325"/>
        <v>plays</v>
      </c>
      <c r="S3495" s="8">
        <f t="shared" si="329"/>
        <v>41848.866157407407</v>
      </c>
      <c r="T3495" s="8">
        <f t="shared" si="326"/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327"/>
        <v>1</v>
      </c>
      <c r="P3496" s="6">
        <f t="shared" si="328"/>
        <v>30.76923076923077</v>
      </c>
      <c r="Q3496" s="7" t="str">
        <f t="shared" si="324"/>
        <v>theater</v>
      </c>
      <c r="R3496" s="7" t="str">
        <f t="shared" si="325"/>
        <v>plays</v>
      </c>
      <c r="S3496" s="8">
        <f t="shared" si="329"/>
        <v>42689.214988425927</v>
      </c>
      <c r="T3496" s="8">
        <f t="shared" si="326"/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327"/>
        <v>1.0686</v>
      </c>
      <c r="P3497" s="6">
        <f t="shared" si="328"/>
        <v>74.208333333333329</v>
      </c>
      <c r="Q3497" s="7" t="str">
        <f t="shared" si="324"/>
        <v>theater</v>
      </c>
      <c r="R3497" s="7" t="str">
        <f t="shared" si="325"/>
        <v>plays</v>
      </c>
      <c r="S3497" s="8">
        <f t="shared" si="329"/>
        <v>41915.762835648151</v>
      </c>
      <c r="T3497" s="8">
        <f t="shared" si="326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327"/>
        <v>1.244</v>
      </c>
      <c r="P3498" s="6">
        <f t="shared" si="328"/>
        <v>47.846153846153847</v>
      </c>
      <c r="Q3498" s="7" t="str">
        <f t="shared" ref="Q3498:Q3561" si="330">LEFT(N3498,SEARCH("/",N3498)-1)</f>
        <v>theater</v>
      </c>
      <c r="R3498" s="7" t="str">
        <f t="shared" ref="R3498:R3561" si="331">RIGHT(N3498,LEN(N3498)-SEARCH("/",N3498))</f>
        <v>plays</v>
      </c>
      <c r="S3498" s="8">
        <f t="shared" si="329"/>
        <v>42584.846828703703</v>
      </c>
      <c r="T3498" s="8">
        <f t="shared" si="326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327"/>
        <v>1.0870406189555126</v>
      </c>
      <c r="P3499" s="6">
        <f t="shared" si="328"/>
        <v>34.408163265306122</v>
      </c>
      <c r="Q3499" s="7" t="str">
        <f t="shared" si="330"/>
        <v>theater</v>
      </c>
      <c r="R3499" s="7" t="str">
        <f t="shared" si="331"/>
        <v>plays</v>
      </c>
      <c r="S3499" s="8">
        <f t="shared" si="329"/>
        <v>42511.741944444439</v>
      </c>
      <c r="T3499" s="8">
        <f t="shared" si="326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327"/>
        <v>1.0242424242424242</v>
      </c>
      <c r="P3500" s="6">
        <f t="shared" si="328"/>
        <v>40.238095238095241</v>
      </c>
      <c r="Q3500" s="7" t="str">
        <f t="shared" si="330"/>
        <v>theater</v>
      </c>
      <c r="R3500" s="7" t="str">
        <f t="shared" si="331"/>
        <v>plays</v>
      </c>
      <c r="S3500" s="8">
        <f t="shared" si="329"/>
        <v>42459.15861111111</v>
      </c>
      <c r="T3500" s="8">
        <f t="shared" si="326"/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327"/>
        <v>1.0549999999999999</v>
      </c>
      <c r="P3501" s="6">
        <f t="shared" si="328"/>
        <v>60.285714285714285</v>
      </c>
      <c r="Q3501" s="7" t="str">
        <f t="shared" si="330"/>
        <v>theater</v>
      </c>
      <c r="R3501" s="7" t="str">
        <f t="shared" si="331"/>
        <v>plays</v>
      </c>
      <c r="S3501" s="8">
        <f t="shared" si="329"/>
        <v>42132.036168981482</v>
      </c>
      <c r="T3501" s="8">
        <f t="shared" si="326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327"/>
        <v>1.0629999999999999</v>
      </c>
      <c r="P3502" s="6">
        <f t="shared" si="328"/>
        <v>25.30952380952381</v>
      </c>
      <c r="Q3502" s="7" t="str">
        <f t="shared" si="330"/>
        <v>theater</v>
      </c>
      <c r="R3502" s="7" t="str">
        <f t="shared" si="331"/>
        <v>plays</v>
      </c>
      <c r="S3502" s="8">
        <f t="shared" si="329"/>
        <v>42419.91942129629</v>
      </c>
      <c r="T3502" s="8">
        <f t="shared" si="326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327"/>
        <v>1.0066666666666666</v>
      </c>
      <c r="P3503" s="6">
        <f t="shared" si="328"/>
        <v>35.952380952380949</v>
      </c>
      <c r="Q3503" s="7" t="str">
        <f t="shared" si="330"/>
        <v>theater</v>
      </c>
      <c r="R3503" s="7" t="str">
        <f t="shared" si="331"/>
        <v>plays</v>
      </c>
      <c r="S3503" s="8">
        <f t="shared" si="329"/>
        <v>42233.763831018514</v>
      </c>
      <c r="T3503" s="8">
        <f t="shared" si="326"/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327"/>
        <v>1.054</v>
      </c>
      <c r="P3504" s="6">
        <f t="shared" si="328"/>
        <v>136</v>
      </c>
      <c r="Q3504" s="7" t="str">
        <f t="shared" si="330"/>
        <v>theater</v>
      </c>
      <c r="R3504" s="7" t="str">
        <f t="shared" si="331"/>
        <v>plays</v>
      </c>
      <c r="S3504" s="8">
        <f t="shared" si="329"/>
        <v>42430.839398148149</v>
      </c>
      <c r="T3504" s="8">
        <f t="shared" si="326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327"/>
        <v>1.0755999999999999</v>
      </c>
      <c r="P3505" s="6">
        <f t="shared" si="328"/>
        <v>70.763157894736835</v>
      </c>
      <c r="Q3505" s="7" t="str">
        <f t="shared" si="330"/>
        <v>theater</v>
      </c>
      <c r="R3505" s="7" t="str">
        <f t="shared" si="331"/>
        <v>plays</v>
      </c>
      <c r="S3505" s="8">
        <f t="shared" si="329"/>
        <v>42545.478333333333</v>
      </c>
      <c r="T3505" s="8">
        <f t="shared" si="326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327"/>
        <v>1</v>
      </c>
      <c r="P3506" s="6">
        <f t="shared" si="328"/>
        <v>125</v>
      </c>
      <c r="Q3506" s="7" t="str">
        <f t="shared" si="330"/>
        <v>theater</v>
      </c>
      <c r="R3506" s="7" t="str">
        <f t="shared" si="331"/>
        <v>plays</v>
      </c>
      <c r="S3506" s="8">
        <f t="shared" si="329"/>
        <v>42297.748738425929</v>
      </c>
      <c r="T3506" s="8">
        <f t="shared" si="326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327"/>
        <v>1.0376000000000001</v>
      </c>
      <c r="P3507" s="6">
        <f t="shared" si="328"/>
        <v>66.512820512820511</v>
      </c>
      <c r="Q3507" s="7" t="str">
        <f t="shared" si="330"/>
        <v>theater</v>
      </c>
      <c r="R3507" s="7" t="str">
        <f t="shared" si="331"/>
        <v>plays</v>
      </c>
      <c r="S3507" s="8">
        <f t="shared" si="329"/>
        <v>41760.935706018521</v>
      </c>
      <c r="T3507" s="8">
        <f t="shared" si="326"/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327"/>
        <v>1.0149999999999999</v>
      </c>
      <c r="P3508" s="6">
        <f t="shared" si="328"/>
        <v>105</v>
      </c>
      <c r="Q3508" s="7" t="str">
        <f t="shared" si="330"/>
        <v>theater</v>
      </c>
      <c r="R3508" s="7" t="str">
        <f t="shared" si="331"/>
        <v>plays</v>
      </c>
      <c r="S3508" s="8">
        <f t="shared" si="329"/>
        <v>41829.734259259261</v>
      </c>
      <c r="T3508" s="8">
        <f t="shared" si="326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327"/>
        <v>1.044</v>
      </c>
      <c r="P3509" s="6">
        <f t="shared" si="328"/>
        <v>145</v>
      </c>
      <c r="Q3509" s="7" t="str">
        <f t="shared" si="330"/>
        <v>theater</v>
      </c>
      <c r="R3509" s="7" t="str">
        <f t="shared" si="331"/>
        <v>plays</v>
      </c>
      <c r="S3509" s="8">
        <f t="shared" si="329"/>
        <v>42491.92288194444</v>
      </c>
      <c r="T3509" s="8">
        <f t="shared" si="326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327"/>
        <v>1.8</v>
      </c>
      <c r="P3510" s="6">
        <f t="shared" si="328"/>
        <v>12</v>
      </c>
      <c r="Q3510" s="7" t="str">
        <f t="shared" si="330"/>
        <v>theater</v>
      </c>
      <c r="R3510" s="7" t="str">
        <f t="shared" si="331"/>
        <v>plays</v>
      </c>
      <c r="S3510" s="8">
        <f t="shared" si="329"/>
        <v>42477.729780092588</v>
      </c>
      <c r="T3510" s="8">
        <f t="shared" si="326"/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327"/>
        <v>1.0633333333333332</v>
      </c>
      <c r="P3511" s="6">
        <f t="shared" si="328"/>
        <v>96.666666666666671</v>
      </c>
      <c r="Q3511" s="7" t="str">
        <f t="shared" si="330"/>
        <v>theater</v>
      </c>
      <c r="R3511" s="7" t="str">
        <f t="shared" si="331"/>
        <v>plays</v>
      </c>
      <c r="S3511" s="8">
        <f t="shared" si="329"/>
        <v>41950.859560185185</v>
      </c>
      <c r="T3511" s="8">
        <f t="shared" si="326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327"/>
        <v>1.0055555555555555</v>
      </c>
      <c r="P3512" s="6">
        <f t="shared" si="328"/>
        <v>60.333333333333336</v>
      </c>
      <c r="Q3512" s="7" t="str">
        <f t="shared" si="330"/>
        <v>theater</v>
      </c>
      <c r="R3512" s="7" t="str">
        <f t="shared" si="331"/>
        <v>plays</v>
      </c>
      <c r="S3512" s="8">
        <f t="shared" si="329"/>
        <v>41802.62090277778</v>
      </c>
      <c r="T3512" s="8">
        <f t="shared" si="326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327"/>
        <v>1.012</v>
      </c>
      <c r="P3513" s="6">
        <f t="shared" si="328"/>
        <v>79.89473684210526</v>
      </c>
      <c r="Q3513" s="7" t="str">
        <f t="shared" si="330"/>
        <v>theater</v>
      </c>
      <c r="R3513" s="7" t="str">
        <f t="shared" si="331"/>
        <v>plays</v>
      </c>
      <c r="S3513" s="8">
        <f t="shared" si="329"/>
        <v>41927.873784722222</v>
      </c>
      <c r="T3513" s="8">
        <f t="shared" si="326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327"/>
        <v>1</v>
      </c>
      <c r="P3514" s="6">
        <f t="shared" si="328"/>
        <v>58.823529411764703</v>
      </c>
      <c r="Q3514" s="7" t="str">
        <f t="shared" si="330"/>
        <v>theater</v>
      </c>
      <c r="R3514" s="7" t="str">
        <f t="shared" si="331"/>
        <v>plays</v>
      </c>
      <c r="S3514" s="8">
        <f t="shared" si="329"/>
        <v>42057.536944444444</v>
      </c>
      <c r="T3514" s="8">
        <f t="shared" si="326"/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327"/>
        <v>1.1839285714285714</v>
      </c>
      <c r="P3515" s="6">
        <f t="shared" si="328"/>
        <v>75.340909090909093</v>
      </c>
      <c r="Q3515" s="7" t="str">
        <f t="shared" si="330"/>
        <v>theater</v>
      </c>
      <c r="R3515" s="7" t="str">
        <f t="shared" si="331"/>
        <v>plays</v>
      </c>
      <c r="S3515" s="8">
        <f t="shared" si="329"/>
        <v>41781.096203703702</v>
      </c>
      <c r="T3515" s="8">
        <f t="shared" si="326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327"/>
        <v>1.1000000000000001</v>
      </c>
      <c r="P3516" s="6">
        <f t="shared" si="328"/>
        <v>55</v>
      </c>
      <c r="Q3516" s="7" t="str">
        <f t="shared" si="330"/>
        <v>theater</v>
      </c>
      <c r="R3516" s="7" t="str">
        <f t="shared" si="331"/>
        <v>plays</v>
      </c>
      <c r="S3516" s="8">
        <f t="shared" si="329"/>
        <v>42020.846666666665</v>
      </c>
      <c r="T3516" s="8">
        <f t="shared" si="326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327"/>
        <v>1.0266666666666666</v>
      </c>
      <c r="P3517" s="6">
        <f t="shared" si="328"/>
        <v>66.956521739130437</v>
      </c>
      <c r="Q3517" s="7" t="str">
        <f t="shared" si="330"/>
        <v>theater</v>
      </c>
      <c r="R3517" s="7" t="str">
        <f t="shared" si="331"/>
        <v>plays</v>
      </c>
      <c r="S3517" s="8">
        <f t="shared" si="329"/>
        <v>42125.772812499999</v>
      </c>
      <c r="T3517" s="8">
        <f t="shared" si="326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327"/>
        <v>1</v>
      </c>
      <c r="P3518" s="6">
        <f t="shared" si="328"/>
        <v>227.27272727272728</v>
      </c>
      <c r="Q3518" s="7" t="str">
        <f t="shared" si="330"/>
        <v>theater</v>
      </c>
      <c r="R3518" s="7" t="str">
        <f t="shared" si="331"/>
        <v>plays</v>
      </c>
      <c r="S3518" s="8">
        <f t="shared" si="329"/>
        <v>41856.010069444441</v>
      </c>
      <c r="T3518" s="8">
        <f t="shared" si="326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327"/>
        <v>1</v>
      </c>
      <c r="P3519" s="6">
        <f t="shared" si="328"/>
        <v>307.69230769230768</v>
      </c>
      <c r="Q3519" s="7" t="str">
        <f t="shared" si="330"/>
        <v>theater</v>
      </c>
      <c r="R3519" s="7" t="str">
        <f t="shared" si="331"/>
        <v>plays</v>
      </c>
      <c r="S3519" s="8">
        <f t="shared" si="329"/>
        <v>41794.817523148151</v>
      </c>
      <c r="T3519" s="8">
        <f t="shared" si="326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327"/>
        <v>1.10046</v>
      </c>
      <c r="P3520" s="6">
        <f t="shared" si="328"/>
        <v>50.020909090909093</v>
      </c>
      <c r="Q3520" s="7" t="str">
        <f t="shared" si="330"/>
        <v>theater</v>
      </c>
      <c r="R3520" s="7" t="str">
        <f t="shared" si="331"/>
        <v>plays</v>
      </c>
      <c r="S3520" s="8">
        <f t="shared" si="329"/>
        <v>41893.783553240741</v>
      </c>
      <c r="T3520" s="8">
        <f t="shared" si="326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327"/>
        <v>1.0135000000000001</v>
      </c>
      <c r="P3521" s="6">
        <f t="shared" si="328"/>
        <v>72.392857142857139</v>
      </c>
      <c r="Q3521" s="7" t="str">
        <f t="shared" si="330"/>
        <v>theater</v>
      </c>
      <c r="R3521" s="7" t="str">
        <f t="shared" si="331"/>
        <v>plays</v>
      </c>
      <c r="S3521" s="8">
        <f t="shared" si="329"/>
        <v>42037.598958333328</v>
      </c>
      <c r="T3521" s="8">
        <f t="shared" si="326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327"/>
        <v>1.0075000000000001</v>
      </c>
      <c r="P3522" s="6">
        <f t="shared" si="328"/>
        <v>95.952380952380949</v>
      </c>
      <c r="Q3522" s="7" t="str">
        <f t="shared" si="330"/>
        <v>theater</v>
      </c>
      <c r="R3522" s="7" t="str">
        <f t="shared" si="331"/>
        <v>plays</v>
      </c>
      <c r="S3522" s="8">
        <f t="shared" si="329"/>
        <v>42227.824212962965</v>
      </c>
      <c r="T3522" s="8">
        <f t="shared" ref="T3522:T3585" si="332">(((I3522/60)/60)/24)+DATE(1970,1,1)</f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333">E3523/D3523</f>
        <v>1.6942857142857144</v>
      </c>
      <c r="P3523" s="6">
        <f t="shared" ref="P3523:P3586" si="334">IF(L3523=0,0,E3523/L3523)</f>
        <v>45.615384615384613</v>
      </c>
      <c r="Q3523" s="7" t="str">
        <f t="shared" si="330"/>
        <v>theater</v>
      </c>
      <c r="R3523" s="7" t="str">
        <f t="shared" si="331"/>
        <v>plays</v>
      </c>
      <c r="S3523" s="8">
        <f t="shared" ref="S3523:S3586" si="335">(((J3523/60)/60)/24)+DATE(1970,1,1)</f>
        <v>41881.361342592594</v>
      </c>
      <c r="T3523" s="8">
        <f t="shared" si="332"/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333"/>
        <v>1</v>
      </c>
      <c r="P3524" s="6">
        <f t="shared" si="334"/>
        <v>41.029411764705884</v>
      </c>
      <c r="Q3524" s="7" t="str">
        <f t="shared" si="330"/>
        <v>theater</v>
      </c>
      <c r="R3524" s="7" t="str">
        <f t="shared" si="331"/>
        <v>plays</v>
      </c>
      <c r="S3524" s="8">
        <f t="shared" si="335"/>
        <v>42234.789884259255</v>
      </c>
      <c r="T3524" s="8">
        <f t="shared" si="332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333"/>
        <v>1.1365000000000001</v>
      </c>
      <c r="P3525" s="6">
        <f t="shared" si="334"/>
        <v>56.825000000000003</v>
      </c>
      <c r="Q3525" s="7" t="str">
        <f t="shared" si="330"/>
        <v>theater</v>
      </c>
      <c r="R3525" s="7" t="str">
        <f t="shared" si="331"/>
        <v>plays</v>
      </c>
      <c r="S3525" s="8">
        <f t="shared" si="335"/>
        <v>42581.397546296299</v>
      </c>
      <c r="T3525" s="8">
        <f t="shared" si="332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333"/>
        <v>1.0156000000000001</v>
      </c>
      <c r="P3526" s="6">
        <f t="shared" si="334"/>
        <v>137.24324324324326</v>
      </c>
      <c r="Q3526" s="7" t="str">
        <f t="shared" si="330"/>
        <v>theater</v>
      </c>
      <c r="R3526" s="7" t="str">
        <f t="shared" si="331"/>
        <v>plays</v>
      </c>
      <c r="S3526" s="8">
        <f t="shared" si="335"/>
        <v>41880.76357638889</v>
      </c>
      <c r="T3526" s="8">
        <f t="shared" si="332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333"/>
        <v>1.06</v>
      </c>
      <c r="P3527" s="6">
        <f t="shared" si="334"/>
        <v>75.714285714285708</v>
      </c>
      <c r="Q3527" s="7" t="str">
        <f t="shared" si="330"/>
        <v>theater</v>
      </c>
      <c r="R3527" s="7" t="str">
        <f t="shared" si="331"/>
        <v>plays</v>
      </c>
      <c r="S3527" s="8">
        <f t="shared" si="335"/>
        <v>42214.6956712963</v>
      </c>
      <c r="T3527" s="8">
        <f t="shared" si="332"/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333"/>
        <v>1.02</v>
      </c>
      <c r="P3528" s="6">
        <f t="shared" si="334"/>
        <v>99</v>
      </c>
      <c r="Q3528" s="7" t="str">
        <f t="shared" si="330"/>
        <v>theater</v>
      </c>
      <c r="R3528" s="7" t="str">
        <f t="shared" si="331"/>
        <v>plays</v>
      </c>
      <c r="S3528" s="8">
        <f t="shared" si="335"/>
        <v>42460.335312499999</v>
      </c>
      <c r="T3528" s="8">
        <f t="shared" si="332"/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333"/>
        <v>1.1691666666666667</v>
      </c>
      <c r="P3529" s="6">
        <f t="shared" si="334"/>
        <v>81.569767441860463</v>
      </c>
      <c r="Q3529" s="7" t="str">
        <f t="shared" si="330"/>
        <v>theater</v>
      </c>
      <c r="R3529" s="7" t="str">
        <f t="shared" si="331"/>
        <v>plays</v>
      </c>
      <c r="S3529" s="8">
        <f t="shared" si="335"/>
        <v>42167.023206018523</v>
      </c>
      <c r="T3529" s="8">
        <f t="shared" si="332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333"/>
        <v>1.0115151515151515</v>
      </c>
      <c r="P3530" s="6">
        <f t="shared" si="334"/>
        <v>45.108108108108105</v>
      </c>
      <c r="Q3530" s="7" t="str">
        <f t="shared" si="330"/>
        <v>theater</v>
      </c>
      <c r="R3530" s="7" t="str">
        <f t="shared" si="331"/>
        <v>plays</v>
      </c>
      <c r="S3530" s="8">
        <f t="shared" si="335"/>
        <v>42733.50136574074</v>
      </c>
      <c r="T3530" s="8">
        <f t="shared" si="332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333"/>
        <v>1.32</v>
      </c>
      <c r="P3531" s="6">
        <f t="shared" si="334"/>
        <v>36.666666666666664</v>
      </c>
      <c r="Q3531" s="7" t="str">
        <f t="shared" si="330"/>
        <v>theater</v>
      </c>
      <c r="R3531" s="7" t="str">
        <f t="shared" si="331"/>
        <v>plays</v>
      </c>
      <c r="S3531" s="8">
        <f t="shared" si="335"/>
        <v>42177.761782407411</v>
      </c>
      <c r="T3531" s="8">
        <f t="shared" si="332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333"/>
        <v>1</v>
      </c>
      <c r="P3532" s="6">
        <f t="shared" si="334"/>
        <v>125</v>
      </c>
      <c r="Q3532" s="7" t="str">
        <f t="shared" si="330"/>
        <v>theater</v>
      </c>
      <c r="R3532" s="7" t="str">
        <f t="shared" si="331"/>
        <v>plays</v>
      </c>
      <c r="S3532" s="8">
        <f t="shared" si="335"/>
        <v>42442.623344907406</v>
      </c>
      <c r="T3532" s="8">
        <f t="shared" si="332"/>
        <v>42470.833333333328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333"/>
        <v>1.28</v>
      </c>
      <c r="P3533" s="6">
        <f t="shared" si="334"/>
        <v>49.230769230769234</v>
      </c>
      <c r="Q3533" s="7" t="str">
        <f t="shared" si="330"/>
        <v>theater</v>
      </c>
      <c r="R3533" s="7" t="str">
        <f t="shared" si="331"/>
        <v>plays</v>
      </c>
      <c r="S3533" s="8">
        <f t="shared" si="335"/>
        <v>42521.654328703706</v>
      </c>
      <c r="T3533" s="8">
        <f t="shared" si="332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333"/>
        <v>1.1895833333333334</v>
      </c>
      <c r="P3534" s="6">
        <f t="shared" si="334"/>
        <v>42.296296296296298</v>
      </c>
      <c r="Q3534" s="7" t="str">
        <f t="shared" si="330"/>
        <v>theater</v>
      </c>
      <c r="R3534" s="7" t="str">
        <f t="shared" si="331"/>
        <v>plays</v>
      </c>
      <c r="S3534" s="8">
        <f t="shared" si="335"/>
        <v>41884.599849537037</v>
      </c>
      <c r="T3534" s="8">
        <f t="shared" si="332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333"/>
        <v>1.262</v>
      </c>
      <c r="P3535" s="6">
        <f t="shared" si="334"/>
        <v>78.875</v>
      </c>
      <c r="Q3535" s="7" t="str">
        <f t="shared" si="330"/>
        <v>theater</v>
      </c>
      <c r="R3535" s="7" t="str">
        <f t="shared" si="331"/>
        <v>plays</v>
      </c>
      <c r="S3535" s="8">
        <f t="shared" si="335"/>
        <v>42289.761192129634</v>
      </c>
      <c r="T3535" s="8">
        <f t="shared" si="332"/>
        <v>42319.802858796291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333"/>
        <v>1.5620000000000001</v>
      </c>
      <c r="P3536" s="6">
        <f t="shared" si="334"/>
        <v>38.284313725490193</v>
      </c>
      <c r="Q3536" s="7" t="str">
        <f t="shared" si="330"/>
        <v>theater</v>
      </c>
      <c r="R3536" s="7" t="str">
        <f t="shared" si="331"/>
        <v>plays</v>
      </c>
      <c r="S3536" s="8">
        <f t="shared" si="335"/>
        <v>42243.6252662037</v>
      </c>
      <c r="T3536" s="8">
        <f t="shared" si="332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333"/>
        <v>1.0315000000000001</v>
      </c>
      <c r="P3537" s="6">
        <f t="shared" si="334"/>
        <v>44.847826086956523</v>
      </c>
      <c r="Q3537" s="7" t="str">
        <f t="shared" si="330"/>
        <v>theater</v>
      </c>
      <c r="R3537" s="7" t="str">
        <f t="shared" si="331"/>
        <v>plays</v>
      </c>
      <c r="S3537" s="8">
        <f t="shared" si="335"/>
        <v>42248.640162037031</v>
      </c>
      <c r="T3537" s="8">
        <f t="shared" si="332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333"/>
        <v>1.5333333333333334</v>
      </c>
      <c r="P3538" s="6">
        <f t="shared" si="334"/>
        <v>13.529411764705882</v>
      </c>
      <c r="Q3538" s="7" t="str">
        <f t="shared" si="330"/>
        <v>theater</v>
      </c>
      <c r="R3538" s="7" t="str">
        <f t="shared" si="331"/>
        <v>plays</v>
      </c>
      <c r="S3538" s="8">
        <f t="shared" si="335"/>
        <v>42328.727141203708</v>
      </c>
      <c r="T3538" s="8">
        <f t="shared" si="332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333"/>
        <v>1.8044444444444445</v>
      </c>
      <c r="P3539" s="6">
        <f t="shared" si="334"/>
        <v>43.5</v>
      </c>
      <c r="Q3539" s="7" t="str">
        <f t="shared" si="330"/>
        <v>theater</v>
      </c>
      <c r="R3539" s="7" t="str">
        <f t="shared" si="331"/>
        <v>plays</v>
      </c>
      <c r="S3539" s="8">
        <f t="shared" si="335"/>
        <v>41923.354351851849</v>
      </c>
      <c r="T3539" s="8">
        <f t="shared" si="332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333"/>
        <v>1.2845</v>
      </c>
      <c r="P3540" s="6">
        <f t="shared" si="334"/>
        <v>30.951807228915662</v>
      </c>
      <c r="Q3540" s="7" t="str">
        <f t="shared" si="330"/>
        <v>theater</v>
      </c>
      <c r="R3540" s="7" t="str">
        <f t="shared" si="331"/>
        <v>plays</v>
      </c>
      <c r="S3540" s="8">
        <f t="shared" si="335"/>
        <v>42571.420601851853</v>
      </c>
      <c r="T3540" s="8">
        <f t="shared" si="332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333"/>
        <v>1.1966666666666668</v>
      </c>
      <c r="P3541" s="6">
        <f t="shared" si="334"/>
        <v>55.230769230769234</v>
      </c>
      <c r="Q3541" s="7" t="str">
        <f t="shared" si="330"/>
        <v>theater</v>
      </c>
      <c r="R3541" s="7" t="str">
        <f t="shared" si="331"/>
        <v>plays</v>
      </c>
      <c r="S3541" s="8">
        <f t="shared" si="335"/>
        <v>42600.756041666667</v>
      </c>
      <c r="T3541" s="8">
        <f t="shared" si="332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333"/>
        <v>1.23</v>
      </c>
      <c r="P3542" s="6">
        <f t="shared" si="334"/>
        <v>46.125</v>
      </c>
      <c r="Q3542" s="7" t="str">
        <f t="shared" si="330"/>
        <v>theater</v>
      </c>
      <c r="R3542" s="7" t="str">
        <f t="shared" si="331"/>
        <v>plays</v>
      </c>
      <c r="S3542" s="8">
        <f t="shared" si="335"/>
        <v>42517.003368055557</v>
      </c>
      <c r="T3542" s="8">
        <f t="shared" si="332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333"/>
        <v>1.05</v>
      </c>
      <c r="P3543" s="6">
        <f t="shared" si="334"/>
        <v>39.375</v>
      </c>
      <c r="Q3543" s="7" t="str">
        <f t="shared" si="330"/>
        <v>theater</v>
      </c>
      <c r="R3543" s="7" t="str">
        <f t="shared" si="331"/>
        <v>plays</v>
      </c>
      <c r="S3543" s="8">
        <f t="shared" si="335"/>
        <v>42222.730034722219</v>
      </c>
      <c r="T3543" s="8">
        <f t="shared" si="332"/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333"/>
        <v>1.0223636363636364</v>
      </c>
      <c r="P3544" s="6">
        <f t="shared" si="334"/>
        <v>66.152941176470591</v>
      </c>
      <c r="Q3544" s="7" t="str">
        <f t="shared" si="330"/>
        <v>theater</v>
      </c>
      <c r="R3544" s="7" t="str">
        <f t="shared" si="331"/>
        <v>plays</v>
      </c>
      <c r="S3544" s="8">
        <f t="shared" si="335"/>
        <v>41829.599791666667</v>
      </c>
      <c r="T3544" s="8">
        <f t="shared" si="332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333"/>
        <v>1.0466666666666666</v>
      </c>
      <c r="P3545" s="6">
        <f t="shared" si="334"/>
        <v>54.137931034482762</v>
      </c>
      <c r="Q3545" s="7" t="str">
        <f t="shared" si="330"/>
        <v>theater</v>
      </c>
      <c r="R3545" s="7" t="str">
        <f t="shared" si="331"/>
        <v>plays</v>
      </c>
      <c r="S3545" s="8">
        <f t="shared" si="335"/>
        <v>42150.755312499998</v>
      </c>
      <c r="T3545" s="8">
        <f t="shared" si="332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333"/>
        <v>1</v>
      </c>
      <c r="P3546" s="6">
        <f t="shared" si="334"/>
        <v>104.16666666666667</v>
      </c>
      <c r="Q3546" s="7" t="str">
        <f t="shared" si="330"/>
        <v>theater</v>
      </c>
      <c r="R3546" s="7" t="str">
        <f t="shared" si="331"/>
        <v>plays</v>
      </c>
      <c r="S3546" s="8">
        <f t="shared" si="335"/>
        <v>42040.831678240742</v>
      </c>
      <c r="T3546" s="8">
        <f t="shared" si="332"/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333"/>
        <v>1.004</v>
      </c>
      <c r="P3547" s="6">
        <f t="shared" si="334"/>
        <v>31.375</v>
      </c>
      <c r="Q3547" s="7" t="str">
        <f t="shared" si="330"/>
        <v>theater</v>
      </c>
      <c r="R3547" s="7" t="str">
        <f t="shared" si="331"/>
        <v>plays</v>
      </c>
      <c r="S3547" s="8">
        <f t="shared" si="335"/>
        <v>42075.807395833333</v>
      </c>
      <c r="T3547" s="8">
        <f t="shared" si="332"/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333"/>
        <v>1.0227272727272727</v>
      </c>
      <c r="P3548" s="6">
        <f t="shared" si="334"/>
        <v>59.210526315789473</v>
      </c>
      <c r="Q3548" s="7" t="str">
        <f t="shared" si="330"/>
        <v>theater</v>
      </c>
      <c r="R3548" s="7" t="str">
        <f t="shared" si="331"/>
        <v>plays</v>
      </c>
      <c r="S3548" s="8">
        <f t="shared" si="335"/>
        <v>42073.660694444443</v>
      </c>
      <c r="T3548" s="8">
        <f t="shared" si="332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333"/>
        <v>1.1440928571428572</v>
      </c>
      <c r="P3549" s="6">
        <f t="shared" si="334"/>
        <v>119.17633928571429</v>
      </c>
      <c r="Q3549" s="7" t="str">
        <f t="shared" si="330"/>
        <v>theater</v>
      </c>
      <c r="R3549" s="7" t="str">
        <f t="shared" si="331"/>
        <v>plays</v>
      </c>
      <c r="S3549" s="8">
        <f t="shared" si="335"/>
        <v>42480.078715277778</v>
      </c>
      <c r="T3549" s="8">
        <f t="shared" si="332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333"/>
        <v>1.019047619047619</v>
      </c>
      <c r="P3550" s="6">
        <f t="shared" si="334"/>
        <v>164.61538461538461</v>
      </c>
      <c r="Q3550" s="7" t="str">
        <f t="shared" si="330"/>
        <v>theater</v>
      </c>
      <c r="R3550" s="7" t="str">
        <f t="shared" si="331"/>
        <v>plays</v>
      </c>
      <c r="S3550" s="8">
        <f t="shared" si="335"/>
        <v>42411.942291666666</v>
      </c>
      <c r="T3550" s="8">
        <f t="shared" si="332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333"/>
        <v>1.02</v>
      </c>
      <c r="P3551" s="6">
        <f t="shared" si="334"/>
        <v>24.285714285714285</v>
      </c>
      <c r="Q3551" s="7" t="str">
        <f t="shared" si="330"/>
        <v>theater</v>
      </c>
      <c r="R3551" s="7" t="str">
        <f t="shared" si="331"/>
        <v>plays</v>
      </c>
      <c r="S3551" s="8">
        <f t="shared" si="335"/>
        <v>42223.394363425927</v>
      </c>
      <c r="T3551" s="8">
        <f t="shared" si="332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333"/>
        <v>1.048</v>
      </c>
      <c r="P3552" s="6">
        <f t="shared" si="334"/>
        <v>40.9375</v>
      </c>
      <c r="Q3552" s="7" t="str">
        <f t="shared" si="330"/>
        <v>theater</v>
      </c>
      <c r="R3552" s="7" t="str">
        <f t="shared" si="331"/>
        <v>plays</v>
      </c>
      <c r="S3552" s="8">
        <f t="shared" si="335"/>
        <v>42462.893495370372</v>
      </c>
      <c r="T3552" s="8">
        <f t="shared" si="332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333"/>
        <v>1.0183333333333333</v>
      </c>
      <c r="P3553" s="6">
        <f t="shared" si="334"/>
        <v>61.1</v>
      </c>
      <c r="Q3553" s="7" t="str">
        <f t="shared" si="330"/>
        <v>theater</v>
      </c>
      <c r="R3553" s="7" t="str">
        <f t="shared" si="331"/>
        <v>plays</v>
      </c>
      <c r="S3553" s="8">
        <f t="shared" si="335"/>
        <v>41753.515856481477</v>
      </c>
      <c r="T3553" s="8">
        <f t="shared" si="332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333"/>
        <v>1</v>
      </c>
      <c r="P3554" s="6">
        <f t="shared" si="334"/>
        <v>38.65</v>
      </c>
      <c r="Q3554" s="7" t="str">
        <f t="shared" si="330"/>
        <v>theater</v>
      </c>
      <c r="R3554" s="7" t="str">
        <f t="shared" si="331"/>
        <v>plays</v>
      </c>
      <c r="S3554" s="8">
        <f t="shared" si="335"/>
        <v>41788.587083333332</v>
      </c>
      <c r="T3554" s="8">
        <f t="shared" si="332"/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333"/>
        <v>1.0627272727272727</v>
      </c>
      <c r="P3555" s="6">
        <f t="shared" si="334"/>
        <v>56.20192307692308</v>
      </c>
      <c r="Q3555" s="7" t="str">
        <f t="shared" si="330"/>
        <v>theater</v>
      </c>
      <c r="R3555" s="7" t="str">
        <f t="shared" si="331"/>
        <v>plays</v>
      </c>
      <c r="S3555" s="8">
        <f t="shared" si="335"/>
        <v>42196.028703703705</v>
      </c>
      <c r="T3555" s="8">
        <f t="shared" si="332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333"/>
        <v>1.1342219999999998</v>
      </c>
      <c r="P3556" s="6">
        <f t="shared" si="334"/>
        <v>107.00207547169811</v>
      </c>
      <c r="Q3556" s="7" t="str">
        <f t="shared" si="330"/>
        <v>theater</v>
      </c>
      <c r="R3556" s="7" t="str">
        <f t="shared" si="331"/>
        <v>plays</v>
      </c>
      <c r="S3556" s="8">
        <f t="shared" si="335"/>
        <v>42016.050451388888</v>
      </c>
      <c r="T3556" s="8">
        <f t="shared" si="332"/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333"/>
        <v>1</v>
      </c>
      <c r="P3557" s="6">
        <f t="shared" si="334"/>
        <v>171.42857142857142</v>
      </c>
      <c r="Q3557" s="7" t="str">
        <f t="shared" si="330"/>
        <v>theater</v>
      </c>
      <c r="R3557" s="7" t="str">
        <f t="shared" si="331"/>
        <v>plays</v>
      </c>
      <c r="S3557" s="8">
        <f t="shared" si="335"/>
        <v>42661.442060185189</v>
      </c>
      <c r="T3557" s="8">
        <f t="shared" si="332"/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333"/>
        <v>1.0045454545454546</v>
      </c>
      <c r="P3558" s="6">
        <f t="shared" si="334"/>
        <v>110.5</v>
      </c>
      <c r="Q3558" s="7" t="str">
        <f t="shared" si="330"/>
        <v>theater</v>
      </c>
      <c r="R3558" s="7" t="str">
        <f t="shared" si="331"/>
        <v>plays</v>
      </c>
      <c r="S3558" s="8">
        <f t="shared" si="335"/>
        <v>41808.649583333332</v>
      </c>
      <c r="T3558" s="8">
        <f t="shared" si="332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333"/>
        <v>1.0003599999999999</v>
      </c>
      <c r="P3559" s="6">
        <f t="shared" si="334"/>
        <v>179.27598566308242</v>
      </c>
      <c r="Q3559" s="7" t="str">
        <f t="shared" si="330"/>
        <v>theater</v>
      </c>
      <c r="R3559" s="7" t="str">
        <f t="shared" si="331"/>
        <v>plays</v>
      </c>
      <c r="S3559" s="8">
        <f t="shared" si="335"/>
        <v>41730.276747685188</v>
      </c>
      <c r="T3559" s="8">
        <f t="shared" si="332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333"/>
        <v>1.44</v>
      </c>
      <c r="P3560" s="6">
        <f t="shared" si="334"/>
        <v>22.90909090909091</v>
      </c>
      <c r="Q3560" s="7" t="str">
        <f t="shared" si="330"/>
        <v>theater</v>
      </c>
      <c r="R3560" s="7" t="str">
        <f t="shared" si="331"/>
        <v>plays</v>
      </c>
      <c r="S3560" s="8">
        <f t="shared" si="335"/>
        <v>42139.816840277781</v>
      </c>
      <c r="T3560" s="8">
        <f t="shared" si="332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333"/>
        <v>1.0349999999999999</v>
      </c>
      <c r="P3561" s="6">
        <f t="shared" si="334"/>
        <v>43.125</v>
      </c>
      <c r="Q3561" s="7" t="str">
        <f t="shared" si="330"/>
        <v>theater</v>
      </c>
      <c r="R3561" s="7" t="str">
        <f t="shared" si="331"/>
        <v>plays</v>
      </c>
      <c r="S3561" s="8">
        <f t="shared" si="335"/>
        <v>42194.096157407403</v>
      </c>
      <c r="T3561" s="8">
        <f t="shared" si="332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333"/>
        <v>1.0843750000000001</v>
      </c>
      <c r="P3562" s="6">
        <f t="shared" si="334"/>
        <v>46.891891891891895</v>
      </c>
      <c r="Q3562" s="7" t="str">
        <f t="shared" ref="Q3562:Q3625" si="336">LEFT(N3562,SEARCH("/",N3562)-1)</f>
        <v>theater</v>
      </c>
      <c r="R3562" s="7" t="str">
        <f t="shared" ref="R3562:R3625" si="337">RIGHT(N3562,LEN(N3562)-SEARCH("/",N3562))</f>
        <v>plays</v>
      </c>
      <c r="S3562" s="8">
        <f t="shared" si="335"/>
        <v>42115.889652777783</v>
      </c>
      <c r="T3562" s="8">
        <f t="shared" si="332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333"/>
        <v>1.024</v>
      </c>
      <c r="P3563" s="6">
        <f t="shared" si="334"/>
        <v>47.407407407407405</v>
      </c>
      <c r="Q3563" s="7" t="str">
        <f t="shared" si="336"/>
        <v>theater</v>
      </c>
      <c r="R3563" s="7" t="str">
        <f t="shared" si="337"/>
        <v>plays</v>
      </c>
      <c r="S3563" s="8">
        <f t="shared" si="335"/>
        <v>42203.680300925931</v>
      </c>
      <c r="T3563" s="8">
        <f t="shared" si="332"/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333"/>
        <v>1.4888888888888889</v>
      </c>
      <c r="P3564" s="6">
        <f t="shared" si="334"/>
        <v>15.129032258064516</v>
      </c>
      <c r="Q3564" s="7" t="str">
        <f t="shared" si="336"/>
        <v>theater</v>
      </c>
      <c r="R3564" s="7" t="str">
        <f t="shared" si="337"/>
        <v>plays</v>
      </c>
      <c r="S3564" s="8">
        <f t="shared" si="335"/>
        <v>42433.761886574073</v>
      </c>
      <c r="T3564" s="8">
        <f t="shared" si="332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333"/>
        <v>1.0549000000000002</v>
      </c>
      <c r="P3565" s="6">
        <f t="shared" si="334"/>
        <v>21.098000000000003</v>
      </c>
      <c r="Q3565" s="7" t="str">
        <f t="shared" si="336"/>
        <v>theater</v>
      </c>
      <c r="R3565" s="7" t="str">
        <f t="shared" si="337"/>
        <v>plays</v>
      </c>
      <c r="S3565" s="8">
        <f t="shared" si="335"/>
        <v>42555.671944444446</v>
      </c>
      <c r="T3565" s="8">
        <f t="shared" si="332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333"/>
        <v>1.0049999999999999</v>
      </c>
      <c r="P3566" s="6">
        <f t="shared" si="334"/>
        <v>59.117647058823529</v>
      </c>
      <c r="Q3566" s="7" t="str">
        <f t="shared" si="336"/>
        <v>theater</v>
      </c>
      <c r="R3566" s="7" t="str">
        <f t="shared" si="337"/>
        <v>plays</v>
      </c>
      <c r="S3566" s="8">
        <f t="shared" si="335"/>
        <v>42236.623252314821</v>
      </c>
      <c r="T3566" s="8">
        <f t="shared" si="332"/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333"/>
        <v>1.3055555555555556</v>
      </c>
      <c r="P3567" s="6">
        <f t="shared" si="334"/>
        <v>97.916666666666671</v>
      </c>
      <c r="Q3567" s="7" t="str">
        <f t="shared" si="336"/>
        <v>theater</v>
      </c>
      <c r="R3567" s="7" t="str">
        <f t="shared" si="337"/>
        <v>plays</v>
      </c>
      <c r="S3567" s="8">
        <f t="shared" si="335"/>
        <v>41974.743148148147</v>
      </c>
      <c r="T3567" s="8">
        <f t="shared" si="332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333"/>
        <v>1.0475000000000001</v>
      </c>
      <c r="P3568" s="6">
        <f t="shared" si="334"/>
        <v>55.131578947368418</v>
      </c>
      <c r="Q3568" s="7" t="str">
        <f t="shared" si="336"/>
        <v>theater</v>
      </c>
      <c r="R3568" s="7" t="str">
        <f t="shared" si="337"/>
        <v>plays</v>
      </c>
      <c r="S3568" s="8">
        <f t="shared" si="335"/>
        <v>41997.507905092592</v>
      </c>
      <c r="T3568" s="8">
        <f t="shared" si="332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333"/>
        <v>1.0880000000000001</v>
      </c>
      <c r="P3569" s="6">
        <f t="shared" si="334"/>
        <v>26.536585365853657</v>
      </c>
      <c r="Q3569" s="7" t="str">
        <f t="shared" si="336"/>
        <v>theater</v>
      </c>
      <c r="R3569" s="7" t="str">
        <f t="shared" si="337"/>
        <v>plays</v>
      </c>
      <c r="S3569" s="8">
        <f t="shared" si="335"/>
        <v>42135.810694444444</v>
      </c>
      <c r="T3569" s="8">
        <f t="shared" si="332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333"/>
        <v>1.1100000000000001</v>
      </c>
      <c r="P3570" s="6">
        <f t="shared" si="334"/>
        <v>58.421052631578945</v>
      </c>
      <c r="Q3570" s="7" t="str">
        <f t="shared" si="336"/>
        <v>theater</v>
      </c>
      <c r="R3570" s="7" t="str">
        <f t="shared" si="337"/>
        <v>plays</v>
      </c>
      <c r="S3570" s="8">
        <f t="shared" si="335"/>
        <v>41869.740671296298</v>
      </c>
      <c r="T3570" s="8">
        <f t="shared" si="332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333"/>
        <v>1.0047999999999999</v>
      </c>
      <c r="P3571" s="6">
        <f t="shared" si="334"/>
        <v>122.53658536585365</v>
      </c>
      <c r="Q3571" s="7" t="str">
        <f t="shared" si="336"/>
        <v>theater</v>
      </c>
      <c r="R3571" s="7" t="str">
        <f t="shared" si="337"/>
        <v>plays</v>
      </c>
      <c r="S3571" s="8">
        <f t="shared" si="335"/>
        <v>41982.688611111109</v>
      </c>
      <c r="T3571" s="8">
        <f t="shared" si="332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333"/>
        <v>1.1435</v>
      </c>
      <c r="P3572" s="6">
        <f t="shared" si="334"/>
        <v>87.961538461538467</v>
      </c>
      <c r="Q3572" s="7" t="str">
        <f t="shared" si="336"/>
        <v>theater</v>
      </c>
      <c r="R3572" s="7" t="str">
        <f t="shared" si="337"/>
        <v>plays</v>
      </c>
      <c r="S3572" s="8">
        <f t="shared" si="335"/>
        <v>41976.331979166673</v>
      </c>
      <c r="T3572" s="8">
        <f t="shared" si="332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333"/>
        <v>1.2206666666666666</v>
      </c>
      <c r="P3573" s="6">
        <f t="shared" si="334"/>
        <v>73.239999999999995</v>
      </c>
      <c r="Q3573" s="7" t="str">
        <f t="shared" si="336"/>
        <v>theater</v>
      </c>
      <c r="R3573" s="7" t="str">
        <f t="shared" si="337"/>
        <v>plays</v>
      </c>
      <c r="S3573" s="8">
        <f t="shared" si="335"/>
        <v>41912.858946759261</v>
      </c>
      <c r="T3573" s="8">
        <f t="shared" si="332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333"/>
        <v>1</v>
      </c>
      <c r="P3574" s="6">
        <f t="shared" si="334"/>
        <v>55.555555555555557</v>
      </c>
      <c r="Q3574" s="7" t="str">
        <f t="shared" si="336"/>
        <v>theater</v>
      </c>
      <c r="R3574" s="7" t="str">
        <f t="shared" si="337"/>
        <v>plays</v>
      </c>
      <c r="S3574" s="8">
        <f t="shared" si="335"/>
        <v>42146.570393518516</v>
      </c>
      <c r="T3574" s="8">
        <f t="shared" si="332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333"/>
        <v>1.028</v>
      </c>
      <c r="P3575" s="6">
        <f t="shared" si="334"/>
        <v>39.53846153846154</v>
      </c>
      <c r="Q3575" s="7" t="str">
        <f t="shared" si="336"/>
        <v>theater</v>
      </c>
      <c r="R3575" s="7" t="str">
        <f t="shared" si="337"/>
        <v>plays</v>
      </c>
      <c r="S3575" s="8">
        <f t="shared" si="335"/>
        <v>41921.375532407408</v>
      </c>
      <c r="T3575" s="8">
        <f t="shared" si="332"/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333"/>
        <v>1.0612068965517241</v>
      </c>
      <c r="P3576" s="6">
        <f t="shared" si="334"/>
        <v>136.77777777777777</v>
      </c>
      <c r="Q3576" s="7" t="str">
        <f t="shared" si="336"/>
        <v>theater</v>
      </c>
      <c r="R3576" s="7" t="str">
        <f t="shared" si="337"/>
        <v>plays</v>
      </c>
      <c r="S3576" s="8">
        <f t="shared" si="335"/>
        <v>41926.942685185182</v>
      </c>
      <c r="T3576" s="8">
        <f t="shared" si="332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333"/>
        <v>1.0133000000000001</v>
      </c>
      <c r="P3577" s="6">
        <f t="shared" si="334"/>
        <v>99.343137254901961</v>
      </c>
      <c r="Q3577" s="7" t="str">
        <f t="shared" si="336"/>
        <v>theater</v>
      </c>
      <c r="R3577" s="7" t="str">
        <f t="shared" si="337"/>
        <v>plays</v>
      </c>
      <c r="S3577" s="8">
        <f t="shared" si="335"/>
        <v>42561.783877314811</v>
      </c>
      <c r="T3577" s="8">
        <f t="shared" si="332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333"/>
        <v>1</v>
      </c>
      <c r="P3578" s="6">
        <f t="shared" si="334"/>
        <v>20</v>
      </c>
      <c r="Q3578" s="7" t="str">
        <f t="shared" si="336"/>
        <v>theater</v>
      </c>
      <c r="R3578" s="7" t="str">
        <f t="shared" si="337"/>
        <v>plays</v>
      </c>
      <c r="S3578" s="8">
        <f t="shared" si="335"/>
        <v>42649.54923611111</v>
      </c>
      <c r="T3578" s="8">
        <f t="shared" si="332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333"/>
        <v>1.3</v>
      </c>
      <c r="P3579" s="6">
        <f t="shared" si="334"/>
        <v>28.888888888888889</v>
      </c>
      <c r="Q3579" s="7" t="str">
        <f t="shared" si="336"/>
        <v>theater</v>
      </c>
      <c r="R3579" s="7" t="str">
        <f t="shared" si="337"/>
        <v>plays</v>
      </c>
      <c r="S3579" s="8">
        <f t="shared" si="335"/>
        <v>42093.786840277782</v>
      </c>
      <c r="T3579" s="8">
        <f t="shared" si="332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333"/>
        <v>1.0001333333333333</v>
      </c>
      <c r="P3580" s="6">
        <f t="shared" si="334"/>
        <v>40.545945945945945</v>
      </c>
      <c r="Q3580" s="7" t="str">
        <f t="shared" si="336"/>
        <v>theater</v>
      </c>
      <c r="R3580" s="7" t="str">
        <f t="shared" si="337"/>
        <v>plays</v>
      </c>
      <c r="S3580" s="8">
        <f t="shared" si="335"/>
        <v>42460.733530092592</v>
      </c>
      <c r="T3580" s="8">
        <f t="shared" si="332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333"/>
        <v>1</v>
      </c>
      <c r="P3581" s="6">
        <f t="shared" si="334"/>
        <v>35.714285714285715</v>
      </c>
      <c r="Q3581" s="7" t="str">
        <f t="shared" si="336"/>
        <v>theater</v>
      </c>
      <c r="R3581" s="7" t="str">
        <f t="shared" si="337"/>
        <v>plays</v>
      </c>
      <c r="S3581" s="8">
        <f t="shared" si="335"/>
        <v>42430.762222222227</v>
      </c>
      <c r="T3581" s="8">
        <f t="shared" si="332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333"/>
        <v>1.1388888888888888</v>
      </c>
      <c r="P3582" s="6">
        <f t="shared" si="334"/>
        <v>37.962962962962962</v>
      </c>
      <c r="Q3582" s="7" t="str">
        <f t="shared" si="336"/>
        <v>theater</v>
      </c>
      <c r="R3582" s="7" t="str">
        <f t="shared" si="337"/>
        <v>plays</v>
      </c>
      <c r="S3582" s="8">
        <f t="shared" si="335"/>
        <v>42026.176180555558</v>
      </c>
      <c r="T3582" s="8">
        <f t="shared" si="332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333"/>
        <v>1</v>
      </c>
      <c r="P3583" s="6">
        <f t="shared" si="334"/>
        <v>33.333333333333336</v>
      </c>
      <c r="Q3583" s="7" t="str">
        <f t="shared" si="336"/>
        <v>theater</v>
      </c>
      <c r="R3583" s="7" t="str">
        <f t="shared" si="337"/>
        <v>plays</v>
      </c>
      <c r="S3583" s="8">
        <f t="shared" si="335"/>
        <v>41836.471180555556</v>
      </c>
      <c r="T3583" s="8">
        <f t="shared" si="332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333"/>
        <v>2.87</v>
      </c>
      <c r="P3584" s="6">
        <f t="shared" si="334"/>
        <v>58.571428571428569</v>
      </c>
      <c r="Q3584" s="7" t="str">
        <f t="shared" si="336"/>
        <v>theater</v>
      </c>
      <c r="R3584" s="7" t="str">
        <f t="shared" si="337"/>
        <v>plays</v>
      </c>
      <c r="S3584" s="8">
        <f t="shared" si="335"/>
        <v>42451.095856481479</v>
      </c>
      <c r="T3584" s="8">
        <f t="shared" si="332"/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333"/>
        <v>1.085</v>
      </c>
      <c r="P3585" s="6">
        <f t="shared" si="334"/>
        <v>135.625</v>
      </c>
      <c r="Q3585" s="7" t="str">
        <f t="shared" si="336"/>
        <v>theater</v>
      </c>
      <c r="R3585" s="7" t="str">
        <f t="shared" si="337"/>
        <v>plays</v>
      </c>
      <c r="S3585" s="8">
        <f t="shared" si="335"/>
        <v>42418.425983796296</v>
      </c>
      <c r="T3585" s="8">
        <f t="shared" si="332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333"/>
        <v>1.155</v>
      </c>
      <c r="P3586" s="6">
        <f t="shared" si="334"/>
        <v>30.9375</v>
      </c>
      <c r="Q3586" s="7" t="str">
        <f t="shared" si="336"/>
        <v>theater</v>
      </c>
      <c r="R3586" s="7" t="str">
        <f t="shared" si="337"/>
        <v>plays</v>
      </c>
      <c r="S3586" s="8">
        <f t="shared" si="335"/>
        <v>42168.316481481481</v>
      </c>
      <c r="T3586" s="8">
        <f t="shared" ref="T3586:T3649" si="338">(((I3586/60)/60)/24)+DATE(1970,1,1)</f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339">E3587/D3587</f>
        <v>1.1911764705882353</v>
      </c>
      <c r="P3587" s="6">
        <f t="shared" ref="P3587:P3650" si="340">IF(L3587=0,0,E3587/L3587)</f>
        <v>176.08695652173913</v>
      </c>
      <c r="Q3587" s="7" t="str">
        <f t="shared" si="336"/>
        <v>theater</v>
      </c>
      <c r="R3587" s="7" t="str">
        <f t="shared" si="337"/>
        <v>plays</v>
      </c>
      <c r="S3587" s="8">
        <f t="shared" ref="S3587:S3650" si="341">(((J3587/60)/60)/24)+DATE(1970,1,1)</f>
        <v>41964.716319444444</v>
      </c>
      <c r="T3587" s="8">
        <f t="shared" si="338"/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339"/>
        <v>1.0942666666666667</v>
      </c>
      <c r="P3588" s="6">
        <f t="shared" si="340"/>
        <v>151.9814814814815</v>
      </c>
      <c r="Q3588" s="7" t="str">
        <f t="shared" si="336"/>
        <v>theater</v>
      </c>
      <c r="R3588" s="7" t="str">
        <f t="shared" si="337"/>
        <v>plays</v>
      </c>
      <c r="S3588" s="8">
        <f t="shared" si="341"/>
        <v>42576.697569444441</v>
      </c>
      <c r="T3588" s="8">
        <f t="shared" si="338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339"/>
        <v>1.266</v>
      </c>
      <c r="P3589" s="6">
        <f t="shared" si="340"/>
        <v>22.607142857142858</v>
      </c>
      <c r="Q3589" s="7" t="str">
        <f t="shared" si="336"/>
        <v>theater</v>
      </c>
      <c r="R3589" s="7" t="str">
        <f t="shared" si="337"/>
        <v>plays</v>
      </c>
      <c r="S3589" s="8">
        <f t="shared" si="341"/>
        <v>42503.539976851855</v>
      </c>
      <c r="T3589" s="8">
        <f t="shared" si="338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339"/>
        <v>1.0049999999999999</v>
      </c>
      <c r="P3590" s="6">
        <f t="shared" si="340"/>
        <v>18.272727272727273</v>
      </c>
      <c r="Q3590" s="7" t="str">
        <f t="shared" si="336"/>
        <v>theater</v>
      </c>
      <c r="R3590" s="7" t="str">
        <f t="shared" si="337"/>
        <v>plays</v>
      </c>
      <c r="S3590" s="8">
        <f t="shared" si="341"/>
        <v>42101.828819444447</v>
      </c>
      <c r="T3590" s="8">
        <f t="shared" si="338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339"/>
        <v>1.2749999999999999</v>
      </c>
      <c r="P3591" s="6">
        <f t="shared" si="340"/>
        <v>82.258064516129039</v>
      </c>
      <c r="Q3591" s="7" t="str">
        <f t="shared" si="336"/>
        <v>theater</v>
      </c>
      <c r="R3591" s="7" t="str">
        <f t="shared" si="337"/>
        <v>plays</v>
      </c>
      <c r="S3591" s="8">
        <f t="shared" si="341"/>
        <v>42125.647534722222</v>
      </c>
      <c r="T3591" s="8">
        <f t="shared" si="338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339"/>
        <v>1.0005999999999999</v>
      </c>
      <c r="P3592" s="6">
        <f t="shared" si="340"/>
        <v>68.534246575342465</v>
      </c>
      <c r="Q3592" s="7" t="str">
        <f t="shared" si="336"/>
        <v>theater</v>
      </c>
      <c r="R3592" s="7" t="str">
        <f t="shared" si="337"/>
        <v>plays</v>
      </c>
      <c r="S3592" s="8">
        <f t="shared" si="341"/>
        <v>41902.333726851852</v>
      </c>
      <c r="T3592" s="8">
        <f t="shared" si="338"/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339"/>
        <v>1.75</v>
      </c>
      <c r="P3593" s="6">
        <f t="shared" si="340"/>
        <v>68.055555555555557</v>
      </c>
      <c r="Q3593" s="7" t="str">
        <f t="shared" si="336"/>
        <v>theater</v>
      </c>
      <c r="R3593" s="7" t="str">
        <f t="shared" si="337"/>
        <v>plays</v>
      </c>
      <c r="S3593" s="8">
        <f t="shared" si="341"/>
        <v>42003.948425925926</v>
      </c>
      <c r="T3593" s="8">
        <f t="shared" si="338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339"/>
        <v>1.2725</v>
      </c>
      <c r="P3594" s="6">
        <f t="shared" si="340"/>
        <v>72.714285714285708</v>
      </c>
      <c r="Q3594" s="7" t="str">
        <f t="shared" si="336"/>
        <v>theater</v>
      </c>
      <c r="R3594" s="7" t="str">
        <f t="shared" si="337"/>
        <v>plays</v>
      </c>
      <c r="S3594" s="8">
        <f t="shared" si="341"/>
        <v>41988.829942129625</v>
      </c>
      <c r="T3594" s="8">
        <f t="shared" si="338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339"/>
        <v>1.1063333333333334</v>
      </c>
      <c r="P3595" s="6">
        <f t="shared" si="340"/>
        <v>77.186046511627907</v>
      </c>
      <c r="Q3595" s="7" t="str">
        <f t="shared" si="336"/>
        <v>theater</v>
      </c>
      <c r="R3595" s="7" t="str">
        <f t="shared" si="337"/>
        <v>plays</v>
      </c>
      <c r="S3595" s="8">
        <f t="shared" si="341"/>
        <v>41974.898599537039</v>
      </c>
      <c r="T3595" s="8">
        <f t="shared" si="338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339"/>
        <v>1.2593749999999999</v>
      </c>
      <c r="P3596" s="6">
        <f t="shared" si="340"/>
        <v>55.972222222222221</v>
      </c>
      <c r="Q3596" s="7" t="str">
        <f t="shared" si="336"/>
        <v>theater</v>
      </c>
      <c r="R3596" s="7" t="str">
        <f t="shared" si="337"/>
        <v>plays</v>
      </c>
      <c r="S3596" s="8">
        <f t="shared" si="341"/>
        <v>42592.066921296297</v>
      </c>
      <c r="T3596" s="8">
        <f t="shared" si="338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339"/>
        <v>1.1850000000000001</v>
      </c>
      <c r="P3597" s="6">
        <f t="shared" si="340"/>
        <v>49.693548387096776</v>
      </c>
      <c r="Q3597" s="7" t="str">
        <f t="shared" si="336"/>
        <v>theater</v>
      </c>
      <c r="R3597" s="7" t="str">
        <f t="shared" si="337"/>
        <v>plays</v>
      </c>
      <c r="S3597" s="8">
        <f t="shared" si="341"/>
        <v>42050.008368055554</v>
      </c>
      <c r="T3597" s="8">
        <f t="shared" si="338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339"/>
        <v>1.0772727272727274</v>
      </c>
      <c r="P3598" s="6">
        <f t="shared" si="340"/>
        <v>79</v>
      </c>
      <c r="Q3598" s="7" t="str">
        <f t="shared" si="336"/>
        <v>theater</v>
      </c>
      <c r="R3598" s="7" t="str">
        <f t="shared" si="337"/>
        <v>plays</v>
      </c>
      <c r="S3598" s="8">
        <f t="shared" si="341"/>
        <v>41856.715069444443</v>
      </c>
      <c r="T3598" s="8">
        <f t="shared" si="338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339"/>
        <v>1.026</v>
      </c>
      <c r="P3599" s="6">
        <f t="shared" si="340"/>
        <v>77.727272727272734</v>
      </c>
      <c r="Q3599" s="7" t="str">
        <f t="shared" si="336"/>
        <v>theater</v>
      </c>
      <c r="R3599" s="7" t="str">
        <f t="shared" si="337"/>
        <v>plays</v>
      </c>
      <c r="S3599" s="8">
        <f t="shared" si="341"/>
        <v>42417.585532407407</v>
      </c>
      <c r="T3599" s="8">
        <f t="shared" si="338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339"/>
        <v>1.101</v>
      </c>
      <c r="P3600" s="6">
        <f t="shared" si="340"/>
        <v>40.777777777777779</v>
      </c>
      <c r="Q3600" s="7" t="str">
        <f t="shared" si="336"/>
        <v>theater</v>
      </c>
      <c r="R3600" s="7" t="str">
        <f t="shared" si="337"/>
        <v>plays</v>
      </c>
      <c r="S3600" s="8">
        <f t="shared" si="341"/>
        <v>41866.79886574074</v>
      </c>
      <c r="T3600" s="8">
        <f t="shared" si="338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339"/>
        <v>2.02</v>
      </c>
      <c r="P3601" s="6">
        <f t="shared" si="340"/>
        <v>59.411764705882355</v>
      </c>
      <c r="Q3601" s="7" t="str">
        <f t="shared" si="336"/>
        <v>theater</v>
      </c>
      <c r="R3601" s="7" t="str">
        <f t="shared" si="337"/>
        <v>plays</v>
      </c>
      <c r="S3601" s="8">
        <f t="shared" si="341"/>
        <v>42220.79487268519</v>
      </c>
      <c r="T3601" s="8">
        <f t="shared" si="338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339"/>
        <v>1.3</v>
      </c>
      <c r="P3602" s="6">
        <f t="shared" si="340"/>
        <v>3.25</v>
      </c>
      <c r="Q3602" s="7" t="str">
        <f t="shared" si="336"/>
        <v>theater</v>
      </c>
      <c r="R3602" s="7" t="str">
        <f t="shared" si="337"/>
        <v>plays</v>
      </c>
      <c r="S3602" s="8">
        <f t="shared" si="341"/>
        <v>42628.849120370374</v>
      </c>
      <c r="T3602" s="8">
        <f t="shared" si="338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339"/>
        <v>1.0435000000000001</v>
      </c>
      <c r="P3603" s="6">
        <f t="shared" si="340"/>
        <v>39.377358490566039</v>
      </c>
      <c r="Q3603" s="7" t="str">
        <f t="shared" si="336"/>
        <v>theater</v>
      </c>
      <c r="R3603" s="7" t="str">
        <f t="shared" si="337"/>
        <v>plays</v>
      </c>
      <c r="S3603" s="8">
        <f t="shared" si="341"/>
        <v>41990.99863425926</v>
      </c>
      <c r="T3603" s="8">
        <f t="shared" si="338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339"/>
        <v>1.0004999999999999</v>
      </c>
      <c r="P3604" s="6">
        <f t="shared" si="340"/>
        <v>81.673469387755105</v>
      </c>
      <c r="Q3604" s="7" t="str">
        <f t="shared" si="336"/>
        <v>theater</v>
      </c>
      <c r="R3604" s="7" t="str">
        <f t="shared" si="337"/>
        <v>plays</v>
      </c>
      <c r="S3604" s="8">
        <f t="shared" si="341"/>
        <v>42447.894432870366</v>
      </c>
      <c r="T3604" s="8">
        <f t="shared" si="338"/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339"/>
        <v>1.7066666666666668</v>
      </c>
      <c r="P3605" s="6">
        <f t="shared" si="340"/>
        <v>44.912280701754383</v>
      </c>
      <c r="Q3605" s="7" t="str">
        <f t="shared" si="336"/>
        <v>theater</v>
      </c>
      <c r="R3605" s="7" t="str">
        <f t="shared" si="337"/>
        <v>plays</v>
      </c>
      <c r="S3605" s="8">
        <f t="shared" si="341"/>
        <v>42283.864351851851</v>
      </c>
      <c r="T3605" s="8">
        <f t="shared" si="338"/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339"/>
        <v>1.1283333333333334</v>
      </c>
      <c r="P3606" s="6">
        <f t="shared" si="340"/>
        <v>49.05797101449275</v>
      </c>
      <c r="Q3606" s="7" t="str">
        <f t="shared" si="336"/>
        <v>theater</v>
      </c>
      <c r="R3606" s="7" t="str">
        <f t="shared" si="337"/>
        <v>plays</v>
      </c>
      <c r="S3606" s="8">
        <f t="shared" si="341"/>
        <v>42483.015694444446</v>
      </c>
      <c r="T3606" s="8">
        <f t="shared" si="338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339"/>
        <v>1.84</v>
      </c>
      <c r="P3607" s="6">
        <f t="shared" si="340"/>
        <v>30.666666666666668</v>
      </c>
      <c r="Q3607" s="7" t="str">
        <f t="shared" si="336"/>
        <v>theater</v>
      </c>
      <c r="R3607" s="7" t="str">
        <f t="shared" si="337"/>
        <v>plays</v>
      </c>
      <c r="S3607" s="8">
        <f t="shared" si="341"/>
        <v>42383.793124999997</v>
      </c>
      <c r="T3607" s="8">
        <f t="shared" si="338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339"/>
        <v>1.3026666666666666</v>
      </c>
      <c r="P3608" s="6">
        <f t="shared" si="340"/>
        <v>61.0625</v>
      </c>
      <c r="Q3608" s="7" t="str">
        <f t="shared" si="336"/>
        <v>theater</v>
      </c>
      <c r="R3608" s="7" t="str">
        <f t="shared" si="337"/>
        <v>plays</v>
      </c>
      <c r="S3608" s="8">
        <f t="shared" si="341"/>
        <v>42566.604826388888</v>
      </c>
      <c r="T3608" s="8">
        <f t="shared" si="338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339"/>
        <v>1.0545454545454545</v>
      </c>
      <c r="P3609" s="6">
        <f t="shared" si="340"/>
        <v>29</v>
      </c>
      <c r="Q3609" s="7" t="str">
        <f t="shared" si="336"/>
        <v>theater</v>
      </c>
      <c r="R3609" s="7" t="str">
        <f t="shared" si="337"/>
        <v>plays</v>
      </c>
      <c r="S3609" s="8">
        <f t="shared" si="341"/>
        <v>42338.963912037041</v>
      </c>
      <c r="T3609" s="8">
        <f t="shared" si="338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339"/>
        <v>1</v>
      </c>
      <c r="P3610" s="6">
        <f t="shared" si="340"/>
        <v>29.62962962962963</v>
      </c>
      <c r="Q3610" s="7" t="str">
        <f t="shared" si="336"/>
        <v>theater</v>
      </c>
      <c r="R3610" s="7" t="str">
        <f t="shared" si="337"/>
        <v>plays</v>
      </c>
      <c r="S3610" s="8">
        <f t="shared" si="341"/>
        <v>42506.709375000006</v>
      </c>
      <c r="T3610" s="8">
        <f t="shared" si="338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339"/>
        <v>1.5331632653061225</v>
      </c>
      <c r="P3611" s="6">
        <f t="shared" si="340"/>
        <v>143.0952380952381</v>
      </c>
      <c r="Q3611" s="7" t="str">
        <f t="shared" si="336"/>
        <v>theater</v>
      </c>
      <c r="R3611" s="7" t="str">
        <f t="shared" si="337"/>
        <v>plays</v>
      </c>
      <c r="S3611" s="8">
        <f t="shared" si="341"/>
        <v>42429.991724537031</v>
      </c>
      <c r="T3611" s="8">
        <f t="shared" si="338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339"/>
        <v>1.623</v>
      </c>
      <c r="P3612" s="6">
        <f t="shared" si="340"/>
        <v>52.354838709677416</v>
      </c>
      <c r="Q3612" s="7" t="str">
        <f t="shared" si="336"/>
        <v>theater</v>
      </c>
      <c r="R3612" s="7" t="str">
        <f t="shared" si="337"/>
        <v>plays</v>
      </c>
      <c r="S3612" s="8">
        <f t="shared" si="341"/>
        <v>42203.432129629626</v>
      </c>
      <c r="T3612" s="8">
        <f t="shared" si="338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339"/>
        <v>1.36</v>
      </c>
      <c r="P3613" s="6">
        <f t="shared" si="340"/>
        <v>66.666666666666671</v>
      </c>
      <c r="Q3613" s="7" t="str">
        <f t="shared" si="336"/>
        <v>theater</v>
      </c>
      <c r="R3613" s="7" t="str">
        <f t="shared" si="337"/>
        <v>plays</v>
      </c>
      <c r="S3613" s="8">
        <f t="shared" si="341"/>
        <v>42072.370381944449</v>
      </c>
      <c r="T3613" s="8">
        <f t="shared" si="338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339"/>
        <v>1.444</v>
      </c>
      <c r="P3614" s="6">
        <f t="shared" si="340"/>
        <v>126.66666666666667</v>
      </c>
      <c r="Q3614" s="7" t="str">
        <f t="shared" si="336"/>
        <v>theater</v>
      </c>
      <c r="R3614" s="7" t="str">
        <f t="shared" si="337"/>
        <v>plays</v>
      </c>
      <c r="S3614" s="8">
        <f t="shared" si="341"/>
        <v>41789.726979166669</v>
      </c>
      <c r="T3614" s="8">
        <f t="shared" si="338"/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339"/>
        <v>1</v>
      </c>
      <c r="P3615" s="6">
        <f t="shared" si="340"/>
        <v>62.5</v>
      </c>
      <c r="Q3615" s="7" t="str">
        <f t="shared" si="336"/>
        <v>theater</v>
      </c>
      <c r="R3615" s="7" t="str">
        <f t="shared" si="337"/>
        <v>plays</v>
      </c>
      <c r="S3615" s="8">
        <f t="shared" si="341"/>
        <v>41788.58997685185</v>
      </c>
      <c r="T3615" s="8">
        <f t="shared" si="338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339"/>
        <v>1.008</v>
      </c>
      <c r="P3616" s="6">
        <f t="shared" si="340"/>
        <v>35.492957746478872</v>
      </c>
      <c r="Q3616" s="7" t="str">
        <f t="shared" si="336"/>
        <v>theater</v>
      </c>
      <c r="R3616" s="7" t="str">
        <f t="shared" si="337"/>
        <v>plays</v>
      </c>
      <c r="S3616" s="8">
        <f t="shared" si="341"/>
        <v>42144.041851851856</v>
      </c>
      <c r="T3616" s="8">
        <f t="shared" si="338"/>
        <v>42174.041851851856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339"/>
        <v>1.0680000000000001</v>
      </c>
      <c r="P3617" s="6">
        <f t="shared" si="340"/>
        <v>37.083333333333336</v>
      </c>
      <c r="Q3617" s="7" t="str">
        <f t="shared" si="336"/>
        <v>theater</v>
      </c>
      <c r="R3617" s="7" t="str">
        <f t="shared" si="337"/>
        <v>plays</v>
      </c>
      <c r="S3617" s="8">
        <f t="shared" si="341"/>
        <v>42318.593703703707</v>
      </c>
      <c r="T3617" s="8">
        <f t="shared" si="338"/>
        <v>42348.593703703707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339"/>
        <v>1.248</v>
      </c>
      <c r="P3618" s="6">
        <f t="shared" si="340"/>
        <v>69.333333333333329</v>
      </c>
      <c r="Q3618" s="7" t="str">
        <f t="shared" si="336"/>
        <v>theater</v>
      </c>
      <c r="R3618" s="7" t="str">
        <f t="shared" si="337"/>
        <v>plays</v>
      </c>
      <c r="S3618" s="8">
        <f t="shared" si="341"/>
        <v>42052.949814814812</v>
      </c>
      <c r="T3618" s="8">
        <f t="shared" si="338"/>
        <v>42082.908148148148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339"/>
        <v>1.1891891891891893</v>
      </c>
      <c r="P3619" s="6">
        <f t="shared" si="340"/>
        <v>17.254901960784313</v>
      </c>
      <c r="Q3619" s="7" t="str">
        <f t="shared" si="336"/>
        <v>theater</v>
      </c>
      <c r="R3619" s="7" t="str">
        <f t="shared" si="337"/>
        <v>plays</v>
      </c>
      <c r="S3619" s="8">
        <f t="shared" si="341"/>
        <v>42779.610289351855</v>
      </c>
      <c r="T3619" s="8">
        <f t="shared" si="338"/>
        <v>42794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339"/>
        <v>1.01</v>
      </c>
      <c r="P3620" s="6">
        <f t="shared" si="340"/>
        <v>36.071428571428569</v>
      </c>
      <c r="Q3620" s="7" t="str">
        <f t="shared" si="336"/>
        <v>theater</v>
      </c>
      <c r="R3620" s="7" t="str">
        <f t="shared" si="337"/>
        <v>plays</v>
      </c>
      <c r="S3620" s="8">
        <f t="shared" si="341"/>
        <v>42128.627893518518</v>
      </c>
      <c r="T3620" s="8">
        <f t="shared" si="338"/>
        <v>42158.627893518518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339"/>
        <v>1.1299999999999999</v>
      </c>
      <c r="P3621" s="6">
        <f t="shared" si="340"/>
        <v>66.470588235294116</v>
      </c>
      <c r="Q3621" s="7" t="str">
        <f t="shared" si="336"/>
        <v>theater</v>
      </c>
      <c r="R3621" s="7" t="str">
        <f t="shared" si="337"/>
        <v>plays</v>
      </c>
      <c r="S3621" s="8">
        <f t="shared" si="341"/>
        <v>42661.132245370376</v>
      </c>
      <c r="T3621" s="8">
        <f t="shared" si="338"/>
        <v>42693.916666666672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339"/>
        <v>1.0519047619047619</v>
      </c>
      <c r="P3622" s="6">
        <f t="shared" si="340"/>
        <v>56.065989847715734</v>
      </c>
      <c r="Q3622" s="7" t="str">
        <f t="shared" si="336"/>
        <v>theater</v>
      </c>
      <c r="R3622" s="7" t="str">
        <f t="shared" si="337"/>
        <v>plays</v>
      </c>
      <c r="S3622" s="8">
        <f t="shared" si="341"/>
        <v>42037.938206018516</v>
      </c>
      <c r="T3622" s="8">
        <f t="shared" si="338"/>
        <v>42068.166666666672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339"/>
        <v>1.0973333333333333</v>
      </c>
      <c r="P3623" s="6">
        <f t="shared" si="340"/>
        <v>47.028571428571432</v>
      </c>
      <c r="Q3623" s="7" t="str">
        <f t="shared" si="336"/>
        <v>theater</v>
      </c>
      <c r="R3623" s="7" t="str">
        <f t="shared" si="337"/>
        <v>plays</v>
      </c>
      <c r="S3623" s="8">
        <f t="shared" si="341"/>
        <v>42619.935694444444</v>
      </c>
      <c r="T3623" s="8">
        <f t="shared" si="338"/>
        <v>42643.875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339"/>
        <v>1.00099</v>
      </c>
      <c r="P3624" s="6">
        <f t="shared" si="340"/>
        <v>47.666190476190479</v>
      </c>
      <c r="Q3624" s="7" t="str">
        <f t="shared" si="336"/>
        <v>theater</v>
      </c>
      <c r="R3624" s="7" t="str">
        <f t="shared" si="337"/>
        <v>plays</v>
      </c>
      <c r="S3624" s="8">
        <f t="shared" si="341"/>
        <v>41877.221886574072</v>
      </c>
      <c r="T3624" s="8">
        <f t="shared" si="338"/>
        <v>41910.140972222223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339"/>
        <v>1.2</v>
      </c>
      <c r="P3625" s="6">
        <f t="shared" si="340"/>
        <v>88.235294117647058</v>
      </c>
      <c r="Q3625" s="7" t="str">
        <f t="shared" si="336"/>
        <v>theater</v>
      </c>
      <c r="R3625" s="7" t="str">
        <f t="shared" si="337"/>
        <v>plays</v>
      </c>
      <c r="S3625" s="8">
        <f t="shared" si="341"/>
        <v>41828.736921296295</v>
      </c>
      <c r="T3625" s="8">
        <f t="shared" si="338"/>
        <v>41846.291666666664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339"/>
        <v>1.0493333333333332</v>
      </c>
      <c r="P3626" s="6">
        <f t="shared" si="340"/>
        <v>80.717948717948715</v>
      </c>
      <c r="Q3626" s="7" t="str">
        <f t="shared" ref="Q3626:Q3689" si="342">LEFT(N3626,SEARCH("/",N3626)-1)</f>
        <v>theater</v>
      </c>
      <c r="R3626" s="7" t="str">
        <f t="shared" ref="R3626:R3689" si="343">RIGHT(N3626,LEN(N3626)-SEARCH("/",N3626))</f>
        <v>plays</v>
      </c>
      <c r="S3626" s="8">
        <f t="shared" si="341"/>
        <v>42545.774189814809</v>
      </c>
      <c r="T3626" s="8">
        <f t="shared" si="338"/>
        <v>42605.774189814809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339"/>
        <v>1.0266666666666666</v>
      </c>
      <c r="P3627" s="6">
        <f t="shared" si="340"/>
        <v>39.487179487179489</v>
      </c>
      <c r="Q3627" s="7" t="str">
        <f t="shared" si="342"/>
        <v>theater</v>
      </c>
      <c r="R3627" s="7" t="str">
        <f t="shared" si="343"/>
        <v>plays</v>
      </c>
      <c r="S3627" s="8">
        <f t="shared" si="341"/>
        <v>42157.652511574073</v>
      </c>
      <c r="T3627" s="8">
        <f t="shared" si="338"/>
        <v>42187.652511574073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339"/>
        <v>1.0182500000000001</v>
      </c>
      <c r="P3628" s="6">
        <f t="shared" si="340"/>
        <v>84.854166666666671</v>
      </c>
      <c r="Q3628" s="7" t="str">
        <f t="shared" si="342"/>
        <v>theater</v>
      </c>
      <c r="R3628" s="7" t="str">
        <f t="shared" si="343"/>
        <v>plays</v>
      </c>
      <c r="S3628" s="8">
        <f t="shared" si="341"/>
        <v>41846.667326388888</v>
      </c>
      <c r="T3628" s="8">
        <f t="shared" si="338"/>
        <v>41867.667326388888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339"/>
        <v>1</v>
      </c>
      <c r="P3629" s="6">
        <f t="shared" si="340"/>
        <v>68.965517241379317</v>
      </c>
      <c r="Q3629" s="7" t="str">
        <f t="shared" si="342"/>
        <v>theater</v>
      </c>
      <c r="R3629" s="7" t="str">
        <f t="shared" si="343"/>
        <v>plays</v>
      </c>
      <c r="S3629" s="8">
        <f t="shared" si="341"/>
        <v>42460.741747685184</v>
      </c>
      <c r="T3629" s="8">
        <f t="shared" si="338"/>
        <v>42511.165972222225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339"/>
        <v>0</v>
      </c>
      <c r="P3630" s="6">
        <f t="shared" si="340"/>
        <v>0</v>
      </c>
      <c r="Q3630" s="7" t="str">
        <f t="shared" si="342"/>
        <v>theater</v>
      </c>
      <c r="R3630" s="7" t="str">
        <f t="shared" si="343"/>
        <v>musical</v>
      </c>
      <c r="S3630" s="8">
        <f t="shared" si="341"/>
        <v>42291.833287037036</v>
      </c>
      <c r="T3630" s="8">
        <f t="shared" si="338"/>
        <v>42351.874953703707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339"/>
        <v>1.9999999999999999E-6</v>
      </c>
      <c r="P3631" s="6">
        <f t="shared" si="340"/>
        <v>1</v>
      </c>
      <c r="Q3631" s="7" t="str">
        <f t="shared" si="342"/>
        <v>theater</v>
      </c>
      <c r="R3631" s="7" t="str">
        <f t="shared" si="343"/>
        <v>musical</v>
      </c>
      <c r="S3631" s="8">
        <f t="shared" si="341"/>
        <v>42437.094490740739</v>
      </c>
      <c r="T3631" s="8">
        <f t="shared" si="338"/>
        <v>42495.708333333328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339"/>
        <v>3.3333333333333332E-4</v>
      </c>
      <c r="P3632" s="6">
        <f t="shared" si="340"/>
        <v>1</v>
      </c>
      <c r="Q3632" s="7" t="str">
        <f t="shared" si="342"/>
        <v>theater</v>
      </c>
      <c r="R3632" s="7" t="str">
        <f t="shared" si="343"/>
        <v>musical</v>
      </c>
      <c r="S3632" s="8">
        <f t="shared" si="341"/>
        <v>41942.84710648148</v>
      </c>
      <c r="T3632" s="8">
        <f t="shared" si="338"/>
        <v>41972.888773148152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339"/>
        <v>0.51023391812865493</v>
      </c>
      <c r="P3633" s="6">
        <f t="shared" si="340"/>
        <v>147.88135593220338</v>
      </c>
      <c r="Q3633" s="7" t="str">
        <f t="shared" si="342"/>
        <v>theater</v>
      </c>
      <c r="R3633" s="7" t="str">
        <f t="shared" si="343"/>
        <v>musical</v>
      </c>
      <c r="S3633" s="8">
        <f t="shared" si="341"/>
        <v>41880.753437499996</v>
      </c>
      <c r="T3633" s="8">
        <f t="shared" si="338"/>
        <v>41905.165972222225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339"/>
        <v>0.2</v>
      </c>
      <c r="P3634" s="6">
        <f t="shared" si="340"/>
        <v>100</v>
      </c>
      <c r="Q3634" s="7" t="str">
        <f t="shared" si="342"/>
        <v>theater</v>
      </c>
      <c r="R3634" s="7" t="str">
        <f t="shared" si="343"/>
        <v>musical</v>
      </c>
      <c r="S3634" s="8">
        <f t="shared" si="341"/>
        <v>41946.936909722222</v>
      </c>
      <c r="T3634" s="8">
        <f t="shared" si="338"/>
        <v>41966.936909722222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339"/>
        <v>0.35239999999999999</v>
      </c>
      <c r="P3635" s="6">
        <f t="shared" si="340"/>
        <v>56.838709677419352</v>
      </c>
      <c r="Q3635" s="7" t="str">
        <f t="shared" si="342"/>
        <v>theater</v>
      </c>
      <c r="R3635" s="7" t="str">
        <f t="shared" si="343"/>
        <v>musical</v>
      </c>
      <c r="S3635" s="8">
        <f t="shared" si="341"/>
        <v>42649.623460648145</v>
      </c>
      <c r="T3635" s="8">
        <f t="shared" si="338"/>
        <v>42693.041666666672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339"/>
        <v>4.2466666666666666E-2</v>
      </c>
      <c r="P3636" s="6">
        <f t="shared" si="340"/>
        <v>176.94444444444446</v>
      </c>
      <c r="Q3636" s="7" t="str">
        <f t="shared" si="342"/>
        <v>theater</v>
      </c>
      <c r="R3636" s="7" t="str">
        <f t="shared" si="343"/>
        <v>musical</v>
      </c>
      <c r="S3636" s="8">
        <f t="shared" si="341"/>
        <v>42701.166365740741</v>
      </c>
      <c r="T3636" s="8">
        <f t="shared" si="338"/>
        <v>42749.165972222225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339"/>
        <v>0.36457142857142855</v>
      </c>
      <c r="P3637" s="6">
        <f t="shared" si="340"/>
        <v>127.6</v>
      </c>
      <c r="Q3637" s="7" t="str">
        <f t="shared" si="342"/>
        <v>theater</v>
      </c>
      <c r="R3637" s="7" t="str">
        <f t="shared" si="343"/>
        <v>musical</v>
      </c>
      <c r="S3637" s="8">
        <f t="shared" si="341"/>
        <v>42450.88282407407</v>
      </c>
      <c r="T3637" s="8">
        <f t="shared" si="338"/>
        <v>42480.88282407407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339"/>
        <v>0</v>
      </c>
      <c r="P3638" s="6">
        <f t="shared" si="340"/>
        <v>0</v>
      </c>
      <c r="Q3638" s="7" t="str">
        <f t="shared" si="342"/>
        <v>theater</v>
      </c>
      <c r="R3638" s="7" t="str">
        <f t="shared" si="343"/>
        <v>musical</v>
      </c>
      <c r="S3638" s="8">
        <f t="shared" si="341"/>
        <v>42226.694780092599</v>
      </c>
      <c r="T3638" s="8">
        <f t="shared" si="338"/>
        <v>42261.694780092599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339"/>
        <v>0.30866666666666664</v>
      </c>
      <c r="P3639" s="6">
        <f t="shared" si="340"/>
        <v>66.142857142857139</v>
      </c>
      <c r="Q3639" s="7" t="str">
        <f t="shared" si="342"/>
        <v>theater</v>
      </c>
      <c r="R3639" s="7" t="str">
        <f t="shared" si="343"/>
        <v>musical</v>
      </c>
      <c r="S3639" s="8">
        <f t="shared" si="341"/>
        <v>41975.700636574074</v>
      </c>
      <c r="T3639" s="8">
        <f t="shared" si="338"/>
        <v>42005.700636574074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339"/>
        <v>6.545454545454546E-2</v>
      </c>
      <c r="P3640" s="6">
        <f t="shared" si="340"/>
        <v>108</v>
      </c>
      <c r="Q3640" s="7" t="str">
        <f t="shared" si="342"/>
        <v>theater</v>
      </c>
      <c r="R3640" s="7" t="str">
        <f t="shared" si="343"/>
        <v>musical</v>
      </c>
      <c r="S3640" s="8">
        <f t="shared" si="341"/>
        <v>42053.672824074078</v>
      </c>
      <c r="T3640" s="8">
        <f t="shared" si="338"/>
        <v>42113.631157407406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339"/>
        <v>4.0000000000000003E-5</v>
      </c>
      <c r="P3641" s="6">
        <f t="shared" si="340"/>
        <v>1</v>
      </c>
      <c r="Q3641" s="7" t="str">
        <f t="shared" si="342"/>
        <v>theater</v>
      </c>
      <c r="R3641" s="7" t="str">
        <f t="shared" si="343"/>
        <v>musical</v>
      </c>
      <c r="S3641" s="8">
        <f t="shared" si="341"/>
        <v>42590.677152777775</v>
      </c>
      <c r="T3641" s="8">
        <f t="shared" si="338"/>
        <v>42650.632638888885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339"/>
        <v>5.5E-2</v>
      </c>
      <c r="P3642" s="6">
        <f t="shared" si="340"/>
        <v>18.333333333333332</v>
      </c>
      <c r="Q3642" s="7" t="str">
        <f t="shared" si="342"/>
        <v>theater</v>
      </c>
      <c r="R3642" s="7" t="str">
        <f t="shared" si="343"/>
        <v>musical</v>
      </c>
      <c r="S3642" s="8">
        <f t="shared" si="341"/>
        <v>42104.781597222223</v>
      </c>
      <c r="T3642" s="8">
        <f t="shared" si="338"/>
        <v>42134.781597222223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339"/>
        <v>0</v>
      </c>
      <c r="P3643" s="6">
        <f t="shared" si="340"/>
        <v>0</v>
      </c>
      <c r="Q3643" s="7" t="str">
        <f t="shared" si="342"/>
        <v>theater</v>
      </c>
      <c r="R3643" s="7" t="str">
        <f t="shared" si="343"/>
        <v>musical</v>
      </c>
      <c r="S3643" s="8">
        <f t="shared" si="341"/>
        <v>41899.627071759263</v>
      </c>
      <c r="T3643" s="8">
        <f t="shared" si="338"/>
        <v>41917.208333333336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339"/>
        <v>2.1428571428571429E-2</v>
      </c>
      <c r="P3644" s="6">
        <f t="shared" si="340"/>
        <v>7.5</v>
      </c>
      <c r="Q3644" s="7" t="str">
        <f t="shared" si="342"/>
        <v>theater</v>
      </c>
      <c r="R3644" s="7" t="str">
        <f t="shared" si="343"/>
        <v>musical</v>
      </c>
      <c r="S3644" s="8">
        <f t="shared" si="341"/>
        <v>42297.816284722227</v>
      </c>
      <c r="T3644" s="8">
        <f t="shared" si="338"/>
        <v>42338.708333333328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339"/>
        <v>0</v>
      </c>
      <c r="P3645" s="6">
        <f t="shared" si="340"/>
        <v>0</v>
      </c>
      <c r="Q3645" s="7" t="str">
        <f t="shared" si="342"/>
        <v>theater</v>
      </c>
      <c r="R3645" s="7" t="str">
        <f t="shared" si="343"/>
        <v>musical</v>
      </c>
      <c r="S3645" s="8">
        <f t="shared" si="341"/>
        <v>42285.143969907411</v>
      </c>
      <c r="T3645" s="8">
        <f t="shared" si="338"/>
        <v>42325.185636574075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339"/>
        <v>0.16420000000000001</v>
      </c>
      <c r="P3646" s="6">
        <f t="shared" si="340"/>
        <v>68.416666666666671</v>
      </c>
      <c r="Q3646" s="7" t="str">
        <f t="shared" si="342"/>
        <v>theater</v>
      </c>
      <c r="R3646" s="7" t="str">
        <f t="shared" si="343"/>
        <v>musical</v>
      </c>
      <c r="S3646" s="8">
        <f t="shared" si="341"/>
        <v>42409.241747685184</v>
      </c>
      <c r="T3646" s="8">
        <f t="shared" si="338"/>
        <v>42437.207638888889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339"/>
        <v>1E-3</v>
      </c>
      <c r="P3647" s="6">
        <f t="shared" si="340"/>
        <v>1</v>
      </c>
      <c r="Q3647" s="7" t="str">
        <f t="shared" si="342"/>
        <v>theater</v>
      </c>
      <c r="R3647" s="7" t="str">
        <f t="shared" si="343"/>
        <v>musical</v>
      </c>
      <c r="S3647" s="8">
        <f t="shared" si="341"/>
        <v>42665.970347222217</v>
      </c>
      <c r="T3647" s="8">
        <f t="shared" si="338"/>
        <v>42696.012013888889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339"/>
        <v>4.8099999999999997E-2</v>
      </c>
      <c r="P3648" s="6">
        <f t="shared" si="340"/>
        <v>60.125</v>
      </c>
      <c r="Q3648" s="7" t="str">
        <f t="shared" si="342"/>
        <v>theater</v>
      </c>
      <c r="R3648" s="7" t="str">
        <f t="shared" si="343"/>
        <v>musical</v>
      </c>
      <c r="S3648" s="8">
        <f t="shared" si="341"/>
        <v>42140.421319444446</v>
      </c>
      <c r="T3648" s="8">
        <f t="shared" si="338"/>
        <v>42171.979166666672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339"/>
        <v>0.06</v>
      </c>
      <c r="P3649" s="6">
        <f t="shared" si="340"/>
        <v>15</v>
      </c>
      <c r="Q3649" s="7" t="str">
        <f t="shared" si="342"/>
        <v>theater</v>
      </c>
      <c r="R3649" s="7" t="str">
        <f t="shared" si="343"/>
        <v>musical</v>
      </c>
      <c r="S3649" s="8">
        <f t="shared" si="341"/>
        <v>42598.749155092592</v>
      </c>
      <c r="T3649" s="8">
        <f t="shared" si="338"/>
        <v>42643.749155092592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339"/>
        <v>1.003825</v>
      </c>
      <c r="P3650" s="6">
        <f t="shared" si="340"/>
        <v>550.04109589041093</v>
      </c>
      <c r="Q3650" s="7" t="str">
        <f t="shared" si="342"/>
        <v>theater</v>
      </c>
      <c r="R3650" s="7" t="str">
        <f t="shared" si="343"/>
        <v>plays</v>
      </c>
      <c r="S3650" s="8">
        <f t="shared" si="341"/>
        <v>41887.292187500003</v>
      </c>
      <c r="T3650" s="8">
        <f t="shared" ref="T3650:T3713" si="344">(((I3650/60)/60)/24)+DATE(1970,1,1)</f>
        <v>41917.292187500003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345">E3651/D3651</f>
        <v>1.04</v>
      </c>
      <c r="P3651" s="6">
        <f t="shared" ref="P3651:P3714" si="346">IF(L3651=0,0,E3651/L3651)</f>
        <v>97.5</v>
      </c>
      <c r="Q3651" s="7" t="str">
        <f t="shared" si="342"/>
        <v>theater</v>
      </c>
      <c r="R3651" s="7" t="str">
        <f t="shared" si="343"/>
        <v>plays</v>
      </c>
      <c r="S3651" s="8">
        <f t="shared" ref="S3651:S3714" si="347">(((J3651/60)/60)/24)+DATE(1970,1,1)</f>
        <v>41780.712893518517</v>
      </c>
      <c r="T3651" s="8">
        <f t="shared" si="344"/>
        <v>41806.712893518517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345"/>
        <v>1</v>
      </c>
      <c r="P3652" s="6">
        <f t="shared" si="346"/>
        <v>29.411764705882351</v>
      </c>
      <c r="Q3652" s="7" t="str">
        <f t="shared" si="342"/>
        <v>theater</v>
      </c>
      <c r="R3652" s="7" t="str">
        <f t="shared" si="343"/>
        <v>plays</v>
      </c>
      <c r="S3652" s="8">
        <f t="shared" si="347"/>
        <v>42381.478981481487</v>
      </c>
      <c r="T3652" s="8">
        <f t="shared" si="344"/>
        <v>42402.478981481487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345"/>
        <v>1.04</v>
      </c>
      <c r="P3653" s="6">
        <f t="shared" si="346"/>
        <v>57.777777777777779</v>
      </c>
      <c r="Q3653" s="7" t="str">
        <f t="shared" si="342"/>
        <v>theater</v>
      </c>
      <c r="R3653" s="7" t="str">
        <f t="shared" si="343"/>
        <v>plays</v>
      </c>
      <c r="S3653" s="8">
        <f t="shared" si="347"/>
        <v>41828.646319444444</v>
      </c>
      <c r="T3653" s="8">
        <f t="shared" si="344"/>
        <v>41861.665972222225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345"/>
        <v>2.5066666666666668</v>
      </c>
      <c r="P3654" s="6">
        <f t="shared" si="346"/>
        <v>44.235294117647058</v>
      </c>
      <c r="Q3654" s="7" t="str">
        <f t="shared" si="342"/>
        <v>theater</v>
      </c>
      <c r="R3654" s="7" t="str">
        <f t="shared" si="343"/>
        <v>plays</v>
      </c>
      <c r="S3654" s="8">
        <f t="shared" si="347"/>
        <v>42596.644699074073</v>
      </c>
      <c r="T3654" s="8">
        <f t="shared" si="344"/>
        <v>42607.165972222225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345"/>
        <v>1.0049999999999999</v>
      </c>
      <c r="P3655" s="6">
        <f t="shared" si="346"/>
        <v>60.909090909090907</v>
      </c>
      <c r="Q3655" s="7" t="str">
        <f t="shared" si="342"/>
        <v>theater</v>
      </c>
      <c r="R3655" s="7" t="str">
        <f t="shared" si="343"/>
        <v>plays</v>
      </c>
      <c r="S3655" s="8">
        <f t="shared" si="347"/>
        <v>42191.363506944443</v>
      </c>
      <c r="T3655" s="8">
        <f t="shared" si="344"/>
        <v>42221.363506944443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345"/>
        <v>1.744</v>
      </c>
      <c r="P3656" s="6">
        <f t="shared" si="346"/>
        <v>68.84210526315789</v>
      </c>
      <c r="Q3656" s="7" t="str">
        <f t="shared" si="342"/>
        <v>theater</v>
      </c>
      <c r="R3656" s="7" t="str">
        <f t="shared" si="343"/>
        <v>plays</v>
      </c>
      <c r="S3656" s="8">
        <f t="shared" si="347"/>
        <v>42440.416504629626</v>
      </c>
      <c r="T3656" s="8">
        <f t="shared" si="344"/>
        <v>42463.708333333328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345"/>
        <v>1.1626000000000001</v>
      </c>
      <c r="P3657" s="6">
        <f t="shared" si="346"/>
        <v>73.582278481012665</v>
      </c>
      <c r="Q3657" s="7" t="str">
        <f t="shared" si="342"/>
        <v>theater</v>
      </c>
      <c r="R3657" s="7" t="str">
        <f t="shared" si="343"/>
        <v>plays</v>
      </c>
      <c r="S3657" s="8">
        <f t="shared" si="347"/>
        <v>42173.803217592591</v>
      </c>
      <c r="T3657" s="8">
        <f t="shared" si="344"/>
        <v>42203.290972222225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345"/>
        <v>1.0582</v>
      </c>
      <c r="P3658" s="6">
        <f t="shared" si="346"/>
        <v>115.02173913043478</v>
      </c>
      <c r="Q3658" s="7" t="str">
        <f t="shared" si="342"/>
        <v>theater</v>
      </c>
      <c r="R3658" s="7" t="str">
        <f t="shared" si="343"/>
        <v>plays</v>
      </c>
      <c r="S3658" s="8">
        <f t="shared" si="347"/>
        <v>42737.910138888896</v>
      </c>
      <c r="T3658" s="8">
        <f t="shared" si="344"/>
        <v>42767.957638888889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345"/>
        <v>1.1074999999999999</v>
      </c>
      <c r="P3659" s="6">
        <f t="shared" si="346"/>
        <v>110.75</v>
      </c>
      <c r="Q3659" s="7" t="str">
        <f t="shared" si="342"/>
        <v>theater</v>
      </c>
      <c r="R3659" s="7" t="str">
        <f t="shared" si="343"/>
        <v>plays</v>
      </c>
      <c r="S3659" s="8">
        <f t="shared" si="347"/>
        <v>42499.629849537043</v>
      </c>
      <c r="T3659" s="8">
        <f t="shared" si="344"/>
        <v>42522.904166666667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345"/>
        <v>1.0066666666666666</v>
      </c>
      <c r="P3660" s="6">
        <f t="shared" si="346"/>
        <v>75.5</v>
      </c>
      <c r="Q3660" s="7" t="str">
        <f t="shared" si="342"/>
        <v>theater</v>
      </c>
      <c r="R3660" s="7" t="str">
        <f t="shared" si="343"/>
        <v>plays</v>
      </c>
      <c r="S3660" s="8">
        <f t="shared" si="347"/>
        <v>41775.858564814815</v>
      </c>
      <c r="T3660" s="8">
        <f t="shared" si="344"/>
        <v>41822.165972222225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345"/>
        <v>1.0203333333333333</v>
      </c>
      <c r="P3661" s="6">
        <f t="shared" si="346"/>
        <v>235.46153846153845</v>
      </c>
      <c r="Q3661" s="7" t="str">
        <f t="shared" si="342"/>
        <v>theater</v>
      </c>
      <c r="R3661" s="7" t="str">
        <f t="shared" si="343"/>
        <v>plays</v>
      </c>
      <c r="S3661" s="8">
        <f t="shared" si="347"/>
        <v>42055.277199074073</v>
      </c>
      <c r="T3661" s="8">
        <f t="shared" si="344"/>
        <v>42082.610416666663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345"/>
        <v>1</v>
      </c>
      <c r="P3662" s="6">
        <f t="shared" si="346"/>
        <v>11.363636363636363</v>
      </c>
      <c r="Q3662" s="7" t="str">
        <f t="shared" si="342"/>
        <v>theater</v>
      </c>
      <c r="R3662" s="7" t="str">
        <f t="shared" si="343"/>
        <v>plays</v>
      </c>
      <c r="S3662" s="8">
        <f t="shared" si="347"/>
        <v>41971.881076388891</v>
      </c>
      <c r="T3662" s="8">
        <f t="shared" si="344"/>
        <v>41996.881076388891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345"/>
        <v>1.1100000000000001</v>
      </c>
      <c r="P3663" s="6">
        <f t="shared" si="346"/>
        <v>92.5</v>
      </c>
      <c r="Q3663" s="7" t="str">
        <f t="shared" si="342"/>
        <v>theater</v>
      </c>
      <c r="R3663" s="7" t="str">
        <f t="shared" si="343"/>
        <v>plays</v>
      </c>
      <c r="S3663" s="8">
        <f t="shared" si="347"/>
        <v>42447.896666666667</v>
      </c>
      <c r="T3663" s="8">
        <f t="shared" si="344"/>
        <v>42470.166666666672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345"/>
        <v>1.0142500000000001</v>
      </c>
      <c r="P3664" s="6">
        <f t="shared" si="346"/>
        <v>202.85</v>
      </c>
      <c r="Q3664" s="7" t="str">
        <f t="shared" si="342"/>
        <v>theater</v>
      </c>
      <c r="R3664" s="7" t="str">
        <f t="shared" si="343"/>
        <v>plays</v>
      </c>
      <c r="S3664" s="8">
        <f t="shared" si="347"/>
        <v>42064.220069444447</v>
      </c>
      <c r="T3664" s="8">
        <f t="shared" si="344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345"/>
        <v>1.04</v>
      </c>
      <c r="P3665" s="6">
        <f t="shared" si="346"/>
        <v>26</v>
      </c>
      <c r="Q3665" s="7" t="str">
        <f t="shared" si="342"/>
        <v>theater</v>
      </c>
      <c r="R3665" s="7" t="str">
        <f t="shared" si="343"/>
        <v>plays</v>
      </c>
      <c r="S3665" s="8">
        <f t="shared" si="347"/>
        <v>42665.451736111107</v>
      </c>
      <c r="T3665" s="8">
        <f t="shared" si="344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345"/>
        <v>1.09375</v>
      </c>
      <c r="P3666" s="6">
        <f t="shared" si="346"/>
        <v>46.05263157894737</v>
      </c>
      <c r="Q3666" s="7" t="str">
        <f t="shared" si="342"/>
        <v>theater</v>
      </c>
      <c r="R3666" s="7" t="str">
        <f t="shared" si="343"/>
        <v>plays</v>
      </c>
      <c r="S3666" s="8">
        <f t="shared" si="347"/>
        <v>42523.248715277776</v>
      </c>
      <c r="T3666" s="8">
        <f t="shared" si="344"/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345"/>
        <v>1.1516129032258065</v>
      </c>
      <c r="P3667" s="6">
        <f t="shared" si="346"/>
        <v>51</v>
      </c>
      <c r="Q3667" s="7" t="str">
        <f t="shared" si="342"/>
        <v>theater</v>
      </c>
      <c r="R3667" s="7" t="str">
        <f t="shared" si="343"/>
        <v>plays</v>
      </c>
      <c r="S3667" s="8">
        <f t="shared" si="347"/>
        <v>42294.808124999996</v>
      </c>
      <c r="T3667" s="8">
        <f t="shared" si="344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345"/>
        <v>1</v>
      </c>
      <c r="P3668" s="6">
        <f t="shared" si="346"/>
        <v>31.578947368421051</v>
      </c>
      <c r="Q3668" s="7" t="str">
        <f t="shared" si="342"/>
        <v>theater</v>
      </c>
      <c r="R3668" s="7" t="str">
        <f t="shared" si="343"/>
        <v>plays</v>
      </c>
      <c r="S3668" s="8">
        <f t="shared" si="347"/>
        <v>41822.90488425926</v>
      </c>
      <c r="T3668" s="8">
        <f t="shared" si="344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345"/>
        <v>1.0317033333333334</v>
      </c>
      <c r="P3669" s="6">
        <f t="shared" si="346"/>
        <v>53.363965517241382</v>
      </c>
      <c r="Q3669" s="7" t="str">
        <f t="shared" si="342"/>
        <v>theater</v>
      </c>
      <c r="R3669" s="7" t="str">
        <f t="shared" si="343"/>
        <v>plays</v>
      </c>
      <c r="S3669" s="8">
        <f t="shared" si="347"/>
        <v>42173.970127314817</v>
      </c>
      <c r="T3669" s="8">
        <f t="shared" si="344"/>
        <v>42203.970127314817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345"/>
        <v>1.0349999999999999</v>
      </c>
      <c r="P3670" s="6">
        <f t="shared" si="346"/>
        <v>36.964285714285715</v>
      </c>
      <c r="Q3670" s="7" t="str">
        <f t="shared" si="342"/>
        <v>theater</v>
      </c>
      <c r="R3670" s="7" t="str">
        <f t="shared" si="343"/>
        <v>plays</v>
      </c>
      <c r="S3670" s="8">
        <f t="shared" si="347"/>
        <v>42185.556157407409</v>
      </c>
      <c r="T3670" s="8">
        <f t="shared" si="344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345"/>
        <v>1.3819999999999999</v>
      </c>
      <c r="P3671" s="6">
        <f t="shared" si="346"/>
        <v>81.294117647058826</v>
      </c>
      <c r="Q3671" s="7" t="str">
        <f t="shared" si="342"/>
        <v>theater</v>
      </c>
      <c r="R3671" s="7" t="str">
        <f t="shared" si="343"/>
        <v>plays</v>
      </c>
      <c r="S3671" s="8">
        <f t="shared" si="347"/>
        <v>42136.675196759257</v>
      </c>
      <c r="T3671" s="8">
        <f t="shared" si="344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345"/>
        <v>1.0954545454545455</v>
      </c>
      <c r="P3672" s="6">
        <f t="shared" si="346"/>
        <v>20.083333333333332</v>
      </c>
      <c r="Q3672" s="7" t="str">
        <f t="shared" si="342"/>
        <v>theater</v>
      </c>
      <c r="R3672" s="7" t="str">
        <f t="shared" si="343"/>
        <v>plays</v>
      </c>
      <c r="S3672" s="8">
        <f t="shared" si="347"/>
        <v>42142.514016203699</v>
      </c>
      <c r="T3672" s="8">
        <f t="shared" si="344"/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345"/>
        <v>1.0085714285714287</v>
      </c>
      <c r="P3673" s="6">
        <f t="shared" si="346"/>
        <v>88.25</v>
      </c>
      <c r="Q3673" s="7" t="str">
        <f t="shared" si="342"/>
        <v>theater</v>
      </c>
      <c r="R3673" s="7" t="str">
        <f t="shared" si="343"/>
        <v>plays</v>
      </c>
      <c r="S3673" s="8">
        <f t="shared" si="347"/>
        <v>41820.62809027778</v>
      </c>
      <c r="T3673" s="8">
        <f t="shared" si="344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345"/>
        <v>1.0153333333333334</v>
      </c>
      <c r="P3674" s="6">
        <f t="shared" si="346"/>
        <v>53.438596491228068</v>
      </c>
      <c r="Q3674" s="7" t="str">
        <f t="shared" si="342"/>
        <v>theater</v>
      </c>
      <c r="R3674" s="7" t="str">
        <f t="shared" si="343"/>
        <v>plays</v>
      </c>
      <c r="S3674" s="8">
        <f t="shared" si="347"/>
        <v>41878.946574074071</v>
      </c>
      <c r="T3674" s="8">
        <f t="shared" si="344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345"/>
        <v>1.13625</v>
      </c>
      <c r="P3675" s="6">
        <f t="shared" si="346"/>
        <v>39.868421052631582</v>
      </c>
      <c r="Q3675" s="7" t="str">
        <f t="shared" si="342"/>
        <v>theater</v>
      </c>
      <c r="R3675" s="7" t="str">
        <f t="shared" si="343"/>
        <v>plays</v>
      </c>
      <c r="S3675" s="8">
        <f t="shared" si="347"/>
        <v>41914.295104166667</v>
      </c>
      <c r="T3675" s="8">
        <f t="shared" si="344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345"/>
        <v>1</v>
      </c>
      <c r="P3676" s="6">
        <f t="shared" si="346"/>
        <v>145.16129032258064</v>
      </c>
      <c r="Q3676" s="7" t="str">
        <f t="shared" si="342"/>
        <v>theater</v>
      </c>
      <c r="R3676" s="7" t="str">
        <f t="shared" si="343"/>
        <v>plays</v>
      </c>
      <c r="S3676" s="8">
        <f t="shared" si="347"/>
        <v>42556.873020833329</v>
      </c>
      <c r="T3676" s="8">
        <f t="shared" si="344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345"/>
        <v>1.4</v>
      </c>
      <c r="P3677" s="6">
        <f t="shared" si="346"/>
        <v>23.333333333333332</v>
      </c>
      <c r="Q3677" s="7" t="str">
        <f t="shared" si="342"/>
        <v>theater</v>
      </c>
      <c r="R3677" s="7" t="str">
        <f t="shared" si="343"/>
        <v>plays</v>
      </c>
      <c r="S3677" s="8">
        <f t="shared" si="347"/>
        <v>42493.597013888888</v>
      </c>
      <c r="T3677" s="8">
        <f t="shared" si="344"/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345"/>
        <v>1.2875000000000001</v>
      </c>
      <c r="P3678" s="6">
        <f t="shared" si="346"/>
        <v>64.375</v>
      </c>
      <c r="Q3678" s="7" t="str">
        <f t="shared" si="342"/>
        <v>theater</v>
      </c>
      <c r="R3678" s="7" t="str">
        <f t="shared" si="343"/>
        <v>plays</v>
      </c>
      <c r="S3678" s="8">
        <f t="shared" si="347"/>
        <v>41876.815787037034</v>
      </c>
      <c r="T3678" s="8">
        <f t="shared" si="344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345"/>
        <v>1.0290416666666666</v>
      </c>
      <c r="P3679" s="6">
        <f t="shared" si="346"/>
        <v>62.052763819095475</v>
      </c>
      <c r="Q3679" s="7" t="str">
        <f t="shared" si="342"/>
        <v>theater</v>
      </c>
      <c r="R3679" s="7" t="str">
        <f t="shared" si="343"/>
        <v>plays</v>
      </c>
      <c r="S3679" s="8">
        <f t="shared" si="347"/>
        <v>41802.574282407404</v>
      </c>
      <c r="T3679" s="8">
        <f t="shared" si="344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345"/>
        <v>1.0249999999999999</v>
      </c>
      <c r="P3680" s="6">
        <f t="shared" si="346"/>
        <v>66.129032258064512</v>
      </c>
      <c r="Q3680" s="7" t="str">
        <f t="shared" si="342"/>
        <v>theater</v>
      </c>
      <c r="R3680" s="7" t="str">
        <f t="shared" si="343"/>
        <v>plays</v>
      </c>
      <c r="S3680" s="8">
        <f t="shared" si="347"/>
        <v>42120.531226851846</v>
      </c>
      <c r="T3680" s="8">
        <f t="shared" si="344"/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345"/>
        <v>1.101</v>
      </c>
      <c r="P3681" s="6">
        <f t="shared" si="346"/>
        <v>73.400000000000006</v>
      </c>
      <c r="Q3681" s="7" t="str">
        <f t="shared" si="342"/>
        <v>theater</v>
      </c>
      <c r="R3681" s="7" t="str">
        <f t="shared" si="343"/>
        <v>plays</v>
      </c>
      <c r="S3681" s="8">
        <f t="shared" si="347"/>
        <v>41786.761354166665</v>
      </c>
      <c r="T3681" s="8">
        <f t="shared" si="344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345"/>
        <v>1.1276666666666666</v>
      </c>
      <c r="P3682" s="6">
        <f t="shared" si="346"/>
        <v>99.5</v>
      </c>
      <c r="Q3682" s="7" t="str">
        <f t="shared" si="342"/>
        <v>theater</v>
      </c>
      <c r="R3682" s="7" t="str">
        <f t="shared" si="343"/>
        <v>plays</v>
      </c>
      <c r="S3682" s="8">
        <f t="shared" si="347"/>
        <v>42627.454097222217</v>
      </c>
      <c r="T3682" s="8">
        <f t="shared" si="344"/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345"/>
        <v>1.119</v>
      </c>
      <c r="P3683" s="6">
        <f t="shared" si="346"/>
        <v>62.166666666666664</v>
      </c>
      <c r="Q3683" s="7" t="str">
        <f t="shared" si="342"/>
        <v>theater</v>
      </c>
      <c r="R3683" s="7" t="str">
        <f t="shared" si="343"/>
        <v>plays</v>
      </c>
      <c r="S3683" s="8">
        <f t="shared" si="347"/>
        <v>42374.651504629626</v>
      </c>
      <c r="T3683" s="8">
        <f t="shared" si="344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345"/>
        <v>1.3919999999999999</v>
      </c>
      <c r="P3684" s="6">
        <f t="shared" si="346"/>
        <v>62.328358208955223</v>
      </c>
      <c r="Q3684" s="7" t="str">
        <f t="shared" si="342"/>
        <v>theater</v>
      </c>
      <c r="R3684" s="7" t="str">
        <f t="shared" si="343"/>
        <v>plays</v>
      </c>
      <c r="S3684" s="8">
        <f t="shared" si="347"/>
        <v>41772.685393518521</v>
      </c>
      <c r="T3684" s="8">
        <f t="shared" si="344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345"/>
        <v>1.1085714285714285</v>
      </c>
      <c r="P3685" s="6">
        <f t="shared" si="346"/>
        <v>58.787878787878789</v>
      </c>
      <c r="Q3685" s="7" t="str">
        <f t="shared" si="342"/>
        <v>theater</v>
      </c>
      <c r="R3685" s="7" t="str">
        <f t="shared" si="343"/>
        <v>plays</v>
      </c>
      <c r="S3685" s="8">
        <f t="shared" si="347"/>
        <v>42633.116851851853</v>
      </c>
      <c r="T3685" s="8">
        <f t="shared" si="344"/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345"/>
        <v>1.3906666666666667</v>
      </c>
      <c r="P3686" s="6">
        <f t="shared" si="346"/>
        <v>45.347826086956523</v>
      </c>
      <c r="Q3686" s="7" t="str">
        <f t="shared" si="342"/>
        <v>theater</v>
      </c>
      <c r="R3686" s="7" t="str">
        <f t="shared" si="343"/>
        <v>plays</v>
      </c>
      <c r="S3686" s="8">
        <f t="shared" si="347"/>
        <v>42219.180393518516</v>
      </c>
      <c r="T3686" s="8">
        <f t="shared" si="344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345"/>
        <v>1.0569999999999999</v>
      </c>
      <c r="P3687" s="6">
        <f t="shared" si="346"/>
        <v>41.944444444444443</v>
      </c>
      <c r="Q3687" s="7" t="str">
        <f t="shared" si="342"/>
        <v>theater</v>
      </c>
      <c r="R3687" s="7" t="str">
        <f t="shared" si="343"/>
        <v>plays</v>
      </c>
      <c r="S3687" s="8">
        <f t="shared" si="347"/>
        <v>41753.593275462961</v>
      </c>
      <c r="T3687" s="8">
        <f t="shared" si="344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345"/>
        <v>1.0142857142857142</v>
      </c>
      <c r="P3688" s="6">
        <f t="shared" si="346"/>
        <v>59.166666666666664</v>
      </c>
      <c r="Q3688" s="7" t="str">
        <f t="shared" si="342"/>
        <v>theater</v>
      </c>
      <c r="R3688" s="7" t="str">
        <f t="shared" si="343"/>
        <v>plays</v>
      </c>
      <c r="S3688" s="8">
        <f t="shared" si="347"/>
        <v>42230.662731481483</v>
      </c>
      <c r="T3688" s="8">
        <f t="shared" si="344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345"/>
        <v>1.0024500000000001</v>
      </c>
      <c r="P3689" s="6">
        <f t="shared" si="346"/>
        <v>200.49</v>
      </c>
      <c r="Q3689" s="7" t="str">
        <f t="shared" si="342"/>
        <v>theater</v>
      </c>
      <c r="R3689" s="7" t="str">
        <f t="shared" si="343"/>
        <v>plays</v>
      </c>
      <c r="S3689" s="8">
        <f t="shared" si="347"/>
        <v>41787.218229166669</v>
      </c>
      <c r="T3689" s="8">
        <f t="shared" si="344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345"/>
        <v>1.0916666666666666</v>
      </c>
      <c r="P3690" s="6">
        <f t="shared" si="346"/>
        <v>83.974358974358978</v>
      </c>
      <c r="Q3690" s="7" t="str">
        <f t="shared" ref="Q3690:Q3753" si="348">LEFT(N3690,SEARCH("/",N3690)-1)</f>
        <v>theater</v>
      </c>
      <c r="R3690" s="7" t="str">
        <f t="shared" ref="R3690:R3753" si="349">RIGHT(N3690,LEN(N3690)-SEARCH("/",N3690))</f>
        <v>plays</v>
      </c>
      <c r="S3690" s="8">
        <f t="shared" si="347"/>
        <v>41829.787083333329</v>
      </c>
      <c r="T3690" s="8">
        <f t="shared" si="344"/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345"/>
        <v>1.1833333333333333</v>
      </c>
      <c r="P3691" s="6">
        <f t="shared" si="346"/>
        <v>57.258064516129032</v>
      </c>
      <c r="Q3691" s="7" t="str">
        <f t="shared" si="348"/>
        <v>theater</v>
      </c>
      <c r="R3691" s="7" t="str">
        <f t="shared" si="349"/>
        <v>plays</v>
      </c>
      <c r="S3691" s="8">
        <f t="shared" si="347"/>
        <v>42147.826840277776</v>
      </c>
      <c r="T3691" s="8">
        <f t="shared" si="344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345"/>
        <v>1.2</v>
      </c>
      <c r="P3692" s="6">
        <f t="shared" si="346"/>
        <v>58.064516129032256</v>
      </c>
      <c r="Q3692" s="7" t="str">
        <f t="shared" si="348"/>
        <v>theater</v>
      </c>
      <c r="R3692" s="7" t="str">
        <f t="shared" si="349"/>
        <v>plays</v>
      </c>
      <c r="S3692" s="8">
        <f t="shared" si="347"/>
        <v>41940.598182870373</v>
      </c>
      <c r="T3692" s="8">
        <f t="shared" si="344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345"/>
        <v>1.2796000000000001</v>
      </c>
      <c r="P3693" s="6">
        <f t="shared" si="346"/>
        <v>186.80291970802921</v>
      </c>
      <c r="Q3693" s="7" t="str">
        <f t="shared" si="348"/>
        <v>theater</v>
      </c>
      <c r="R3693" s="7" t="str">
        <f t="shared" si="349"/>
        <v>plays</v>
      </c>
      <c r="S3693" s="8">
        <f t="shared" si="347"/>
        <v>42020.700567129628</v>
      </c>
      <c r="T3693" s="8">
        <f t="shared" si="344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345"/>
        <v>1.26</v>
      </c>
      <c r="P3694" s="6">
        <f t="shared" si="346"/>
        <v>74.117647058823536</v>
      </c>
      <c r="Q3694" s="7" t="str">
        <f t="shared" si="348"/>
        <v>theater</v>
      </c>
      <c r="R3694" s="7" t="str">
        <f t="shared" si="349"/>
        <v>plays</v>
      </c>
      <c r="S3694" s="8">
        <f t="shared" si="347"/>
        <v>41891.96503472222</v>
      </c>
      <c r="T3694" s="8">
        <f t="shared" si="344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345"/>
        <v>1.2912912912912913</v>
      </c>
      <c r="P3695" s="6">
        <f t="shared" si="346"/>
        <v>30.714285714285715</v>
      </c>
      <c r="Q3695" s="7" t="str">
        <f t="shared" si="348"/>
        <v>theater</v>
      </c>
      <c r="R3695" s="7" t="str">
        <f t="shared" si="349"/>
        <v>plays</v>
      </c>
      <c r="S3695" s="8">
        <f t="shared" si="347"/>
        <v>42309.191307870366</v>
      </c>
      <c r="T3695" s="8">
        <f t="shared" si="344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345"/>
        <v>1.0742857142857143</v>
      </c>
      <c r="P3696" s="6">
        <f t="shared" si="346"/>
        <v>62.666666666666664</v>
      </c>
      <c r="Q3696" s="7" t="str">
        <f t="shared" si="348"/>
        <v>theater</v>
      </c>
      <c r="R3696" s="7" t="str">
        <f t="shared" si="349"/>
        <v>plays</v>
      </c>
      <c r="S3696" s="8">
        <f t="shared" si="347"/>
        <v>42490.133877314816</v>
      </c>
      <c r="T3696" s="8">
        <f t="shared" si="344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345"/>
        <v>1.00125</v>
      </c>
      <c r="P3697" s="6">
        <f t="shared" si="346"/>
        <v>121.36363636363636</v>
      </c>
      <c r="Q3697" s="7" t="str">
        <f t="shared" si="348"/>
        <v>theater</v>
      </c>
      <c r="R3697" s="7" t="str">
        <f t="shared" si="349"/>
        <v>plays</v>
      </c>
      <c r="S3697" s="8">
        <f t="shared" si="347"/>
        <v>41995.870486111111</v>
      </c>
      <c r="T3697" s="8">
        <f t="shared" si="344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345"/>
        <v>1.55</v>
      </c>
      <c r="P3698" s="6">
        <f t="shared" si="346"/>
        <v>39.743589743589745</v>
      </c>
      <c r="Q3698" s="7" t="str">
        <f t="shared" si="348"/>
        <v>theater</v>
      </c>
      <c r="R3698" s="7" t="str">
        <f t="shared" si="349"/>
        <v>plays</v>
      </c>
      <c r="S3698" s="8">
        <f t="shared" si="347"/>
        <v>41988.617083333331</v>
      </c>
      <c r="T3698" s="8">
        <f t="shared" si="344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345"/>
        <v>1.08</v>
      </c>
      <c r="P3699" s="6">
        <f t="shared" si="346"/>
        <v>72</v>
      </c>
      <c r="Q3699" s="7" t="str">
        <f t="shared" si="348"/>
        <v>theater</v>
      </c>
      <c r="R3699" s="7" t="str">
        <f t="shared" si="349"/>
        <v>plays</v>
      </c>
      <c r="S3699" s="8">
        <f t="shared" si="347"/>
        <v>42479.465833333335</v>
      </c>
      <c r="T3699" s="8">
        <f t="shared" si="344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345"/>
        <v>1.1052</v>
      </c>
      <c r="P3700" s="6">
        <f t="shared" si="346"/>
        <v>40.632352941176471</v>
      </c>
      <c r="Q3700" s="7" t="str">
        <f t="shared" si="348"/>
        <v>theater</v>
      </c>
      <c r="R3700" s="7" t="str">
        <f t="shared" si="349"/>
        <v>plays</v>
      </c>
      <c r="S3700" s="8">
        <f t="shared" si="347"/>
        <v>42401.806562500002</v>
      </c>
      <c r="T3700" s="8">
        <f t="shared" si="344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345"/>
        <v>1.008</v>
      </c>
      <c r="P3701" s="6">
        <f t="shared" si="346"/>
        <v>63</v>
      </c>
      <c r="Q3701" s="7" t="str">
        <f t="shared" si="348"/>
        <v>theater</v>
      </c>
      <c r="R3701" s="7" t="str">
        <f t="shared" si="349"/>
        <v>plays</v>
      </c>
      <c r="S3701" s="8">
        <f t="shared" si="347"/>
        <v>41897.602037037039</v>
      </c>
      <c r="T3701" s="8">
        <f t="shared" si="344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345"/>
        <v>1.212</v>
      </c>
      <c r="P3702" s="6">
        <f t="shared" si="346"/>
        <v>33.666666666666664</v>
      </c>
      <c r="Q3702" s="7" t="str">
        <f t="shared" si="348"/>
        <v>theater</v>
      </c>
      <c r="R3702" s="7" t="str">
        <f t="shared" si="349"/>
        <v>plays</v>
      </c>
      <c r="S3702" s="8">
        <f t="shared" si="347"/>
        <v>41882.585648148146</v>
      </c>
      <c r="T3702" s="8">
        <f t="shared" si="344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345"/>
        <v>1.0033333333333334</v>
      </c>
      <c r="P3703" s="6">
        <f t="shared" si="346"/>
        <v>38.589743589743591</v>
      </c>
      <c r="Q3703" s="7" t="str">
        <f t="shared" si="348"/>
        <v>theater</v>
      </c>
      <c r="R3703" s="7" t="str">
        <f t="shared" si="349"/>
        <v>plays</v>
      </c>
      <c r="S3703" s="8">
        <f t="shared" si="347"/>
        <v>42129.541585648149</v>
      </c>
      <c r="T3703" s="8">
        <f t="shared" si="344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345"/>
        <v>1.0916666666666666</v>
      </c>
      <c r="P3704" s="6">
        <f t="shared" si="346"/>
        <v>155.95238095238096</v>
      </c>
      <c r="Q3704" s="7" t="str">
        <f t="shared" si="348"/>
        <v>theater</v>
      </c>
      <c r="R3704" s="7" t="str">
        <f t="shared" si="349"/>
        <v>plays</v>
      </c>
      <c r="S3704" s="8">
        <f t="shared" si="347"/>
        <v>42524.53800925926</v>
      </c>
      <c r="T3704" s="8">
        <f t="shared" si="344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345"/>
        <v>1.2342857142857142</v>
      </c>
      <c r="P3705" s="6">
        <f t="shared" si="346"/>
        <v>43.2</v>
      </c>
      <c r="Q3705" s="7" t="str">
        <f t="shared" si="348"/>
        <v>theater</v>
      </c>
      <c r="R3705" s="7" t="str">
        <f t="shared" si="349"/>
        <v>plays</v>
      </c>
      <c r="S3705" s="8">
        <f t="shared" si="347"/>
        <v>42556.504490740743</v>
      </c>
      <c r="T3705" s="8">
        <f t="shared" si="344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345"/>
        <v>1.3633666666666666</v>
      </c>
      <c r="P3706" s="6">
        <f t="shared" si="346"/>
        <v>15.148518518518518</v>
      </c>
      <c r="Q3706" s="7" t="str">
        <f t="shared" si="348"/>
        <v>theater</v>
      </c>
      <c r="R3706" s="7" t="str">
        <f t="shared" si="349"/>
        <v>plays</v>
      </c>
      <c r="S3706" s="8">
        <f t="shared" si="347"/>
        <v>42461.689745370371</v>
      </c>
      <c r="T3706" s="8">
        <f t="shared" si="344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345"/>
        <v>1.0346657233816767</v>
      </c>
      <c r="P3707" s="6">
        <f t="shared" si="346"/>
        <v>83.571428571428569</v>
      </c>
      <c r="Q3707" s="7" t="str">
        <f t="shared" si="348"/>
        <v>theater</v>
      </c>
      <c r="R3707" s="7" t="str">
        <f t="shared" si="349"/>
        <v>plays</v>
      </c>
      <c r="S3707" s="8">
        <f t="shared" si="347"/>
        <v>41792.542986111112</v>
      </c>
      <c r="T3707" s="8">
        <f t="shared" si="344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345"/>
        <v>1.2133333333333334</v>
      </c>
      <c r="P3708" s="6">
        <f t="shared" si="346"/>
        <v>140</v>
      </c>
      <c r="Q3708" s="7" t="str">
        <f t="shared" si="348"/>
        <v>theater</v>
      </c>
      <c r="R3708" s="7" t="str">
        <f t="shared" si="349"/>
        <v>plays</v>
      </c>
      <c r="S3708" s="8">
        <f t="shared" si="347"/>
        <v>41879.913761574076</v>
      </c>
      <c r="T3708" s="8">
        <f t="shared" si="344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345"/>
        <v>1.86</v>
      </c>
      <c r="P3709" s="6">
        <f t="shared" si="346"/>
        <v>80.869565217391298</v>
      </c>
      <c r="Q3709" s="7" t="str">
        <f t="shared" si="348"/>
        <v>theater</v>
      </c>
      <c r="R3709" s="7" t="str">
        <f t="shared" si="349"/>
        <v>plays</v>
      </c>
      <c r="S3709" s="8">
        <f t="shared" si="347"/>
        <v>42552.048356481479</v>
      </c>
      <c r="T3709" s="8">
        <f t="shared" si="344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345"/>
        <v>3</v>
      </c>
      <c r="P3710" s="6">
        <f t="shared" si="346"/>
        <v>53.846153846153847</v>
      </c>
      <c r="Q3710" s="7" t="str">
        <f t="shared" si="348"/>
        <v>theater</v>
      </c>
      <c r="R3710" s="7" t="str">
        <f t="shared" si="349"/>
        <v>plays</v>
      </c>
      <c r="S3710" s="8">
        <f t="shared" si="347"/>
        <v>41810.142199074071</v>
      </c>
      <c r="T3710" s="8">
        <f t="shared" si="344"/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345"/>
        <v>1.0825</v>
      </c>
      <c r="P3711" s="6">
        <f t="shared" si="346"/>
        <v>30.928571428571427</v>
      </c>
      <c r="Q3711" s="7" t="str">
        <f t="shared" si="348"/>
        <v>theater</v>
      </c>
      <c r="R3711" s="7" t="str">
        <f t="shared" si="349"/>
        <v>plays</v>
      </c>
      <c r="S3711" s="8">
        <f t="shared" si="347"/>
        <v>41785.707708333335</v>
      </c>
      <c r="T3711" s="8">
        <f t="shared" si="344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345"/>
        <v>1.4115384615384616</v>
      </c>
      <c r="P3712" s="6">
        <f t="shared" si="346"/>
        <v>67.962962962962962</v>
      </c>
      <c r="Q3712" s="7" t="str">
        <f t="shared" si="348"/>
        <v>theater</v>
      </c>
      <c r="R3712" s="7" t="str">
        <f t="shared" si="349"/>
        <v>plays</v>
      </c>
      <c r="S3712" s="8">
        <f t="shared" si="347"/>
        <v>42072.576249999998</v>
      </c>
      <c r="T3712" s="8">
        <f t="shared" si="344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345"/>
        <v>1.1399999999999999</v>
      </c>
      <c r="P3713" s="6">
        <f t="shared" si="346"/>
        <v>27.142857142857142</v>
      </c>
      <c r="Q3713" s="7" t="str">
        <f t="shared" si="348"/>
        <v>theater</v>
      </c>
      <c r="R3713" s="7" t="str">
        <f t="shared" si="349"/>
        <v>plays</v>
      </c>
      <c r="S3713" s="8">
        <f t="shared" si="347"/>
        <v>41779.724224537036</v>
      </c>
      <c r="T3713" s="8">
        <f t="shared" si="344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345"/>
        <v>1.5373333333333334</v>
      </c>
      <c r="P3714" s="6">
        <f t="shared" si="346"/>
        <v>110.86538461538461</v>
      </c>
      <c r="Q3714" s="7" t="str">
        <f t="shared" si="348"/>
        <v>theater</v>
      </c>
      <c r="R3714" s="7" t="str">
        <f t="shared" si="349"/>
        <v>plays</v>
      </c>
      <c r="S3714" s="8">
        <f t="shared" si="347"/>
        <v>42134.172071759262</v>
      </c>
      <c r="T3714" s="8">
        <f t="shared" ref="T3714:T3777" si="350">(((I3714/60)/60)/24)+DATE(1970,1,1)</f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351">E3715/D3715</f>
        <v>1.0149999999999999</v>
      </c>
      <c r="P3715" s="6">
        <f t="shared" ref="P3715:P3778" si="352">IF(L3715=0,0,E3715/L3715)</f>
        <v>106.84210526315789</v>
      </c>
      <c r="Q3715" s="7" t="str">
        <f t="shared" si="348"/>
        <v>theater</v>
      </c>
      <c r="R3715" s="7" t="str">
        <f t="shared" si="349"/>
        <v>plays</v>
      </c>
      <c r="S3715" s="8">
        <f t="shared" ref="S3715:S3778" si="353">(((J3715/60)/60)/24)+DATE(1970,1,1)</f>
        <v>42505.738032407404</v>
      </c>
      <c r="T3715" s="8">
        <f t="shared" si="350"/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351"/>
        <v>1.0235000000000001</v>
      </c>
      <c r="P3716" s="6">
        <f t="shared" si="352"/>
        <v>105.51546391752578</v>
      </c>
      <c r="Q3716" s="7" t="str">
        <f t="shared" si="348"/>
        <v>theater</v>
      </c>
      <c r="R3716" s="7" t="str">
        <f t="shared" si="349"/>
        <v>plays</v>
      </c>
      <c r="S3716" s="8">
        <f t="shared" si="353"/>
        <v>42118.556331018524</v>
      </c>
      <c r="T3716" s="8">
        <f t="shared" si="350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351"/>
        <v>1.0257142857142858</v>
      </c>
      <c r="P3717" s="6">
        <f t="shared" si="352"/>
        <v>132.96296296296296</v>
      </c>
      <c r="Q3717" s="7" t="str">
        <f t="shared" si="348"/>
        <v>theater</v>
      </c>
      <c r="R3717" s="7" t="str">
        <f t="shared" si="349"/>
        <v>plays</v>
      </c>
      <c r="S3717" s="8">
        <f t="shared" si="353"/>
        <v>42036.995590277773</v>
      </c>
      <c r="T3717" s="8">
        <f t="shared" si="350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351"/>
        <v>1.5575000000000001</v>
      </c>
      <c r="P3718" s="6">
        <f t="shared" si="352"/>
        <v>51.916666666666664</v>
      </c>
      <c r="Q3718" s="7" t="str">
        <f t="shared" si="348"/>
        <v>theater</v>
      </c>
      <c r="R3718" s="7" t="str">
        <f t="shared" si="349"/>
        <v>plays</v>
      </c>
      <c r="S3718" s="8">
        <f t="shared" si="353"/>
        <v>42360.887835648144</v>
      </c>
      <c r="T3718" s="8">
        <f t="shared" si="350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351"/>
        <v>1.0075000000000001</v>
      </c>
      <c r="P3719" s="6">
        <f t="shared" si="352"/>
        <v>310</v>
      </c>
      <c r="Q3719" s="7" t="str">
        <f t="shared" si="348"/>
        <v>theater</v>
      </c>
      <c r="R3719" s="7" t="str">
        <f t="shared" si="349"/>
        <v>plays</v>
      </c>
      <c r="S3719" s="8">
        <f t="shared" si="353"/>
        <v>42102.866307870368</v>
      </c>
      <c r="T3719" s="8">
        <f t="shared" si="350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351"/>
        <v>2.3940000000000001</v>
      </c>
      <c r="P3720" s="6">
        <f t="shared" si="352"/>
        <v>26.021739130434781</v>
      </c>
      <c r="Q3720" s="7" t="str">
        <f t="shared" si="348"/>
        <v>theater</v>
      </c>
      <c r="R3720" s="7" t="str">
        <f t="shared" si="349"/>
        <v>plays</v>
      </c>
      <c r="S3720" s="8">
        <f t="shared" si="353"/>
        <v>42032.716145833328</v>
      </c>
      <c r="T3720" s="8">
        <f t="shared" si="350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351"/>
        <v>2.1</v>
      </c>
      <c r="P3721" s="6">
        <f t="shared" si="352"/>
        <v>105</v>
      </c>
      <c r="Q3721" s="7" t="str">
        <f t="shared" si="348"/>
        <v>theater</v>
      </c>
      <c r="R3721" s="7" t="str">
        <f t="shared" si="349"/>
        <v>plays</v>
      </c>
      <c r="S3721" s="8">
        <f t="shared" si="353"/>
        <v>42147.729930555557</v>
      </c>
      <c r="T3721" s="8">
        <f t="shared" si="350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351"/>
        <v>1.0451515151515152</v>
      </c>
      <c r="P3722" s="6">
        <f t="shared" si="352"/>
        <v>86.224999999999994</v>
      </c>
      <c r="Q3722" s="7" t="str">
        <f t="shared" si="348"/>
        <v>theater</v>
      </c>
      <c r="R3722" s="7" t="str">
        <f t="shared" si="349"/>
        <v>plays</v>
      </c>
      <c r="S3722" s="8">
        <f t="shared" si="353"/>
        <v>42165.993125000001</v>
      </c>
      <c r="T3722" s="8">
        <f t="shared" si="350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351"/>
        <v>1.008</v>
      </c>
      <c r="P3723" s="6">
        <f t="shared" si="352"/>
        <v>114.54545454545455</v>
      </c>
      <c r="Q3723" s="7" t="str">
        <f t="shared" si="348"/>
        <v>theater</v>
      </c>
      <c r="R3723" s="7" t="str">
        <f t="shared" si="349"/>
        <v>plays</v>
      </c>
      <c r="S3723" s="8">
        <f t="shared" si="353"/>
        <v>41927.936157407406</v>
      </c>
      <c r="T3723" s="8">
        <f t="shared" si="350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351"/>
        <v>1.1120000000000001</v>
      </c>
      <c r="P3724" s="6">
        <f t="shared" si="352"/>
        <v>47.657142857142858</v>
      </c>
      <c r="Q3724" s="7" t="str">
        <f t="shared" si="348"/>
        <v>theater</v>
      </c>
      <c r="R3724" s="7" t="str">
        <f t="shared" si="349"/>
        <v>plays</v>
      </c>
      <c r="S3724" s="8">
        <f t="shared" si="353"/>
        <v>42381.671840277777</v>
      </c>
      <c r="T3724" s="8">
        <f t="shared" si="350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351"/>
        <v>1.0204444444444445</v>
      </c>
      <c r="P3725" s="6">
        <f t="shared" si="352"/>
        <v>72.888888888888886</v>
      </c>
      <c r="Q3725" s="7" t="str">
        <f t="shared" si="348"/>
        <v>theater</v>
      </c>
      <c r="R3725" s="7" t="str">
        <f t="shared" si="349"/>
        <v>plays</v>
      </c>
      <c r="S3725" s="8">
        <f t="shared" si="353"/>
        <v>41943.753032407411</v>
      </c>
      <c r="T3725" s="8">
        <f t="shared" si="350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351"/>
        <v>1.0254767441860466</v>
      </c>
      <c r="P3726" s="6">
        <f t="shared" si="352"/>
        <v>49.545505617977533</v>
      </c>
      <c r="Q3726" s="7" t="str">
        <f t="shared" si="348"/>
        <v>theater</v>
      </c>
      <c r="R3726" s="7" t="str">
        <f t="shared" si="349"/>
        <v>plays</v>
      </c>
      <c r="S3726" s="8">
        <f t="shared" si="353"/>
        <v>42465.491435185191</v>
      </c>
      <c r="T3726" s="8">
        <f t="shared" si="350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351"/>
        <v>1.27</v>
      </c>
      <c r="P3727" s="6">
        <f t="shared" si="352"/>
        <v>25.4</v>
      </c>
      <c r="Q3727" s="7" t="str">
        <f t="shared" si="348"/>
        <v>theater</v>
      </c>
      <c r="R3727" s="7" t="str">
        <f t="shared" si="349"/>
        <v>plays</v>
      </c>
      <c r="S3727" s="8">
        <f t="shared" si="353"/>
        <v>42401.945219907408</v>
      </c>
      <c r="T3727" s="8">
        <f t="shared" si="350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351"/>
        <v>3.3870588235294119</v>
      </c>
      <c r="P3728" s="6">
        <f t="shared" si="352"/>
        <v>62.586956521739133</v>
      </c>
      <c r="Q3728" s="7" t="str">
        <f t="shared" si="348"/>
        <v>theater</v>
      </c>
      <c r="R3728" s="7" t="str">
        <f t="shared" si="349"/>
        <v>plays</v>
      </c>
      <c r="S3728" s="8">
        <f t="shared" si="353"/>
        <v>42462.140868055561</v>
      </c>
      <c r="T3728" s="8">
        <f t="shared" si="350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351"/>
        <v>1.0075000000000001</v>
      </c>
      <c r="P3729" s="6">
        <f t="shared" si="352"/>
        <v>61.060606060606062</v>
      </c>
      <c r="Q3729" s="7" t="str">
        <f t="shared" si="348"/>
        <v>theater</v>
      </c>
      <c r="R3729" s="7" t="str">
        <f t="shared" si="349"/>
        <v>plays</v>
      </c>
      <c r="S3729" s="8">
        <f t="shared" si="353"/>
        <v>42632.348310185189</v>
      </c>
      <c r="T3729" s="8">
        <f t="shared" si="350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351"/>
        <v>9.3100000000000002E-2</v>
      </c>
      <c r="P3730" s="6">
        <f t="shared" si="352"/>
        <v>60.064516129032256</v>
      </c>
      <c r="Q3730" s="7" t="str">
        <f t="shared" si="348"/>
        <v>theater</v>
      </c>
      <c r="R3730" s="7" t="str">
        <f t="shared" si="349"/>
        <v>plays</v>
      </c>
      <c r="S3730" s="8">
        <f t="shared" si="353"/>
        <v>42205.171018518522</v>
      </c>
      <c r="T3730" s="8">
        <f t="shared" si="350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351"/>
        <v>7.2400000000000006E-2</v>
      </c>
      <c r="P3731" s="6">
        <f t="shared" si="352"/>
        <v>72.400000000000006</v>
      </c>
      <c r="Q3731" s="7" t="str">
        <f t="shared" si="348"/>
        <v>theater</v>
      </c>
      <c r="R3731" s="7" t="str">
        <f t="shared" si="349"/>
        <v>plays</v>
      </c>
      <c r="S3731" s="8">
        <f t="shared" si="353"/>
        <v>42041.205000000002</v>
      </c>
      <c r="T3731" s="8">
        <f t="shared" si="350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351"/>
        <v>0.1</v>
      </c>
      <c r="P3732" s="6">
        <f t="shared" si="352"/>
        <v>100</v>
      </c>
      <c r="Q3732" s="7" t="str">
        <f t="shared" si="348"/>
        <v>theater</v>
      </c>
      <c r="R3732" s="7" t="str">
        <f t="shared" si="349"/>
        <v>plays</v>
      </c>
      <c r="S3732" s="8">
        <f t="shared" si="353"/>
        <v>42203.677766203706</v>
      </c>
      <c r="T3732" s="8">
        <f t="shared" si="350"/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351"/>
        <v>0.11272727272727273</v>
      </c>
      <c r="P3733" s="6">
        <f t="shared" si="352"/>
        <v>51.666666666666664</v>
      </c>
      <c r="Q3733" s="7" t="str">
        <f t="shared" si="348"/>
        <v>theater</v>
      </c>
      <c r="R3733" s="7" t="str">
        <f t="shared" si="349"/>
        <v>plays</v>
      </c>
      <c r="S3733" s="8">
        <f t="shared" si="353"/>
        <v>41983.752847222218</v>
      </c>
      <c r="T3733" s="8">
        <f t="shared" si="350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351"/>
        <v>0.15411764705882353</v>
      </c>
      <c r="P3734" s="6">
        <f t="shared" si="352"/>
        <v>32.75</v>
      </c>
      <c r="Q3734" s="7" t="str">
        <f t="shared" si="348"/>
        <v>theater</v>
      </c>
      <c r="R3734" s="7" t="str">
        <f t="shared" si="349"/>
        <v>plays</v>
      </c>
      <c r="S3734" s="8">
        <f t="shared" si="353"/>
        <v>41968.677465277782</v>
      </c>
      <c r="T3734" s="8">
        <f t="shared" si="350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351"/>
        <v>0</v>
      </c>
      <c r="P3735" s="6">
        <f t="shared" si="352"/>
        <v>0</v>
      </c>
      <c r="Q3735" s="7" t="str">
        <f t="shared" si="348"/>
        <v>theater</v>
      </c>
      <c r="R3735" s="7" t="str">
        <f t="shared" si="349"/>
        <v>plays</v>
      </c>
      <c r="S3735" s="8">
        <f t="shared" si="353"/>
        <v>42103.024398148147</v>
      </c>
      <c r="T3735" s="8">
        <f t="shared" si="350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351"/>
        <v>0.28466666666666668</v>
      </c>
      <c r="P3736" s="6">
        <f t="shared" si="352"/>
        <v>61</v>
      </c>
      <c r="Q3736" s="7" t="str">
        <f t="shared" si="348"/>
        <v>theater</v>
      </c>
      <c r="R3736" s="7" t="str">
        <f t="shared" si="349"/>
        <v>plays</v>
      </c>
      <c r="S3736" s="8">
        <f t="shared" si="353"/>
        <v>42089.901574074072</v>
      </c>
      <c r="T3736" s="8">
        <f t="shared" si="350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351"/>
        <v>0.13333333333333333</v>
      </c>
      <c r="P3737" s="6">
        <f t="shared" si="352"/>
        <v>10</v>
      </c>
      <c r="Q3737" s="7" t="str">
        <f t="shared" si="348"/>
        <v>theater</v>
      </c>
      <c r="R3737" s="7" t="str">
        <f t="shared" si="349"/>
        <v>plays</v>
      </c>
      <c r="S3737" s="8">
        <f t="shared" si="353"/>
        <v>42122.693159722221</v>
      </c>
      <c r="T3737" s="8">
        <f t="shared" si="350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351"/>
        <v>6.6666666666666671E-3</v>
      </c>
      <c r="P3738" s="6">
        <f t="shared" si="352"/>
        <v>10</v>
      </c>
      <c r="Q3738" s="7" t="str">
        <f t="shared" si="348"/>
        <v>theater</v>
      </c>
      <c r="R3738" s="7" t="str">
        <f t="shared" si="349"/>
        <v>plays</v>
      </c>
      <c r="S3738" s="8">
        <f t="shared" si="353"/>
        <v>42048.711724537032</v>
      </c>
      <c r="T3738" s="8">
        <f t="shared" si="350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351"/>
        <v>0.21428571428571427</v>
      </c>
      <c r="P3739" s="6">
        <f t="shared" si="352"/>
        <v>37.5</v>
      </c>
      <c r="Q3739" s="7" t="str">
        <f t="shared" si="348"/>
        <v>theater</v>
      </c>
      <c r="R3739" s="7" t="str">
        <f t="shared" si="349"/>
        <v>plays</v>
      </c>
      <c r="S3739" s="8">
        <f t="shared" si="353"/>
        <v>42297.691006944442</v>
      </c>
      <c r="T3739" s="8">
        <f t="shared" si="350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351"/>
        <v>0.18</v>
      </c>
      <c r="P3740" s="6">
        <f t="shared" si="352"/>
        <v>45</v>
      </c>
      <c r="Q3740" s="7" t="str">
        <f t="shared" si="348"/>
        <v>theater</v>
      </c>
      <c r="R3740" s="7" t="str">
        <f t="shared" si="349"/>
        <v>plays</v>
      </c>
      <c r="S3740" s="8">
        <f t="shared" si="353"/>
        <v>41813.938715277778</v>
      </c>
      <c r="T3740" s="8">
        <f t="shared" si="350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351"/>
        <v>0.20125000000000001</v>
      </c>
      <c r="P3741" s="6">
        <f t="shared" si="352"/>
        <v>100.625</v>
      </c>
      <c r="Q3741" s="7" t="str">
        <f t="shared" si="348"/>
        <v>theater</v>
      </c>
      <c r="R3741" s="7" t="str">
        <f t="shared" si="349"/>
        <v>plays</v>
      </c>
      <c r="S3741" s="8">
        <f t="shared" si="353"/>
        <v>42548.449861111112</v>
      </c>
      <c r="T3741" s="8">
        <f t="shared" si="350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351"/>
        <v>0.17899999999999999</v>
      </c>
      <c r="P3742" s="6">
        <f t="shared" si="352"/>
        <v>25.571428571428573</v>
      </c>
      <c r="Q3742" s="7" t="str">
        <f t="shared" si="348"/>
        <v>theater</v>
      </c>
      <c r="R3742" s="7" t="str">
        <f t="shared" si="349"/>
        <v>plays</v>
      </c>
      <c r="S3742" s="8">
        <f t="shared" si="353"/>
        <v>41833.089756944442</v>
      </c>
      <c r="T3742" s="8">
        <f t="shared" si="350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351"/>
        <v>0</v>
      </c>
      <c r="P3743" s="6">
        <f t="shared" si="352"/>
        <v>0</v>
      </c>
      <c r="Q3743" s="7" t="str">
        <f t="shared" si="348"/>
        <v>theater</v>
      </c>
      <c r="R3743" s="7" t="str">
        <f t="shared" si="349"/>
        <v>plays</v>
      </c>
      <c r="S3743" s="8">
        <f t="shared" si="353"/>
        <v>42325.920717592591</v>
      </c>
      <c r="T3743" s="8">
        <f t="shared" si="350"/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351"/>
        <v>0.02</v>
      </c>
      <c r="P3744" s="6">
        <f t="shared" si="352"/>
        <v>25</v>
      </c>
      <c r="Q3744" s="7" t="str">
        <f t="shared" si="348"/>
        <v>theater</v>
      </c>
      <c r="R3744" s="7" t="str">
        <f t="shared" si="349"/>
        <v>plays</v>
      </c>
      <c r="S3744" s="8">
        <f t="shared" si="353"/>
        <v>41858.214629629627</v>
      </c>
      <c r="T3744" s="8">
        <f t="shared" si="350"/>
        <v>41888.214629629627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351"/>
        <v>0</v>
      </c>
      <c r="P3745" s="6">
        <f t="shared" si="352"/>
        <v>0</v>
      </c>
      <c r="Q3745" s="7" t="str">
        <f t="shared" si="348"/>
        <v>theater</v>
      </c>
      <c r="R3745" s="7" t="str">
        <f t="shared" si="349"/>
        <v>plays</v>
      </c>
      <c r="S3745" s="8">
        <f t="shared" si="353"/>
        <v>41793.710231481484</v>
      </c>
      <c r="T3745" s="8">
        <f t="shared" si="350"/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351"/>
        <v>0</v>
      </c>
      <c r="P3746" s="6">
        <f t="shared" si="352"/>
        <v>0</v>
      </c>
      <c r="Q3746" s="7" t="str">
        <f t="shared" si="348"/>
        <v>theater</v>
      </c>
      <c r="R3746" s="7" t="str">
        <f t="shared" si="349"/>
        <v>plays</v>
      </c>
      <c r="S3746" s="8">
        <f t="shared" si="353"/>
        <v>41793.814259259263</v>
      </c>
      <c r="T3746" s="8">
        <f t="shared" si="350"/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351"/>
        <v>0.1</v>
      </c>
      <c r="P3747" s="6">
        <f t="shared" si="352"/>
        <v>10</v>
      </c>
      <c r="Q3747" s="7" t="str">
        <f t="shared" si="348"/>
        <v>theater</v>
      </c>
      <c r="R3747" s="7" t="str">
        <f t="shared" si="349"/>
        <v>plays</v>
      </c>
      <c r="S3747" s="8">
        <f t="shared" si="353"/>
        <v>41831.697939814818</v>
      </c>
      <c r="T3747" s="8">
        <f t="shared" si="350"/>
        <v>41861.697939814818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351"/>
        <v>2.3764705882352941E-2</v>
      </c>
      <c r="P3748" s="6">
        <f t="shared" si="352"/>
        <v>202</v>
      </c>
      <c r="Q3748" s="7" t="str">
        <f t="shared" si="348"/>
        <v>theater</v>
      </c>
      <c r="R3748" s="7" t="str">
        <f t="shared" si="349"/>
        <v>plays</v>
      </c>
      <c r="S3748" s="8">
        <f t="shared" si="353"/>
        <v>42621.389340277776</v>
      </c>
      <c r="T3748" s="8">
        <f t="shared" si="350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351"/>
        <v>0.01</v>
      </c>
      <c r="P3749" s="6">
        <f t="shared" si="352"/>
        <v>25</v>
      </c>
      <c r="Q3749" s="7" t="str">
        <f t="shared" si="348"/>
        <v>theater</v>
      </c>
      <c r="R3749" s="7" t="str">
        <f t="shared" si="349"/>
        <v>plays</v>
      </c>
      <c r="S3749" s="8">
        <f t="shared" si="353"/>
        <v>42164.299722222218</v>
      </c>
      <c r="T3749" s="8">
        <f t="shared" si="350"/>
        <v>42190.957638888889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351"/>
        <v>1.0351999999999999</v>
      </c>
      <c r="P3750" s="6">
        <f t="shared" si="352"/>
        <v>99.538461538461533</v>
      </c>
      <c r="Q3750" s="7" t="str">
        <f t="shared" si="348"/>
        <v>theater</v>
      </c>
      <c r="R3750" s="7" t="str">
        <f t="shared" si="349"/>
        <v>musical</v>
      </c>
      <c r="S3750" s="8">
        <f t="shared" si="353"/>
        <v>42395.706435185188</v>
      </c>
      <c r="T3750" s="8">
        <f t="shared" si="350"/>
        <v>42416.249305555553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351"/>
        <v>1.05</v>
      </c>
      <c r="P3751" s="6">
        <f t="shared" si="352"/>
        <v>75</v>
      </c>
      <c r="Q3751" s="7" t="str">
        <f t="shared" si="348"/>
        <v>theater</v>
      </c>
      <c r="R3751" s="7" t="str">
        <f t="shared" si="349"/>
        <v>musical</v>
      </c>
      <c r="S3751" s="8">
        <f t="shared" si="353"/>
        <v>42458.127175925925</v>
      </c>
      <c r="T3751" s="8">
        <f t="shared" si="350"/>
        <v>42489.165972222225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351"/>
        <v>1.0044999999999999</v>
      </c>
      <c r="P3752" s="6">
        <f t="shared" si="352"/>
        <v>215.25</v>
      </c>
      <c r="Q3752" s="7" t="str">
        <f t="shared" si="348"/>
        <v>theater</v>
      </c>
      <c r="R3752" s="7" t="str">
        <f t="shared" si="349"/>
        <v>musical</v>
      </c>
      <c r="S3752" s="8">
        <f t="shared" si="353"/>
        <v>42016.981574074074</v>
      </c>
      <c r="T3752" s="8">
        <f t="shared" si="350"/>
        <v>42045.332638888889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351"/>
        <v>1.3260000000000001</v>
      </c>
      <c r="P3753" s="6">
        <f t="shared" si="352"/>
        <v>120.54545454545455</v>
      </c>
      <c r="Q3753" s="7" t="str">
        <f t="shared" si="348"/>
        <v>theater</v>
      </c>
      <c r="R3753" s="7" t="str">
        <f t="shared" si="349"/>
        <v>musical</v>
      </c>
      <c r="S3753" s="8">
        <f t="shared" si="353"/>
        <v>42403.035567129627</v>
      </c>
      <c r="T3753" s="8">
        <f t="shared" si="350"/>
        <v>42462.993900462956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351"/>
        <v>1.1299999999999999</v>
      </c>
      <c r="P3754" s="6">
        <f t="shared" si="352"/>
        <v>37.666666666666664</v>
      </c>
      <c r="Q3754" s="7" t="str">
        <f t="shared" ref="Q3754:Q3817" si="354">LEFT(N3754,SEARCH("/",N3754)-1)</f>
        <v>theater</v>
      </c>
      <c r="R3754" s="7" t="str">
        <f t="shared" ref="R3754:R3817" si="355">RIGHT(N3754,LEN(N3754)-SEARCH("/",N3754))</f>
        <v>musical</v>
      </c>
      <c r="S3754" s="8">
        <f t="shared" si="353"/>
        <v>42619.802488425921</v>
      </c>
      <c r="T3754" s="8">
        <f t="shared" si="350"/>
        <v>42659.875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351"/>
        <v>1.0334000000000001</v>
      </c>
      <c r="P3755" s="6">
        <f t="shared" si="352"/>
        <v>172.23333333333332</v>
      </c>
      <c r="Q3755" s="7" t="str">
        <f t="shared" si="354"/>
        <v>theater</v>
      </c>
      <c r="R3755" s="7" t="str">
        <f t="shared" si="355"/>
        <v>musical</v>
      </c>
      <c r="S3755" s="8">
        <f t="shared" si="353"/>
        <v>42128.824074074073</v>
      </c>
      <c r="T3755" s="8">
        <f t="shared" si="350"/>
        <v>42158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351"/>
        <v>1.2</v>
      </c>
      <c r="P3756" s="6">
        <f t="shared" si="352"/>
        <v>111.11111111111111</v>
      </c>
      <c r="Q3756" s="7" t="str">
        <f t="shared" si="354"/>
        <v>theater</v>
      </c>
      <c r="R3756" s="7" t="str">
        <f t="shared" si="355"/>
        <v>musical</v>
      </c>
      <c r="S3756" s="8">
        <f t="shared" si="353"/>
        <v>41808.881215277775</v>
      </c>
      <c r="T3756" s="8">
        <f t="shared" si="350"/>
        <v>41846.207638888889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351"/>
        <v>1.2963636363636364</v>
      </c>
      <c r="P3757" s="6">
        <f t="shared" si="352"/>
        <v>25.464285714285715</v>
      </c>
      <c r="Q3757" s="7" t="str">
        <f t="shared" si="354"/>
        <v>theater</v>
      </c>
      <c r="R3757" s="7" t="str">
        <f t="shared" si="355"/>
        <v>musical</v>
      </c>
      <c r="S3757" s="8">
        <f t="shared" si="353"/>
        <v>42445.866979166662</v>
      </c>
      <c r="T3757" s="8">
        <f t="shared" si="350"/>
        <v>42475.866979166662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351"/>
        <v>1.0111111111111111</v>
      </c>
      <c r="P3758" s="6">
        <f t="shared" si="352"/>
        <v>267.64705882352939</v>
      </c>
      <c r="Q3758" s="7" t="str">
        <f t="shared" si="354"/>
        <v>theater</v>
      </c>
      <c r="R3758" s="7" t="str">
        <f t="shared" si="355"/>
        <v>musical</v>
      </c>
      <c r="S3758" s="8">
        <f t="shared" si="353"/>
        <v>41771.814791666664</v>
      </c>
      <c r="T3758" s="8">
        <f t="shared" si="350"/>
        <v>41801.814791666664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351"/>
        <v>1.0851428571428572</v>
      </c>
      <c r="P3759" s="6">
        <f t="shared" si="352"/>
        <v>75.959999999999994</v>
      </c>
      <c r="Q3759" s="7" t="str">
        <f t="shared" si="354"/>
        <v>theater</v>
      </c>
      <c r="R3759" s="7" t="str">
        <f t="shared" si="355"/>
        <v>musical</v>
      </c>
      <c r="S3759" s="8">
        <f t="shared" si="353"/>
        <v>41954.850868055553</v>
      </c>
      <c r="T3759" s="8">
        <f t="shared" si="350"/>
        <v>41974.850868055553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351"/>
        <v>1.0233333333333334</v>
      </c>
      <c r="P3760" s="6">
        <f t="shared" si="352"/>
        <v>59.03846153846154</v>
      </c>
      <c r="Q3760" s="7" t="str">
        <f t="shared" si="354"/>
        <v>theater</v>
      </c>
      <c r="R3760" s="7" t="str">
        <f t="shared" si="355"/>
        <v>musical</v>
      </c>
      <c r="S3760" s="8">
        <f t="shared" si="353"/>
        <v>41747.471504629626</v>
      </c>
      <c r="T3760" s="8">
        <f t="shared" si="350"/>
        <v>41778.208333333336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351"/>
        <v>1.1024425000000002</v>
      </c>
      <c r="P3761" s="6">
        <f t="shared" si="352"/>
        <v>50.111022727272733</v>
      </c>
      <c r="Q3761" s="7" t="str">
        <f t="shared" si="354"/>
        <v>theater</v>
      </c>
      <c r="R3761" s="7" t="str">
        <f t="shared" si="355"/>
        <v>musical</v>
      </c>
      <c r="S3761" s="8">
        <f t="shared" si="353"/>
        <v>42182.108252314814</v>
      </c>
      <c r="T3761" s="8">
        <f t="shared" si="350"/>
        <v>42242.108252314814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351"/>
        <v>1.010154</v>
      </c>
      <c r="P3762" s="6">
        <f t="shared" si="352"/>
        <v>55.502967032967035</v>
      </c>
      <c r="Q3762" s="7" t="str">
        <f t="shared" si="354"/>
        <v>theater</v>
      </c>
      <c r="R3762" s="7" t="str">
        <f t="shared" si="355"/>
        <v>musical</v>
      </c>
      <c r="S3762" s="8">
        <f t="shared" si="353"/>
        <v>41739.525300925925</v>
      </c>
      <c r="T3762" s="8">
        <f t="shared" si="350"/>
        <v>41764.525300925925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351"/>
        <v>1</v>
      </c>
      <c r="P3763" s="6">
        <f t="shared" si="352"/>
        <v>166.66666666666666</v>
      </c>
      <c r="Q3763" s="7" t="str">
        <f t="shared" si="354"/>
        <v>theater</v>
      </c>
      <c r="R3763" s="7" t="str">
        <f t="shared" si="355"/>
        <v>musical</v>
      </c>
      <c r="S3763" s="8">
        <f t="shared" si="353"/>
        <v>42173.466863425929</v>
      </c>
      <c r="T3763" s="8">
        <f t="shared" si="350"/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351"/>
        <v>1.0624</v>
      </c>
      <c r="P3764" s="6">
        <f t="shared" si="352"/>
        <v>47.428571428571431</v>
      </c>
      <c r="Q3764" s="7" t="str">
        <f t="shared" si="354"/>
        <v>theater</v>
      </c>
      <c r="R3764" s="7" t="str">
        <f t="shared" si="355"/>
        <v>musical</v>
      </c>
      <c r="S3764" s="8">
        <f t="shared" si="353"/>
        <v>42193.813530092593</v>
      </c>
      <c r="T3764" s="8">
        <f t="shared" si="350"/>
        <v>42218.813530092593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351"/>
        <v>1</v>
      </c>
      <c r="P3765" s="6">
        <f t="shared" si="352"/>
        <v>64.935064935064929</v>
      </c>
      <c r="Q3765" s="7" t="str">
        <f t="shared" si="354"/>
        <v>theater</v>
      </c>
      <c r="R3765" s="7" t="str">
        <f t="shared" si="355"/>
        <v>musical</v>
      </c>
      <c r="S3765" s="8">
        <f t="shared" si="353"/>
        <v>42065.750300925924</v>
      </c>
      <c r="T3765" s="8">
        <f t="shared" si="350"/>
        <v>42095.708634259259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351"/>
        <v>1</v>
      </c>
      <c r="P3766" s="6">
        <f t="shared" si="352"/>
        <v>55.555555555555557</v>
      </c>
      <c r="Q3766" s="7" t="str">
        <f t="shared" si="354"/>
        <v>theater</v>
      </c>
      <c r="R3766" s="7" t="str">
        <f t="shared" si="355"/>
        <v>musical</v>
      </c>
      <c r="S3766" s="8">
        <f t="shared" si="353"/>
        <v>42499.842962962968</v>
      </c>
      <c r="T3766" s="8">
        <f t="shared" si="350"/>
        <v>42519.024999999994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351"/>
        <v>1.1345714285714286</v>
      </c>
      <c r="P3767" s="6">
        <f t="shared" si="352"/>
        <v>74.224299065420567</v>
      </c>
      <c r="Q3767" s="7" t="str">
        <f t="shared" si="354"/>
        <v>theater</v>
      </c>
      <c r="R3767" s="7" t="str">
        <f t="shared" si="355"/>
        <v>musical</v>
      </c>
      <c r="S3767" s="8">
        <f t="shared" si="353"/>
        <v>41820.776412037041</v>
      </c>
      <c r="T3767" s="8">
        <f t="shared" si="350"/>
        <v>41850.776412037041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351"/>
        <v>1.0265010000000001</v>
      </c>
      <c r="P3768" s="6">
        <f t="shared" si="352"/>
        <v>106.9271875</v>
      </c>
      <c r="Q3768" s="7" t="str">
        <f t="shared" si="354"/>
        <v>theater</v>
      </c>
      <c r="R3768" s="7" t="str">
        <f t="shared" si="355"/>
        <v>musical</v>
      </c>
      <c r="S3768" s="8">
        <f t="shared" si="353"/>
        <v>41788.167187500003</v>
      </c>
      <c r="T3768" s="8">
        <f t="shared" si="350"/>
        <v>41823.167187500003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351"/>
        <v>1.1675</v>
      </c>
      <c r="P3769" s="6">
        <f t="shared" si="352"/>
        <v>41.696428571428569</v>
      </c>
      <c r="Q3769" s="7" t="str">
        <f t="shared" si="354"/>
        <v>theater</v>
      </c>
      <c r="R3769" s="7" t="str">
        <f t="shared" si="355"/>
        <v>musical</v>
      </c>
      <c r="S3769" s="8">
        <f t="shared" si="353"/>
        <v>42050.019641203704</v>
      </c>
      <c r="T3769" s="8">
        <f t="shared" si="350"/>
        <v>42064.207638888889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351"/>
        <v>1.0765274999999999</v>
      </c>
      <c r="P3770" s="6">
        <f t="shared" si="352"/>
        <v>74.243275862068955</v>
      </c>
      <c r="Q3770" s="7" t="str">
        <f t="shared" si="354"/>
        <v>theater</v>
      </c>
      <c r="R3770" s="7" t="str">
        <f t="shared" si="355"/>
        <v>musical</v>
      </c>
      <c r="S3770" s="8">
        <f t="shared" si="353"/>
        <v>41772.727893518517</v>
      </c>
      <c r="T3770" s="8">
        <f t="shared" si="350"/>
        <v>41802.727893518517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351"/>
        <v>1</v>
      </c>
      <c r="P3771" s="6">
        <f t="shared" si="352"/>
        <v>73.333333333333329</v>
      </c>
      <c r="Q3771" s="7" t="str">
        <f t="shared" si="354"/>
        <v>theater</v>
      </c>
      <c r="R3771" s="7" t="str">
        <f t="shared" si="355"/>
        <v>musical</v>
      </c>
      <c r="S3771" s="8">
        <f t="shared" si="353"/>
        <v>42445.598136574074</v>
      </c>
      <c r="T3771" s="8">
        <f t="shared" si="350"/>
        <v>42475.598136574074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351"/>
        <v>1</v>
      </c>
      <c r="P3772" s="6">
        <f t="shared" si="352"/>
        <v>100</v>
      </c>
      <c r="Q3772" s="7" t="str">
        <f t="shared" si="354"/>
        <v>theater</v>
      </c>
      <c r="R3772" s="7" t="str">
        <f t="shared" si="355"/>
        <v>musical</v>
      </c>
      <c r="S3772" s="8">
        <f t="shared" si="353"/>
        <v>42138.930671296301</v>
      </c>
      <c r="T3772" s="8">
        <f t="shared" si="350"/>
        <v>42168.930671296301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351"/>
        <v>1.46</v>
      </c>
      <c r="P3773" s="6">
        <f t="shared" si="352"/>
        <v>38.421052631578945</v>
      </c>
      <c r="Q3773" s="7" t="str">
        <f t="shared" si="354"/>
        <v>theater</v>
      </c>
      <c r="R3773" s="7" t="str">
        <f t="shared" si="355"/>
        <v>musical</v>
      </c>
      <c r="S3773" s="8">
        <f t="shared" si="353"/>
        <v>42493.857083333336</v>
      </c>
      <c r="T3773" s="8">
        <f t="shared" si="350"/>
        <v>42508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351"/>
        <v>1.1020000000000001</v>
      </c>
      <c r="P3774" s="6">
        <f t="shared" si="352"/>
        <v>166.96969696969697</v>
      </c>
      <c r="Q3774" s="7" t="str">
        <f t="shared" si="354"/>
        <v>theater</v>
      </c>
      <c r="R3774" s="7" t="str">
        <f t="shared" si="355"/>
        <v>musical</v>
      </c>
      <c r="S3774" s="8">
        <f t="shared" si="353"/>
        <v>42682.616967592592</v>
      </c>
      <c r="T3774" s="8">
        <f t="shared" si="350"/>
        <v>42703.25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351"/>
        <v>1.0820000000000001</v>
      </c>
      <c r="P3775" s="6">
        <f t="shared" si="352"/>
        <v>94.912280701754383</v>
      </c>
      <c r="Q3775" s="7" t="str">
        <f t="shared" si="354"/>
        <v>theater</v>
      </c>
      <c r="R3775" s="7" t="str">
        <f t="shared" si="355"/>
        <v>musical</v>
      </c>
      <c r="S3775" s="8">
        <f t="shared" si="353"/>
        <v>42656.005173611105</v>
      </c>
      <c r="T3775" s="8">
        <f t="shared" si="350"/>
        <v>42689.088888888888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351"/>
        <v>1</v>
      </c>
      <c r="P3776" s="6">
        <f t="shared" si="352"/>
        <v>100</v>
      </c>
      <c r="Q3776" s="7" t="str">
        <f t="shared" si="354"/>
        <v>theater</v>
      </c>
      <c r="R3776" s="7" t="str">
        <f t="shared" si="355"/>
        <v>musical</v>
      </c>
      <c r="S3776" s="8">
        <f t="shared" si="353"/>
        <v>42087.792303240742</v>
      </c>
      <c r="T3776" s="8">
        <f t="shared" si="350"/>
        <v>42103.792303240742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351"/>
        <v>1.0024999999999999</v>
      </c>
      <c r="P3777" s="6">
        <f t="shared" si="352"/>
        <v>143.21428571428572</v>
      </c>
      <c r="Q3777" s="7" t="str">
        <f t="shared" si="354"/>
        <v>theater</v>
      </c>
      <c r="R3777" s="7" t="str">
        <f t="shared" si="355"/>
        <v>musical</v>
      </c>
      <c r="S3777" s="8">
        <f t="shared" si="353"/>
        <v>42075.942627314813</v>
      </c>
      <c r="T3777" s="8">
        <f t="shared" si="350"/>
        <v>42103.166666666672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351"/>
        <v>1.0671250000000001</v>
      </c>
      <c r="P3778" s="6">
        <f t="shared" si="352"/>
        <v>90.819148936170208</v>
      </c>
      <c r="Q3778" s="7" t="str">
        <f t="shared" si="354"/>
        <v>theater</v>
      </c>
      <c r="R3778" s="7" t="str">
        <f t="shared" si="355"/>
        <v>musical</v>
      </c>
      <c r="S3778" s="8">
        <f t="shared" si="353"/>
        <v>41814.367800925924</v>
      </c>
      <c r="T3778" s="8">
        <f t="shared" ref="T3778:T3841" si="356">(((I3778/60)/60)/24)+DATE(1970,1,1)</f>
        <v>41852.041666666664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357">E3779/D3779</f>
        <v>1.4319999999999999</v>
      </c>
      <c r="P3779" s="6">
        <f t="shared" ref="P3779:P3842" si="358">IF(L3779=0,0,E3779/L3779)</f>
        <v>48.542372881355931</v>
      </c>
      <c r="Q3779" s="7" t="str">
        <f t="shared" si="354"/>
        <v>theater</v>
      </c>
      <c r="R3779" s="7" t="str">
        <f t="shared" si="355"/>
        <v>musical</v>
      </c>
      <c r="S3779" s="8">
        <f t="shared" ref="S3779:S3842" si="359">(((J3779/60)/60)/24)+DATE(1970,1,1)</f>
        <v>41887.111354166671</v>
      </c>
      <c r="T3779" s="8">
        <f t="shared" si="356"/>
        <v>41909.166666666664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357"/>
        <v>1.0504166666666668</v>
      </c>
      <c r="P3780" s="6">
        <f t="shared" si="358"/>
        <v>70.027777777777771</v>
      </c>
      <c r="Q3780" s="7" t="str">
        <f t="shared" si="354"/>
        <v>theater</v>
      </c>
      <c r="R3780" s="7" t="str">
        <f t="shared" si="355"/>
        <v>musical</v>
      </c>
      <c r="S3780" s="8">
        <f t="shared" si="359"/>
        <v>41989.819212962961</v>
      </c>
      <c r="T3780" s="8">
        <f t="shared" si="356"/>
        <v>42049.819212962961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357"/>
        <v>1.0398000000000001</v>
      </c>
      <c r="P3781" s="6">
        <f t="shared" si="358"/>
        <v>135.62608695652173</v>
      </c>
      <c r="Q3781" s="7" t="str">
        <f t="shared" si="354"/>
        <v>theater</v>
      </c>
      <c r="R3781" s="7" t="str">
        <f t="shared" si="355"/>
        <v>musical</v>
      </c>
      <c r="S3781" s="8">
        <f t="shared" si="359"/>
        <v>42425.735416666663</v>
      </c>
      <c r="T3781" s="8">
        <f t="shared" si="356"/>
        <v>42455.693750000006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357"/>
        <v>1.2</v>
      </c>
      <c r="P3782" s="6">
        <f t="shared" si="358"/>
        <v>100</v>
      </c>
      <c r="Q3782" s="7" t="str">
        <f t="shared" si="354"/>
        <v>theater</v>
      </c>
      <c r="R3782" s="7" t="str">
        <f t="shared" si="355"/>
        <v>musical</v>
      </c>
      <c r="S3782" s="8">
        <f t="shared" si="359"/>
        <v>42166.219733796301</v>
      </c>
      <c r="T3782" s="8">
        <f t="shared" si="356"/>
        <v>42198.837499999994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357"/>
        <v>1.0966666666666667</v>
      </c>
      <c r="P3783" s="6">
        <f t="shared" si="358"/>
        <v>94.90384615384616</v>
      </c>
      <c r="Q3783" s="7" t="str">
        <f t="shared" si="354"/>
        <v>theater</v>
      </c>
      <c r="R3783" s="7" t="str">
        <f t="shared" si="355"/>
        <v>musical</v>
      </c>
      <c r="S3783" s="8">
        <f t="shared" si="359"/>
        <v>41865.882928240739</v>
      </c>
      <c r="T3783" s="8">
        <f t="shared" si="356"/>
        <v>41890.882928240739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357"/>
        <v>1.0175000000000001</v>
      </c>
      <c r="P3784" s="6">
        <f t="shared" si="358"/>
        <v>75.370370370370367</v>
      </c>
      <c r="Q3784" s="7" t="str">
        <f t="shared" si="354"/>
        <v>theater</v>
      </c>
      <c r="R3784" s="7" t="str">
        <f t="shared" si="355"/>
        <v>musical</v>
      </c>
      <c r="S3784" s="8">
        <f t="shared" si="359"/>
        <v>42546.862233796302</v>
      </c>
      <c r="T3784" s="8">
        <f t="shared" si="356"/>
        <v>42575.958333333328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357"/>
        <v>1.2891666666666666</v>
      </c>
      <c r="P3785" s="6">
        <f t="shared" si="358"/>
        <v>64.458333333333329</v>
      </c>
      <c r="Q3785" s="7" t="str">
        <f t="shared" si="354"/>
        <v>theater</v>
      </c>
      <c r="R3785" s="7" t="str">
        <f t="shared" si="355"/>
        <v>musical</v>
      </c>
      <c r="S3785" s="8">
        <f t="shared" si="359"/>
        <v>42420.140277777777</v>
      </c>
      <c r="T3785" s="8">
        <f t="shared" si="356"/>
        <v>42444.666666666672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357"/>
        <v>1.1499999999999999</v>
      </c>
      <c r="P3786" s="6">
        <f t="shared" si="358"/>
        <v>115</v>
      </c>
      <c r="Q3786" s="7" t="str">
        <f t="shared" si="354"/>
        <v>theater</v>
      </c>
      <c r="R3786" s="7" t="str">
        <f t="shared" si="355"/>
        <v>musical</v>
      </c>
      <c r="S3786" s="8">
        <f t="shared" si="359"/>
        <v>42531.980694444443</v>
      </c>
      <c r="T3786" s="8">
        <f t="shared" si="356"/>
        <v>42561.980694444443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357"/>
        <v>1.5075000000000001</v>
      </c>
      <c r="P3787" s="6">
        <f t="shared" si="358"/>
        <v>100.5</v>
      </c>
      <c r="Q3787" s="7" t="str">
        <f t="shared" si="354"/>
        <v>theater</v>
      </c>
      <c r="R3787" s="7" t="str">
        <f t="shared" si="355"/>
        <v>musical</v>
      </c>
      <c r="S3787" s="8">
        <f t="shared" si="359"/>
        <v>42548.63853009259</v>
      </c>
      <c r="T3787" s="8">
        <f t="shared" si="356"/>
        <v>42584.418749999997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357"/>
        <v>1.1096666666666666</v>
      </c>
      <c r="P3788" s="6">
        <f t="shared" si="358"/>
        <v>93.774647887323937</v>
      </c>
      <c r="Q3788" s="7" t="str">
        <f t="shared" si="354"/>
        <v>theater</v>
      </c>
      <c r="R3788" s="7" t="str">
        <f t="shared" si="355"/>
        <v>musical</v>
      </c>
      <c r="S3788" s="8">
        <f t="shared" si="359"/>
        <v>42487.037905092591</v>
      </c>
      <c r="T3788" s="8">
        <f t="shared" si="356"/>
        <v>42517.037905092591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357"/>
        <v>1.0028571428571429</v>
      </c>
      <c r="P3789" s="6">
        <f t="shared" si="358"/>
        <v>35.1</v>
      </c>
      <c r="Q3789" s="7" t="str">
        <f t="shared" si="354"/>
        <v>theater</v>
      </c>
      <c r="R3789" s="7" t="str">
        <f t="shared" si="355"/>
        <v>musical</v>
      </c>
      <c r="S3789" s="8">
        <f t="shared" si="359"/>
        <v>42167.534791666665</v>
      </c>
      <c r="T3789" s="8">
        <f t="shared" si="356"/>
        <v>42196.165972222225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357"/>
        <v>6.6666666666666671E-3</v>
      </c>
      <c r="P3790" s="6">
        <f t="shared" si="358"/>
        <v>500</v>
      </c>
      <c r="Q3790" s="7" t="str">
        <f t="shared" si="354"/>
        <v>theater</v>
      </c>
      <c r="R3790" s="7" t="str">
        <f t="shared" si="355"/>
        <v>musical</v>
      </c>
      <c r="S3790" s="8">
        <f t="shared" si="359"/>
        <v>42333.695821759262</v>
      </c>
      <c r="T3790" s="8">
        <f t="shared" si="356"/>
        <v>42361.679166666669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357"/>
        <v>3.267605633802817E-2</v>
      </c>
      <c r="P3791" s="6">
        <f t="shared" si="358"/>
        <v>29</v>
      </c>
      <c r="Q3791" s="7" t="str">
        <f t="shared" si="354"/>
        <v>theater</v>
      </c>
      <c r="R3791" s="7" t="str">
        <f t="shared" si="355"/>
        <v>musical</v>
      </c>
      <c r="S3791" s="8">
        <f t="shared" si="359"/>
        <v>42138.798819444448</v>
      </c>
      <c r="T3791" s="8">
        <f t="shared" si="356"/>
        <v>42170.798819444448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357"/>
        <v>0</v>
      </c>
      <c r="P3792" s="6">
        <f t="shared" si="358"/>
        <v>0</v>
      </c>
      <c r="Q3792" s="7" t="str">
        <f t="shared" si="354"/>
        <v>theater</v>
      </c>
      <c r="R3792" s="7" t="str">
        <f t="shared" si="355"/>
        <v>musical</v>
      </c>
      <c r="S3792" s="8">
        <f t="shared" si="359"/>
        <v>42666.666932870372</v>
      </c>
      <c r="T3792" s="8">
        <f t="shared" si="356"/>
        <v>42696.708599537036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357"/>
        <v>0</v>
      </c>
      <c r="P3793" s="6">
        <f t="shared" si="358"/>
        <v>0</v>
      </c>
      <c r="Q3793" s="7" t="str">
        <f t="shared" si="354"/>
        <v>theater</v>
      </c>
      <c r="R3793" s="7" t="str">
        <f t="shared" si="355"/>
        <v>musical</v>
      </c>
      <c r="S3793" s="8">
        <f t="shared" si="359"/>
        <v>41766.692037037035</v>
      </c>
      <c r="T3793" s="8">
        <f t="shared" si="356"/>
        <v>41826.692037037035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357"/>
        <v>2.8E-3</v>
      </c>
      <c r="P3794" s="6">
        <f t="shared" si="358"/>
        <v>17.5</v>
      </c>
      <c r="Q3794" s="7" t="str">
        <f t="shared" si="354"/>
        <v>theater</v>
      </c>
      <c r="R3794" s="7" t="str">
        <f t="shared" si="355"/>
        <v>musical</v>
      </c>
      <c r="S3794" s="8">
        <f t="shared" si="359"/>
        <v>42170.447013888886</v>
      </c>
      <c r="T3794" s="8">
        <f t="shared" si="356"/>
        <v>42200.447013888886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357"/>
        <v>0.59657142857142853</v>
      </c>
      <c r="P3795" s="6">
        <f t="shared" si="358"/>
        <v>174</v>
      </c>
      <c r="Q3795" s="7" t="str">
        <f t="shared" si="354"/>
        <v>theater</v>
      </c>
      <c r="R3795" s="7" t="str">
        <f t="shared" si="355"/>
        <v>musical</v>
      </c>
      <c r="S3795" s="8">
        <f t="shared" si="359"/>
        <v>41968.938993055555</v>
      </c>
      <c r="T3795" s="8">
        <f t="shared" si="356"/>
        <v>41989.938993055555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357"/>
        <v>0.01</v>
      </c>
      <c r="P3796" s="6">
        <f t="shared" si="358"/>
        <v>50</v>
      </c>
      <c r="Q3796" s="7" t="str">
        <f t="shared" si="354"/>
        <v>theater</v>
      </c>
      <c r="R3796" s="7" t="str">
        <f t="shared" si="355"/>
        <v>musical</v>
      </c>
      <c r="S3796" s="8">
        <f t="shared" si="359"/>
        <v>42132.58048611111</v>
      </c>
      <c r="T3796" s="8">
        <f t="shared" si="356"/>
        <v>42162.58048611111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357"/>
        <v>1.6666666666666666E-2</v>
      </c>
      <c r="P3797" s="6">
        <f t="shared" si="358"/>
        <v>5</v>
      </c>
      <c r="Q3797" s="7" t="str">
        <f t="shared" si="354"/>
        <v>theater</v>
      </c>
      <c r="R3797" s="7" t="str">
        <f t="shared" si="355"/>
        <v>musical</v>
      </c>
      <c r="S3797" s="8">
        <f t="shared" si="359"/>
        <v>42201.436226851853</v>
      </c>
      <c r="T3797" s="8">
        <f t="shared" si="356"/>
        <v>42244.9375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357"/>
        <v>4.4444444444444447E-5</v>
      </c>
      <c r="P3798" s="6">
        <f t="shared" si="358"/>
        <v>1</v>
      </c>
      <c r="Q3798" s="7" t="str">
        <f t="shared" si="354"/>
        <v>theater</v>
      </c>
      <c r="R3798" s="7" t="str">
        <f t="shared" si="355"/>
        <v>musical</v>
      </c>
      <c r="S3798" s="8">
        <f t="shared" si="359"/>
        <v>42689.029583333337</v>
      </c>
      <c r="T3798" s="8">
        <f t="shared" si="356"/>
        <v>42749.029583333337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357"/>
        <v>0.89666666666666661</v>
      </c>
      <c r="P3799" s="6">
        <f t="shared" si="358"/>
        <v>145.40540540540542</v>
      </c>
      <c r="Q3799" s="7" t="str">
        <f t="shared" si="354"/>
        <v>theater</v>
      </c>
      <c r="R3799" s="7" t="str">
        <f t="shared" si="355"/>
        <v>musical</v>
      </c>
      <c r="S3799" s="8">
        <f t="shared" si="359"/>
        <v>42084.881539351853</v>
      </c>
      <c r="T3799" s="8">
        <f t="shared" si="356"/>
        <v>42114.881539351853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357"/>
        <v>1.4642857142857143E-2</v>
      </c>
      <c r="P3800" s="6">
        <f t="shared" si="358"/>
        <v>205</v>
      </c>
      <c r="Q3800" s="7" t="str">
        <f t="shared" si="354"/>
        <v>theater</v>
      </c>
      <c r="R3800" s="7" t="str">
        <f t="shared" si="355"/>
        <v>musical</v>
      </c>
      <c r="S3800" s="8">
        <f t="shared" si="359"/>
        <v>41831.722777777781</v>
      </c>
      <c r="T3800" s="8">
        <f t="shared" si="356"/>
        <v>41861.722777777781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357"/>
        <v>4.02E-2</v>
      </c>
      <c r="P3801" s="6">
        <f t="shared" si="358"/>
        <v>100.5</v>
      </c>
      <c r="Q3801" s="7" t="str">
        <f t="shared" si="354"/>
        <v>theater</v>
      </c>
      <c r="R3801" s="7" t="str">
        <f t="shared" si="355"/>
        <v>musical</v>
      </c>
      <c r="S3801" s="8">
        <f t="shared" si="359"/>
        <v>42410.93105324074</v>
      </c>
      <c r="T3801" s="8">
        <f t="shared" si="356"/>
        <v>42440.93105324074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357"/>
        <v>4.0045454545454544E-2</v>
      </c>
      <c r="P3802" s="6">
        <f t="shared" si="358"/>
        <v>55.0625</v>
      </c>
      <c r="Q3802" s="7" t="str">
        <f t="shared" si="354"/>
        <v>theater</v>
      </c>
      <c r="R3802" s="7" t="str">
        <f t="shared" si="355"/>
        <v>musical</v>
      </c>
      <c r="S3802" s="8">
        <f t="shared" si="359"/>
        <v>41982.737071759257</v>
      </c>
      <c r="T3802" s="8">
        <f t="shared" si="356"/>
        <v>42015.207638888889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357"/>
        <v>8.5199999999999998E-2</v>
      </c>
      <c r="P3803" s="6">
        <f t="shared" si="358"/>
        <v>47.333333333333336</v>
      </c>
      <c r="Q3803" s="7" t="str">
        <f t="shared" si="354"/>
        <v>theater</v>
      </c>
      <c r="R3803" s="7" t="str">
        <f t="shared" si="355"/>
        <v>musical</v>
      </c>
      <c r="S3803" s="8">
        <f t="shared" si="359"/>
        <v>41975.676111111112</v>
      </c>
      <c r="T3803" s="8">
        <f t="shared" si="356"/>
        <v>42006.676111111112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357"/>
        <v>0</v>
      </c>
      <c r="P3804" s="6">
        <f t="shared" si="358"/>
        <v>0</v>
      </c>
      <c r="Q3804" s="7" t="str">
        <f t="shared" si="354"/>
        <v>theater</v>
      </c>
      <c r="R3804" s="7" t="str">
        <f t="shared" si="355"/>
        <v>musical</v>
      </c>
      <c r="S3804" s="8">
        <f t="shared" si="359"/>
        <v>42269.126226851848</v>
      </c>
      <c r="T3804" s="8">
        <f t="shared" si="356"/>
        <v>42299.126226851848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357"/>
        <v>0.19650000000000001</v>
      </c>
      <c r="P3805" s="6">
        <f t="shared" si="358"/>
        <v>58.95</v>
      </c>
      <c r="Q3805" s="7" t="str">
        <f t="shared" si="354"/>
        <v>theater</v>
      </c>
      <c r="R3805" s="7" t="str">
        <f t="shared" si="355"/>
        <v>musical</v>
      </c>
      <c r="S3805" s="8">
        <f t="shared" si="359"/>
        <v>42403.971851851849</v>
      </c>
      <c r="T3805" s="8">
        <f t="shared" si="356"/>
        <v>42433.971851851849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357"/>
        <v>0</v>
      </c>
      <c r="P3806" s="6">
        <f t="shared" si="358"/>
        <v>0</v>
      </c>
      <c r="Q3806" s="7" t="str">
        <f t="shared" si="354"/>
        <v>theater</v>
      </c>
      <c r="R3806" s="7" t="str">
        <f t="shared" si="355"/>
        <v>musical</v>
      </c>
      <c r="S3806" s="8">
        <f t="shared" si="359"/>
        <v>42527.00953703704</v>
      </c>
      <c r="T3806" s="8">
        <f t="shared" si="356"/>
        <v>42582.291666666672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357"/>
        <v>2.0000000000000002E-5</v>
      </c>
      <c r="P3807" s="6">
        <f t="shared" si="358"/>
        <v>1.5</v>
      </c>
      <c r="Q3807" s="7" t="str">
        <f t="shared" si="354"/>
        <v>theater</v>
      </c>
      <c r="R3807" s="7" t="str">
        <f t="shared" si="355"/>
        <v>musical</v>
      </c>
      <c r="S3807" s="8">
        <f t="shared" si="359"/>
        <v>41849.887037037035</v>
      </c>
      <c r="T3807" s="8">
        <f t="shared" si="356"/>
        <v>41909.887037037035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357"/>
        <v>6.6666666666666664E-4</v>
      </c>
      <c r="P3808" s="6">
        <f t="shared" si="358"/>
        <v>5</v>
      </c>
      <c r="Q3808" s="7" t="str">
        <f t="shared" si="354"/>
        <v>theater</v>
      </c>
      <c r="R3808" s="7" t="str">
        <f t="shared" si="355"/>
        <v>musical</v>
      </c>
      <c r="S3808" s="8">
        <f t="shared" si="359"/>
        <v>41799.259039351848</v>
      </c>
      <c r="T3808" s="8">
        <f t="shared" si="356"/>
        <v>41819.259039351848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357"/>
        <v>0.30333333333333334</v>
      </c>
      <c r="P3809" s="6">
        <f t="shared" si="358"/>
        <v>50.555555555555557</v>
      </c>
      <c r="Q3809" s="7" t="str">
        <f t="shared" si="354"/>
        <v>theater</v>
      </c>
      <c r="R3809" s="7" t="str">
        <f t="shared" si="355"/>
        <v>musical</v>
      </c>
      <c r="S3809" s="8">
        <f t="shared" si="359"/>
        <v>42090.909016203703</v>
      </c>
      <c r="T3809" s="8">
        <f t="shared" si="356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357"/>
        <v>1</v>
      </c>
      <c r="P3810" s="6">
        <f t="shared" si="358"/>
        <v>41.666666666666664</v>
      </c>
      <c r="Q3810" s="7" t="str">
        <f t="shared" si="354"/>
        <v>theater</v>
      </c>
      <c r="R3810" s="7" t="str">
        <f t="shared" si="355"/>
        <v>plays</v>
      </c>
      <c r="S3810" s="8">
        <f t="shared" si="359"/>
        <v>42059.453923611116</v>
      </c>
      <c r="T3810" s="8">
        <f t="shared" si="356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357"/>
        <v>1.0125</v>
      </c>
      <c r="P3811" s="6">
        <f t="shared" si="358"/>
        <v>53.289473684210527</v>
      </c>
      <c r="Q3811" s="7" t="str">
        <f t="shared" si="354"/>
        <v>theater</v>
      </c>
      <c r="R3811" s="7" t="str">
        <f t="shared" si="355"/>
        <v>plays</v>
      </c>
      <c r="S3811" s="8">
        <f t="shared" si="359"/>
        <v>41800.526701388888</v>
      </c>
      <c r="T3811" s="8">
        <f t="shared" si="356"/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357"/>
        <v>1.2173333333333334</v>
      </c>
      <c r="P3812" s="6">
        <f t="shared" si="358"/>
        <v>70.230769230769226</v>
      </c>
      <c r="Q3812" s="7" t="str">
        <f t="shared" si="354"/>
        <v>theater</v>
      </c>
      <c r="R3812" s="7" t="str">
        <f t="shared" si="355"/>
        <v>plays</v>
      </c>
      <c r="S3812" s="8">
        <f t="shared" si="359"/>
        <v>42054.849050925928</v>
      </c>
      <c r="T3812" s="8">
        <f t="shared" si="356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357"/>
        <v>3.3</v>
      </c>
      <c r="P3813" s="6">
        <f t="shared" si="358"/>
        <v>43.421052631578945</v>
      </c>
      <c r="Q3813" s="7" t="str">
        <f t="shared" si="354"/>
        <v>theater</v>
      </c>
      <c r="R3813" s="7" t="str">
        <f t="shared" si="355"/>
        <v>plays</v>
      </c>
      <c r="S3813" s="8">
        <f t="shared" si="359"/>
        <v>42487.62700231481</v>
      </c>
      <c r="T3813" s="8">
        <f t="shared" si="356"/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357"/>
        <v>1.0954999999999999</v>
      </c>
      <c r="P3814" s="6">
        <f t="shared" si="358"/>
        <v>199.18181818181819</v>
      </c>
      <c r="Q3814" s="7" t="str">
        <f t="shared" si="354"/>
        <v>theater</v>
      </c>
      <c r="R3814" s="7" t="str">
        <f t="shared" si="355"/>
        <v>plays</v>
      </c>
      <c r="S3814" s="8">
        <f t="shared" si="359"/>
        <v>42109.751250000001</v>
      </c>
      <c r="T3814" s="8">
        <f t="shared" si="356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357"/>
        <v>1.0095190476190474</v>
      </c>
      <c r="P3815" s="6">
        <f t="shared" si="358"/>
        <v>78.518148148148143</v>
      </c>
      <c r="Q3815" s="7" t="str">
        <f t="shared" si="354"/>
        <v>theater</v>
      </c>
      <c r="R3815" s="7" t="str">
        <f t="shared" si="355"/>
        <v>plays</v>
      </c>
      <c r="S3815" s="8">
        <f t="shared" si="359"/>
        <v>42497.275706018518</v>
      </c>
      <c r="T3815" s="8">
        <f t="shared" si="356"/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357"/>
        <v>1.4013333333333333</v>
      </c>
      <c r="P3816" s="6">
        <f t="shared" si="358"/>
        <v>61.823529411764703</v>
      </c>
      <c r="Q3816" s="7" t="str">
        <f t="shared" si="354"/>
        <v>theater</v>
      </c>
      <c r="R3816" s="7" t="str">
        <f t="shared" si="355"/>
        <v>plays</v>
      </c>
      <c r="S3816" s="8">
        <f t="shared" si="359"/>
        <v>42058.904074074075</v>
      </c>
      <c r="T3816" s="8">
        <f t="shared" si="356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357"/>
        <v>1.0000100000000001</v>
      </c>
      <c r="P3817" s="6">
        <f t="shared" si="358"/>
        <v>50.000500000000002</v>
      </c>
      <c r="Q3817" s="7" t="str">
        <f t="shared" si="354"/>
        <v>theater</v>
      </c>
      <c r="R3817" s="7" t="str">
        <f t="shared" si="355"/>
        <v>plays</v>
      </c>
      <c r="S3817" s="8">
        <f t="shared" si="359"/>
        <v>42207.259918981479</v>
      </c>
      <c r="T3817" s="8">
        <f t="shared" si="356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357"/>
        <v>1.19238</v>
      </c>
      <c r="P3818" s="6">
        <f t="shared" si="358"/>
        <v>48.339729729729726</v>
      </c>
      <c r="Q3818" s="7" t="str">
        <f t="shared" ref="Q3818:Q3881" si="360">LEFT(N3818,SEARCH("/",N3818)-1)</f>
        <v>theater</v>
      </c>
      <c r="R3818" s="7" t="str">
        <f t="shared" ref="R3818:R3881" si="361">RIGHT(N3818,LEN(N3818)-SEARCH("/",N3818))</f>
        <v>plays</v>
      </c>
      <c r="S3818" s="8">
        <f t="shared" si="359"/>
        <v>41807.690081018518</v>
      </c>
      <c r="T3818" s="8">
        <f t="shared" si="356"/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357"/>
        <v>1.0725</v>
      </c>
      <c r="P3819" s="6">
        <f t="shared" si="358"/>
        <v>107.25</v>
      </c>
      <c r="Q3819" s="7" t="str">
        <f t="shared" si="360"/>
        <v>theater</v>
      </c>
      <c r="R3819" s="7" t="str">
        <f t="shared" si="361"/>
        <v>plays</v>
      </c>
      <c r="S3819" s="8">
        <f t="shared" si="359"/>
        <v>42284.69694444444</v>
      </c>
      <c r="T3819" s="8">
        <f t="shared" si="356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357"/>
        <v>2.2799999999999998</v>
      </c>
      <c r="P3820" s="6">
        <f t="shared" si="358"/>
        <v>57</v>
      </c>
      <c r="Q3820" s="7" t="str">
        <f t="shared" si="360"/>
        <v>theater</v>
      </c>
      <c r="R3820" s="7" t="str">
        <f t="shared" si="361"/>
        <v>plays</v>
      </c>
      <c r="S3820" s="8">
        <f t="shared" si="359"/>
        <v>42045.84238425926</v>
      </c>
      <c r="T3820" s="8">
        <f t="shared" si="356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357"/>
        <v>1.0640000000000001</v>
      </c>
      <c r="P3821" s="6">
        <f t="shared" si="358"/>
        <v>40.92307692307692</v>
      </c>
      <c r="Q3821" s="7" t="str">
        <f t="shared" si="360"/>
        <v>theater</v>
      </c>
      <c r="R3821" s="7" t="str">
        <f t="shared" si="361"/>
        <v>plays</v>
      </c>
      <c r="S3821" s="8">
        <f t="shared" si="359"/>
        <v>42184.209537037037</v>
      </c>
      <c r="T3821" s="8">
        <f t="shared" si="356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357"/>
        <v>1.4333333333333333</v>
      </c>
      <c r="P3822" s="6">
        <f t="shared" si="358"/>
        <v>21.5</v>
      </c>
      <c r="Q3822" s="7" t="str">
        <f t="shared" si="360"/>
        <v>theater</v>
      </c>
      <c r="R3822" s="7" t="str">
        <f t="shared" si="361"/>
        <v>plays</v>
      </c>
      <c r="S3822" s="8">
        <f t="shared" si="359"/>
        <v>42160.651817129634</v>
      </c>
      <c r="T3822" s="8">
        <f t="shared" si="356"/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357"/>
        <v>1.0454285714285714</v>
      </c>
      <c r="P3823" s="6">
        <f t="shared" si="358"/>
        <v>79.543478260869563</v>
      </c>
      <c r="Q3823" s="7" t="str">
        <f t="shared" si="360"/>
        <v>theater</v>
      </c>
      <c r="R3823" s="7" t="str">
        <f t="shared" si="361"/>
        <v>plays</v>
      </c>
      <c r="S3823" s="8">
        <f t="shared" si="359"/>
        <v>42341.180636574078</v>
      </c>
      <c r="T3823" s="8">
        <f t="shared" si="356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357"/>
        <v>1.1002000000000001</v>
      </c>
      <c r="P3824" s="6">
        <f t="shared" si="358"/>
        <v>72.381578947368425</v>
      </c>
      <c r="Q3824" s="7" t="str">
        <f t="shared" si="360"/>
        <v>theater</v>
      </c>
      <c r="R3824" s="7" t="str">
        <f t="shared" si="361"/>
        <v>plays</v>
      </c>
      <c r="S3824" s="8">
        <f t="shared" si="359"/>
        <v>42329.838159722218</v>
      </c>
      <c r="T3824" s="8">
        <f t="shared" si="356"/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357"/>
        <v>1.06</v>
      </c>
      <c r="P3825" s="6">
        <f t="shared" si="358"/>
        <v>64.634146341463421</v>
      </c>
      <c r="Q3825" s="7" t="str">
        <f t="shared" si="360"/>
        <v>theater</v>
      </c>
      <c r="R3825" s="7" t="str">
        <f t="shared" si="361"/>
        <v>plays</v>
      </c>
      <c r="S3825" s="8">
        <f t="shared" si="359"/>
        <v>42170.910231481481</v>
      </c>
      <c r="T3825" s="8">
        <f t="shared" si="356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357"/>
        <v>1.08</v>
      </c>
      <c r="P3826" s="6">
        <f t="shared" si="358"/>
        <v>38.571428571428569</v>
      </c>
      <c r="Q3826" s="7" t="str">
        <f t="shared" si="360"/>
        <v>theater</v>
      </c>
      <c r="R3826" s="7" t="str">
        <f t="shared" si="361"/>
        <v>plays</v>
      </c>
      <c r="S3826" s="8">
        <f t="shared" si="359"/>
        <v>42571.626192129625</v>
      </c>
      <c r="T3826" s="8">
        <f t="shared" si="356"/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357"/>
        <v>1.0542</v>
      </c>
      <c r="P3827" s="6">
        <f t="shared" si="358"/>
        <v>107.57142857142857</v>
      </c>
      <c r="Q3827" s="7" t="str">
        <f t="shared" si="360"/>
        <v>theater</v>
      </c>
      <c r="R3827" s="7" t="str">
        <f t="shared" si="361"/>
        <v>plays</v>
      </c>
      <c r="S3827" s="8">
        <f t="shared" si="359"/>
        <v>42151.069606481484</v>
      </c>
      <c r="T3827" s="8">
        <f t="shared" si="356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357"/>
        <v>1.1916666666666667</v>
      </c>
      <c r="P3828" s="6">
        <f t="shared" si="358"/>
        <v>27.5</v>
      </c>
      <c r="Q3828" s="7" t="str">
        <f t="shared" si="360"/>
        <v>theater</v>
      </c>
      <c r="R3828" s="7" t="str">
        <f t="shared" si="361"/>
        <v>plays</v>
      </c>
      <c r="S3828" s="8">
        <f t="shared" si="359"/>
        <v>42101.423541666663</v>
      </c>
      <c r="T3828" s="8">
        <f t="shared" si="356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357"/>
        <v>1.5266666666666666</v>
      </c>
      <c r="P3829" s="6">
        <f t="shared" si="358"/>
        <v>70.461538461538467</v>
      </c>
      <c r="Q3829" s="7" t="str">
        <f t="shared" si="360"/>
        <v>theater</v>
      </c>
      <c r="R3829" s="7" t="str">
        <f t="shared" si="361"/>
        <v>plays</v>
      </c>
      <c r="S3829" s="8">
        <f t="shared" si="359"/>
        <v>42034.928252314814</v>
      </c>
      <c r="T3829" s="8">
        <f t="shared" si="356"/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357"/>
        <v>1</v>
      </c>
      <c r="P3830" s="6">
        <f t="shared" si="358"/>
        <v>178.57142857142858</v>
      </c>
      <c r="Q3830" s="7" t="str">
        <f t="shared" si="360"/>
        <v>theater</v>
      </c>
      <c r="R3830" s="7" t="str">
        <f t="shared" si="361"/>
        <v>plays</v>
      </c>
      <c r="S3830" s="8">
        <f t="shared" si="359"/>
        <v>41944.527627314819</v>
      </c>
      <c r="T3830" s="8">
        <f t="shared" si="356"/>
        <v>42004.569293981483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357"/>
        <v>1.002</v>
      </c>
      <c r="P3831" s="6">
        <f t="shared" si="358"/>
        <v>62.625</v>
      </c>
      <c r="Q3831" s="7" t="str">
        <f t="shared" si="360"/>
        <v>theater</v>
      </c>
      <c r="R3831" s="7" t="str">
        <f t="shared" si="361"/>
        <v>plays</v>
      </c>
      <c r="S3831" s="8">
        <f t="shared" si="359"/>
        <v>42593.865405092598</v>
      </c>
      <c r="T3831" s="8">
        <f t="shared" si="356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357"/>
        <v>2.25</v>
      </c>
      <c r="P3832" s="6">
        <f t="shared" si="358"/>
        <v>75</v>
      </c>
      <c r="Q3832" s="7" t="str">
        <f t="shared" si="360"/>
        <v>theater</v>
      </c>
      <c r="R3832" s="7" t="str">
        <f t="shared" si="361"/>
        <v>plays</v>
      </c>
      <c r="S3832" s="8">
        <f t="shared" si="359"/>
        <v>42503.740868055553</v>
      </c>
      <c r="T3832" s="8">
        <f t="shared" si="356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357"/>
        <v>1.0602199999999999</v>
      </c>
      <c r="P3833" s="6">
        <f t="shared" si="358"/>
        <v>58.901111111111113</v>
      </c>
      <c r="Q3833" s="7" t="str">
        <f t="shared" si="360"/>
        <v>theater</v>
      </c>
      <c r="R3833" s="7" t="str">
        <f t="shared" si="361"/>
        <v>plays</v>
      </c>
      <c r="S3833" s="8">
        <f t="shared" si="359"/>
        <v>41927.848900462966</v>
      </c>
      <c r="T3833" s="8">
        <f t="shared" si="356"/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357"/>
        <v>1.0466666666666666</v>
      </c>
      <c r="P3834" s="6">
        <f t="shared" si="358"/>
        <v>139.55555555555554</v>
      </c>
      <c r="Q3834" s="7" t="str">
        <f t="shared" si="360"/>
        <v>theater</v>
      </c>
      <c r="R3834" s="7" t="str">
        <f t="shared" si="361"/>
        <v>plays</v>
      </c>
      <c r="S3834" s="8">
        <f t="shared" si="359"/>
        <v>42375.114988425921</v>
      </c>
      <c r="T3834" s="8">
        <f t="shared" si="356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357"/>
        <v>1.1666666666666667</v>
      </c>
      <c r="P3835" s="6">
        <f t="shared" si="358"/>
        <v>70</v>
      </c>
      <c r="Q3835" s="7" t="str">
        <f t="shared" si="360"/>
        <v>theater</v>
      </c>
      <c r="R3835" s="7" t="str">
        <f t="shared" si="361"/>
        <v>plays</v>
      </c>
      <c r="S3835" s="8">
        <f t="shared" si="359"/>
        <v>41963.872361111105</v>
      </c>
      <c r="T3835" s="8">
        <f t="shared" si="356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357"/>
        <v>1.0903333333333334</v>
      </c>
      <c r="P3836" s="6">
        <f t="shared" si="358"/>
        <v>57.385964912280699</v>
      </c>
      <c r="Q3836" s="7" t="str">
        <f t="shared" si="360"/>
        <v>theater</v>
      </c>
      <c r="R3836" s="7" t="str">
        <f t="shared" si="361"/>
        <v>plays</v>
      </c>
      <c r="S3836" s="8">
        <f t="shared" si="359"/>
        <v>42143.445219907408</v>
      </c>
      <c r="T3836" s="8">
        <f t="shared" si="356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357"/>
        <v>1.6</v>
      </c>
      <c r="P3837" s="6">
        <f t="shared" si="358"/>
        <v>40</v>
      </c>
      <c r="Q3837" s="7" t="str">
        <f t="shared" si="360"/>
        <v>theater</v>
      </c>
      <c r="R3837" s="7" t="str">
        <f t="shared" si="361"/>
        <v>plays</v>
      </c>
      <c r="S3837" s="8">
        <f t="shared" si="359"/>
        <v>42460.94222222222</v>
      </c>
      <c r="T3837" s="8">
        <f t="shared" si="356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357"/>
        <v>1.125</v>
      </c>
      <c r="P3838" s="6">
        <f t="shared" si="358"/>
        <v>64.285714285714292</v>
      </c>
      <c r="Q3838" s="7" t="str">
        <f t="shared" si="360"/>
        <v>theater</v>
      </c>
      <c r="R3838" s="7" t="str">
        <f t="shared" si="361"/>
        <v>plays</v>
      </c>
      <c r="S3838" s="8">
        <f t="shared" si="359"/>
        <v>42553.926527777774</v>
      </c>
      <c r="T3838" s="8">
        <f t="shared" si="356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357"/>
        <v>1.0209999999999999</v>
      </c>
      <c r="P3839" s="6">
        <f t="shared" si="358"/>
        <v>120.11764705882354</v>
      </c>
      <c r="Q3839" s="7" t="str">
        <f t="shared" si="360"/>
        <v>theater</v>
      </c>
      <c r="R3839" s="7" t="str">
        <f t="shared" si="361"/>
        <v>plays</v>
      </c>
      <c r="S3839" s="8">
        <f t="shared" si="359"/>
        <v>42152.765717592592</v>
      </c>
      <c r="T3839" s="8">
        <f t="shared" si="356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357"/>
        <v>1.00824</v>
      </c>
      <c r="P3840" s="6">
        <f t="shared" si="358"/>
        <v>1008.24</v>
      </c>
      <c r="Q3840" s="7" t="str">
        <f t="shared" si="360"/>
        <v>theater</v>
      </c>
      <c r="R3840" s="7" t="str">
        <f t="shared" si="361"/>
        <v>plays</v>
      </c>
      <c r="S3840" s="8">
        <f t="shared" si="359"/>
        <v>42116.710752314815</v>
      </c>
      <c r="T3840" s="8">
        <f t="shared" si="356"/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357"/>
        <v>1.0125</v>
      </c>
      <c r="P3841" s="6">
        <f t="shared" si="358"/>
        <v>63.28125</v>
      </c>
      <c r="Q3841" s="7" t="str">
        <f t="shared" si="360"/>
        <v>theater</v>
      </c>
      <c r="R3841" s="7" t="str">
        <f t="shared" si="361"/>
        <v>plays</v>
      </c>
      <c r="S3841" s="8">
        <f t="shared" si="359"/>
        <v>42155.142638888887</v>
      </c>
      <c r="T3841" s="8">
        <f t="shared" si="356"/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357"/>
        <v>65</v>
      </c>
      <c r="P3842" s="6">
        <f t="shared" si="358"/>
        <v>21.666666666666668</v>
      </c>
      <c r="Q3842" s="7" t="str">
        <f t="shared" si="360"/>
        <v>theater</v>
      </c>
      <c r="R3842" s="7" t="str">
        <f t="shared" si="361"/>
        <v>plays</v>
      </c>
      <c r="S3842" s="8">
        <f t="shared" si="359"/>
        <v>42432.701724537037</v>
      </c>
      <c r="T3842" s="8">
        <f t="shared" ref="T3842:T3905" si="362">(((I3842/60)/60)/24)+DATE(1970,1,1)</f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363">E3843/D3843</f>
        <v>8.72E-2</v>
      </c>
      <c r="P3843" s="6">
        <f t="shared" ref="P3843:P3906" si="364">IF(L3843=0,0,E3843/L3843)</f>
        <v>25.647058823529413</v>
      </c>
      <c r="Q3843" s="7" t="str">
        <f t="shared" si="360"/>
        <v>theater</v>
      </c>
      <c r="R3843" s="7" t="str">
        <f t="shared" si="361"/>
        <v>plays</v>
      </c>
      <c r="S3843" s="8">
        <f t="shared" ref="S3843:S3906" si="365">(((J3843/60)/60)/24)+DATE(1970,1,1)</f>
        <v>41780.785729166666</v>
      </c>
      <c r="T3843" s="8">
        <f t="shared" si="362"/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363"/>
        <v>0.21940000000000001</v>
      </c>
      <c r="P3844" s="6">
        <f t="shared" si="364"/>
        <v>47.695652173913047</v>
      </c>
      <c r="Q3844" s="7" t="str">
        <f t="shared" si="360"/>
        <v>theater</v>
      </c>
      <c r="R3844" s="7" t="str">
        <f t="shared" si="361"/>
        <v>plays</v>
      </c>
      <c r="S3844" s="8">
        <f t="shared" si="365"/>
        <v>41740.493657407409</v>
      </c>
      <c r="T3844" s="8">
        <f t="shared" si="362"/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363"/>
        <v>0.21299999999999999</v>
      </c>
      <c r="P3845" s="6">
        <f t="shared" si="364"/>
        <v>56.05263157894737</v>
      </c>
      <c r="Q3845" s="7" t="str">
        <f t="shared" si="360"/>
        <v>theater</v>
      </c>
      <c r="R3845" s="7" t="str">
        <f t="shared" si="361"/>
        <v>plays</v>
      </c>
      <c r="S3845" s="8">
        <f t="shared" si="365"/>
        <v>41766.072500000002</v>
      </c>
      <c r="T3845" s="8">
        <f t="shared" si="362"/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363"/>
        <v>0.41489795918367345</v>
      </c>
      <c r="P3846" s="6">
        <f t="shared" si="364"/>
        <v>81.319999999999993</v>
      </c>
      <c r="Q3846" s="7" t="str">
        <f t="shared" si="360"/>
        <v>theater</v>
      </c>
      <c r="R3846" s="7" t="str">
        <f t="shared" si="361"/>
        <v>plays</v>
      </c>
      <c r="S3846" s="8">
        <f t="shared" si="365"/>
        <v>41766.617291666669</v>
      </c>
      <c r="T3846" s="8">
        <f t="shared" si="362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363"/>
        <v>2.1049999999999999E-2</v>
      </c>
      <c r="P3847" s="6">
        <f t="shared" si="364"/>
        <v>70.166666666666671</v>
      </c>
      <c r="Q3847" s="7" t="str">
        <f t="shared" si="360"/>
        <v>theater</v>
      </c>
      <c r="R3847" s="7" t="str">
        <f t="shared" si="361"/>
        <v>plays</v>
      </c>
      <c r="S3847" s="8">
        <f t="shared" si="365"/>
        <v>42248.627013888887</v>
      </c>
      <c r="T3847" s="8">
        <f t="shared" si="362"/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363"/>
        <v>2.7E-2</v>
      </c>
      <c r="P3848" s="6">
        <f t="shared" si="364"/>
        <v>23.625</v>
      </c>
      <c r="Q3848" s="7" t="str">
        <f t="shared" si="360"/>
        <v>theater</v>
      </c>
      <c r="R3848" s="7" t="str">
        <f t="shared" si="361"/>
        <v>plays</v>
      </c>
      <c r="S3848" s="8">
        <f t="shared" si="365"/>
        <v>41885.221550925926</v>
      </c>
      <c r="T3848" s="8">
        <f t="shared" si="362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363"/>
        <v>0.16161904761904761</v>
      </c>
      <c r="P3849" s="6">
        <f t="shared" si="364"/>
        <v>188.55555555555554</v>
      </c>
      <c r="Q3849" s="7" t="str">
        <f t="shared" si="360"/>
        <v>theater</v>
      </c>
      <c r="R3849" s="7" t="str">
        <f t="shared" si="361"/>
        <v>plays</v>
      </c>
      <c r="S3849" s="8">
        <f t="shared" si="365"/>
        <v>42159.224432870367</v>
      </c>
      <c r="T3849" s="8">
        <f t="shared" si="362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363"/>
        <v>0.16376923076923078</v>
      </c>
      <c r="P3850" s="6">
        <f t="shared" si="364"/>
        <v>49.511627906976742</v>
      </c>
      <c r="Q3850" s="7" t="str">
        <f t="shared" si="360"/>
        <v>theater</v>
      </c>
      <c r="R3850" s="7" t="str">
        <f t="shared" si="361"/>
        <v>plays</v>
      </c>
      <c r="S3850" s="8">
        <f t="shared" si="365"/>
        <v>42265.817002314812</v>
      </c>
      <c r="T3850" s="8">
        <f t="shared" si="362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363"/>
        <v>7.0433333333333334E-2</v>
      </c>
      <c r="P3851" s="6">
        <f t="shared" si="364"/>
        <v>75.464285714285708</v>
      </c>
      <c r="Q3851" s="7" t="str">
        <f t="shared" si="360"/>
        <v>theater</v>
      </c>
      <c r="R3851" s="7" t="str">
        <f t="shared" si="361"/>
        <v>plays</v>
      </c>
      <c r="S3851" s="8">
        <f t="shared" si="365"/>
        <v>42136.767175925925</v>
      </c>
      <c r="T3851" s="8">
        <f t="shared" si="362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363"/>
        <v>3.7999999999999999E-2</v>
      </c>
      <c r="P3852" s="6">
        <f t="shared" si="364"/>
        <v>9.5</v>
      </c>
      <c r="Q3852" s="7" t="str">
        <f t="shared" si="360"/>
        <v>theater</v>
      </c>
      <c r="R3852" s="7" t="str">
        <f t="shared" si="361"/>
        <v>plays</v>
      </c>
      <c r="S3852" s="8">
        <f t="shared" si="365"/>
        <v>41975.124340277776</v>
      </c>
      <c r="T3852" s="8">
        <f t="shared" si="362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363"/>
        <v>0.34079999999999999</v>
      </c>
      <c r="P3853" s="6">
        <f t="shared" si="364"/>
        <v>35.5</v>
      </c>
      <c r="Q3853" s="7" t="str">
        <f t="shared" si="360"/>
        <v>theater</v>
      </c>
      <c r="R3853" s="7" t="str">
        <f t="shared" si="361"/>
        <v>plays</v>
      </c>
      <c r="S3853" s="8">
        <f t="shared" si="365"/>
        <v>42172.439571759256</v>
      </c>
      <c r="T3853" s="8">
        <f t="shared" si="362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363"/>
        <v>2E-3</v>
      </c>
      <c r="P3854" s="6">
        <f t="shared" si="364"/>
        <v>10</v>
      </c>
      <c r="Q3854" s="7" t="str">
        <f t="shared" si="360"/>
        <v>theater</v>
      </c>
      <c r="R3854" s="7" t="str">
        <f t="shared" si="361"/>
        <v>plays</v>
      </c>
      <c r="S3854" s="8">
        <f t="shared" si="365"/>
        <v>42065.190694444449</v>
      </c>
      <c r="T3854" s="8">
        <f t="shared" si="362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363"/>
        <v>2.5999999999999998E-4</v>
      </c>
      <c r="P3855" s="6">
        <f t="shared" si="364"/>
        <v>13</v>
      </c>
      <c r="Q3855" s="7" t="str">
        <f t="shared" si="360"/>
        <v>theater</v>
      </c>
      <c r="R3855" s="7" t="str">
        <f t="shared" si="361"/>
        <v>plays</v>
      </c>
      <c r="S3855" s="8">
        <f t="shared" si="365"/>
        <v>41848.84002314815</v>
      </c>
      <c r="T3855" s="8">
        <f t="shared" si="362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363"/>
        <v>0.16254545454545455</v>
      </c>
      <c r="P3856" s="6">
        <f t="shared" si="364"/>
        <v>89.4</v>
      </c>
      <c r="Q3856" s="7" t="str">
        <f t="shared" si="360"/>
        <v>theater</v>
      </c>
      <c r="R3856" s="7" t="str">
        <f t="shared" si="361"/>
        <v>plays</v>
      </c>
      <c r="S3856" s="8">
        <f t="shared" si="365"/>
        <v>42103.884930555556</v>
      </c>
      <c r="T3856" s="8">
        <f t="shared" si="362"/>
        <v>42133.884930555556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363"/>
        <v>2.5000000000000001E-2</v>
      </c>
      <c r="P3857" s="6">
        <f t="shared" si="364"/>
        <v>25</v>
      </c>
      <c r="Q3857" s="7" t="str">
        <f t="shared" si="360"/>
        <v>theater</v>
      </c>
      <c r="R3857" s="7" t="str">
        <f t="shared" si="361"/>
        <v>plays</v>
      </c>
      <c r="S3857" s="8">
        <f t="shared" si="365"/>
        <v>42059.970729166671</v>
      </c>
      <c r="T3857" s="8">
        <f t="shared" si="362"/>
        <v>42089.929062499999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363"/>
        <v>2.0000000000000001E-4</v>
      </c>
      <c r="P3858" s="6">
        <f t="shared" si="364"/>
        <v>1</v>
      </c>
      <c r="Q3858" s="7" t="str">
        <f t="shared" si="360"/>
        <v>theater</v>
      </c>
      <c r="R3858" s="7" t="str">
        <f t="shared" si="361"/>
        <v>plays</v>
      </c>
      <c r="S3858" s="8">
        <f t="shared" si="365"/>
        <v>42041.743090277778</v>
      </c>
      <c r="T3858" s="8">
        <f t="shared" si="362"/>
        <v>42071.701423611114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363"/>
        <v>5.1999999999999998E-2</v>
      </c>
      <c r="P3859" s="6">
        <f t="shared" si="364"/>
        <v>65</v>
      </c>
      <c r="Q3859" s="7" t="str">
        <f t="shared" si="360"/>
        <v>theater</v>
      </c>
      <c r="R3859" s="7" t="str">
        <f t="shared" si="361"/>
        <v>plays</v>
      </c>
      <c r="S3859" s="8">
        <f t="shared" si="365"/>
        <v>41829.73715277778</v>
      </c>
      <c r="T3859" s="8">
        <f t="shared" si="362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363"/>
        <v>0.02</v>
      </c>
      <c r="P3860" s="6">
        <f t="shared" si="364"/>
        <v>10</v>
      </c>
      <c r="Q3860" s="7" t="str">
        <f t="shared" si="360"/>
        <v>theater</v>
      </c>
      <c r="R3860" s="7" t="str">
        <f t="shared" si="361"/>
        <v>plays</v>
      </c>
      <c r="S3860" s="8">
        <f t="shared" si="365"/>
        <v>42128.431064814817</v>
      </c>
      <c r="T3860" s="8">
        <f t="shared" si="362"/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363"/>
        <v>4.0000000000000002E-4</v>
      </c>
      <c r="P3861" s="6">
        <f t="shared" si="364"/>
        <v>1</v>
      </c>
      <c r="Q3861" s="7" t="str">
        <f t="shared" si="360"/>
        <v>theater</v>
      </c>
      <c r="R3861" s="7" t="str">
        <f t="shared" si="361"/>
        <v>plays</v>
      </c>
      <c r="S3861" s="8">
        <f t="shared" si="365"/>
        <v>41789.893599537041</v>
      </c>
      <c r="T3861" s="8">
        <f t="shared" si="362"/>
        <v>41815.875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363"/>
        <v>0.17666666666666667</v>
      </c>
      <c r="P3862" s="6">
        <f t="shared" si="364"/>
        <v>81.538461538461533</v>
      </c>
      <c r="Q3862" s="7" t="str">
        <f t="shared" si="360"/>
        <v>theater</v>
      </c>
      <c r="R3862" s="7" t="str">
        <f t="shared" si="361"/>
        <v>plays</v>
      </c>
      <c r="S3862" s="8">
        <f t="shared" si="365"/>
        <v>41833.660995370366</v>
      </c>
      <c r="T3862" s="8">
        <f t="shared" si="362"/>
        <v>41863.660995370366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363"/>
        <v>0.05</v>
      </c>
      <c r="P3863" s="6">
        <f t="shared" si="364"/>
        <v>100</v>
      </c>
      <c r="Q3863" s="7" t="str">
        <f t="shared" si="360"/>
        <v>theater</v>
      </c>
      <c r="R3863" s="7" t="str">
        <f t="shared" si="361"/>
        <v>plays</v>
      </c>
      <c r="S3863" s="8">
        <f t="shared" si="365"/>
        <v>41914.590011574073</v>
      </c>
      <c r="T3863" s="8">
        <f t="shared" si="362"/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363"/>
        <v>1.3333333333333334E-4</v>
      </c>
      <c r="P3864" s="6">
        <f t="shared" si="364"/>
        <v>1</v>
      </c>
      <c r="Q3864" s="7" t="str">
        <f t="shared" si="360"/>
        <v>theater</v>
      </c>
      <c r="R3864" s="7" t="str">
        <f t="shared" si="361"/>
        <v>plays</v>
      </c>
      <c r="S3864" s="8">
        <f t="shared" si="365"/>
        <v>42611.261064814811</v>
      </c>
      <c r="T3864" s="8">
        <f t="shared" si="362"/>
        <v>42625.707638888889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363"/>
        <v>0</v>
      </c>
      <c r="P3865" s="6">
        <f t="shared" si="364"/>
        <v>0</v>
      </c>
      <c r="Q3865" s="7" t="str">
        <f t="shared" si="360"/>
        <v>theater</v>
      </c>
      <c r="R3865" s="7" t="str">
        <f t="shared" si="361"/>
        <v>plays</v>
      </c>
      <c r="S3865" s="8">
        <f t="shared" si="365"/>
        <v>42253.633159722223</v>
      </c>
      <c r="T3865" s="8">
        <f t="shared" si="362"/>
        <v>42313.674826388888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363"/>
        <v>1.2E-2</v>
      </c>
      <c r="P3866" s="6">
        <f t="shared" si="364"/>
        <v>20</v>
      </c>
      <c r="Q3866" s="7" t="str">
        <f t="shared" si="360"/>
        <v>theater</v>
      </c>
      <c r="R3866" s="7" t="str">
        <f t="shared" si="361"/>
        <v>plays</v>
      </c>
      <c r="S3866" s="8">
        <f t="shared" si="365"/>
        <v>42295.891828703709</v>
      </c>
      <c r="T3866" s="8">
        <f t="shared" si="362"/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363"/>
        <v>0.26937422295897223</v>
      </c>
      <c r="P3867" s="6">
        <f t="shared" si="364"/>
        <v>46.428571428571431</v>
      </c>
      <c r="Q3867" s="7" t="str">
        <f t="shared" si="360"/>
        <v>theater</v>
      </c>
      <c r="R3867" s="7" t="str">
        <f t="shared" si="361"/>
        <v>plays</v>
      </c>
      <c r="S3867" s="8">
        <f t="shared" si="365"/>
        <v>41841.651597222226</v>
      </c>
      <c r="T3867" s="8">
        <f t="shared" si="362"/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363"/>
        <v>5.4999999999999997E-3</v>
      </c>
      <c r="P3868" s="6">
        <f t="shared" si="364"/>
        <v>5.5</v>
      </c>
      <c r="Q3868" s="7" t="str">
        <f t="shared" si="360"/>
        <v>theater</v>
      </c>
      <c r="R3868" s="7" t="str">
        <f t="shared" si="361"/>
        <v>plays</v>
      </c>
      <c r="S3868" s="8">
        <f t="shared" si="365"/>
        <v>42402.947002314817</v>
      </c>
      <c r="T3868" s="8">
        <f t="shared" si="362"/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363"/>
        <v>0.1255</v>
      </c>
      <c r="P3869" s="6">
        <f t="shared" si="364"/>
        <v>50.2</v>
      </c>
      <c r="Q3869" s="7" t="str">
        <f t="shared" si="360"/>
        <v>theater</v>
      </c>
      <c r="R3869" s="7" t="str">
        <f t="shared" si="361"/>
        <v>plays</v>
      </c>
      <c r="S3869" s="8">
        <f t="shared" si="365"/>
        <v>42509.814108796301</v>
      </c>
      <c r="T3869" s="8">
        <f t="shared" si="362"/>
        <v>42539.814108796301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363"/>
        <v>2E-3</v>
      </c>
      <c r="P3870" s="6">
        <f t="shared" si="364"/>
        <v>10</v>
      </c>
      <c r="Q3870" s="7" t="str">
        <f t="shared" si="360"/>
        <v>theater</v>
      </c>
      <c r="R3870" s="7" t="str">
        <f t="shared" si="361"/>
        <v>musical</v>
      </c>
      <c r="S3870" s="8">
        <f t="shared" si="365"/>
        <v>41865.659780092588</v>
      </c>
      <c r="T3870" s="8">
        <f t="shared" si="362"/>
        <v>41890.659780092588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363"/>
        <v>3.44748684310884E-2</v>
      </c>
      <c r="P3871" s="6">
        <f t="shared" si="364"/>
        <v>30.133333333333333</v>
      </c>
      <c r="Q3871" s="7" t="str">
        <f t="shared" si="360"/>
        <v>theater</v>
      </c>
      <c r="R3871" s="7" t="str">
        <f t="shared" si="361"/>
        <v>musical</v>
      </c>
      <c r="S3871" s="8">
        <f t="shared" si="365"/>
        <v>42047.724444444444</v>
      </c>
      <c r="T3871" s="8">
        <f t="shared" si="362"/>
        <v>42077.132638888885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363"/>
        <v>0.15</v>
      </c>
      <c r="P3872" s="6">
        <f t="shared" si="364"/>
        <v>150</v>
      </c>
      <c r="Q3872" s="7" t="str">
        <f t="shared" si="360"/>
        <v>theater</v>
      </c>
      <c r="R3872" s="7" t="str">
        <f t="shared" si="361"/>
        <v>musical</v>
      </c>
      <c r="S3872" s="8">
        <f t="shared" si="365"/>
        <v>41793.17219907407</v>
      </c>
      <c r="T3872" s="8">
        <f t="shared" si="362"/>
        <v>41823.17219907407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363"/>
        <v>2.6666666666666668E-2</v>
      </c>
      <c r="P3873" s="6">
        <f t="shared" si="364"/>
        <v>13.333333333333334</v>
      </c>
      <c r="Q3873" s="7" t="str">
        <f t="shared" si="360"/>
        <v>theater</v>
      </c>
      <c r="R3873" s="7" t="str">
        <f t="shared" si="361"/>
        <v>musical</v>
      </c>
      <c r="S3873" s="8">
        <f t="shared" si="365"/>
        <v>42763.780671296292</v>
      </c>
      <c r="T3873" s="8">
        <f t="shared" si="362"/>
        <v>42823.739004629635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363"/>
        <v>0</v>
      </c>
      <c r="P3874" s="6">
        <f t="shared" si="364"/>
        <v>0</v>
      </c>
      <c r="Q3874" s="7" t="str">
        <f t="shared" si="360"/>
        <v>theater</v>
      </c>
      <c r="R3874" s="7" t="str">
        <f t="shared" si="361"/>
        <v>musical</v>
      </c>
      <c r="S3874" s="8">
        <f t="shared" si="365"/>
        <v>42180.145787037036</v>
      </c>
      <c r="T3874" s="8">
        <f t="shared" si="362"/>
        <v>42230.145787037036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363"/>
        <v>0</v>
      </c>
      <c r="P3875" s="6">
        <f t="shared" si="364"/>
        <v>0</v>
      </c>
      <c r="Q3875" s="7" t="str">
        <f t="shared" si="360"/>
        <v>theater</v>
      </c>
      <c r="R3875" s="7" t="str">
        <f t="shared" si="361"/>
        <v>musical</v>
      </c>
      <c r="S3875" s="8">
        <f t="shared" si="365"/>
        <v>42255.696006944447</v>
      </c>
      <c r="T3875" s="8">
        <f t="shared" si="362"/>
        <v>42285.696006944447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363"/>
        <v>0</v>
      </c>
      <c r="P3876" s="6">
        <f t="shared" si="364"/>
        <v>0</v>
      </c>
      <c r="Q3876" s="7" t="str">
        <f t="shared" si="360"/>
        <v>theater</v>
      </c>
      <c r="R3876" s="7" t="str">
        <f t="shared" si="361"/>
        <v>musical</v>
      </c>
      <c r="S3876" s="8">
        <f t="shared" si="365"/>
        <v>42007.016458333332</v>
      </c>
      <c r="T3876" s="8">
        <f t="shared" si="362"/>
        <v>42028.041666666672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363"/>
        <v>0</v>
      </c>
      <c r="P3877" s="6">
        <f t="shared" si="364"/>
        <v>0</v>
      </c>
      <c r="Q3877" s="7" t="str">
        <f t="shared" si="360"/>
        <v>theater</v>
      </c>
      <c r="R3877" s="7" t="str">
        <f t="shared" si="361"/>
        <v>musical</v>
      </c>
      <c r="S3877" s="8">
        <f t="shared" si="365"/>
        <v>42615.346817129626</v>
      </c>
      <c r="T3877" s="8">
        <f t="shared" si="362"/>
        <v>42616.416666666672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363"/>
        <v>0.52794871794871789</v>
      </c>
      <c r="P3878" s="6">
        <f t="shared" si="364"/>
        <v>44.760869565217391</v>
      </c>
      <c r="Q3878" s="7" t="str">
        <f t="shared" si="360"/>
        <v>theater</v>
      </c>
      <c r="R3878" s="7" t="str">
        <f t="shared" si="361"/>
        <v>musical</v>
      </c>
      <c r="S3878" s="8">
        <f t="shared" si="365"/>
        <v>42372.624166666668</v>
      </c>
      <c r="T3878" s="8">
        <f t="shared" si="362"/>
        <v>42402.624166666668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363"/>
        <v>4.9639999999999997E-2</v>
      </c>
      <c r="P3879" s="6">
        <f t="shared" si="364"/>
        <v>88.642857142857139</v>
      </c>
      <c r="Q3879" s="7" t="str">
        <f t="shared" si="360"/>
        <v>theater</v>
      </c>
      <c r="R3879" s="7" t="str">
        <f t="shared" si="361"/>
        <v>musical</v>
      </c>
      <c r="S3879" s="8">
        <f t="shared" si="365"/>
        <v>42682.67768518519</v>
      </c>
      <c r="T3879" s="8">
        <f t="shared" si="362"/>
        <v>42712.67768518519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363"/>
        <v>5.5555555555555556E-4</v>
      </c>
      <c r="P3880" s="6">
        <f t="shared" si="364"/>
        <v>10</v>
      </c>
      <c r="Q3880" s="7" t="str">
        <f t="shared" si="360"/>
        <v>theater</v>
      </c>
      <c r="R3880" s="7" t="str">
        <f t="shared" si="361"/>
        <v>musical</v>
      </c>
      <c r="S3880" s="8">
        <f t="shared" si="365"/>
        <v>42154.818819444445</v>
      </c>
      <c r="T3880" s="8">
        <f t="shared" si="362"/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363"/>
        <v>0</v>
      </c>
      <c r="P3881" s="6">
        <f t="shared" si="364"/>
        <v>0</v>
      </c>
      <c r="Q3881" s="7" t="str">
        <f t="shared" si="360"/>
        <v>theater</v>
      </c>
      <c r="R3881" s="7" t="str">
        <f t="shared" si="361"/>
        <v>musical</v>
      </c>
      <c r="S3881" s="8">
        <f t="shared" si="365"/>
        <v>41999.861064814817</v>
      </c>
      <c r="T3881" s="8">
        <f t="shared" si="362"/>
        <v>42029.861064814817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363"/>
        <v>0.13066666666666665</v>
      </c>
      <c r="P3882" s="6">
        <f t="shared" si="364"/>
        <v>57.647058823529413</v>
      </c>
      <c r="Q3882" s="7" t="str">
        <f t="shared" ref="Q3882:Q3945" si="366">LEFT(N3882,SEARCH("/",N3882)-1)</f>
        <v>theater</v>
      </c>
      <c r="R3882" s="7" t="str">
        <f t="shared" ref="R3882:R3945" si="367">RIGHT(N3882,LEN(N3882)-SEARCH("/",N3882))</f>
        <v>musical</v>
      </c>
      <c r="S3882" s="8">
        <f t="shared" si="365"/>
        <v>41815.815046296295</v>
      </c>
      <c r="T3882" s="8">
        <f t="shared" si="362"/>
        <v>41850.958333333336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363"/>
        <v>0.05</v>
      </c>
      <c r="P3883" s="6">
        <f t="shared" si="364"/>
        <v>25</v>
      </c>
      <c r="Q3883" s="7" t="str">
        <f t="shared" si="366"/>
        <v>theater</v>
      </c>
      <c r="R3883" s="7" t="str">
        <f t="shared" si="367"/>
        <v>musical</v>
      </c>
      <c r="S3883" s="8">
        <f t="shared" si="365"/>
        <v>42756.018506944441</v>
      </c>
      <c r="T3883" s="8">
        <f t="shared" si="362"/>
        <v>42786.018506944441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363"/>
        <v>0</v>
      </c>
      <c r="P3884" s="6">
        <f t="shared" si="364"/>
        <v>0</v>
      </c>
      <c r="Q3884" s="7" t="str">
        <f t="shared" si="366"/>
        <v>theater</v>
      </c>
      <c r="R3884" s="7" t="str">
        <f t="shared" si="367"/>
        <v>musical</v>
      </c>
      <c r="S3884" s="8">
        <f t="shared" si="365"/>
        <v>42373.983449074076</v>
      </c>
      <c r="T3884" s="8">
        <f t="shared" si="362"/>
        <v>42400.960416666669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363"/>
        <v>0</v>
      </c>
      <c r="P3885" s="6">
        <f t="shared" si="364"/>
        <v>0</v>
      </c>
      <c r="Q3885" s="7" t="str">
        <f t="shared" si="366"/>
        <v>theater</v>
      </c>
      <c r="R3885" s="7" t="str">
        <f t="shared" si="367"/>
        <v>musical</v>
      </c>
      <c r="S3885" s="8">
        <f t="shared" si="365"/>
        <v>41854.602650462963</v>
      </c>
      <c r="T3885" s="8">
        <f t="shared" si="362"/>
        <v>41884.602650462963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363"/>
        <v>0</v>
      </c>
      <c r="P3886" s="6">
        <f t="shared" si="364"/>
        <v>0</v>
      </c>
      <c r="Q3886" s="7" t="str">
        <f t="shared" si="366"/>
        <v>theater</v>
      </c>
      <c r="R3886" s="7" t="str">
        <f t="shared" si="367"/>
        <v>musical</v>
      </c>
      <c r="S3886" s="8">
        <f t="shared" si="365"/>
        <v>42065.791574074072</v>
      </c>
      <c r="T3886" s="8">
        <f t="shared" si="362"/>
        <v>42090.749907407408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363"/>
        <v>0</v>
      </c>
      <c r="P3887" s="6">
        <f t="shared" si="364"/>
        <v>0</v>
      </c>
      <c r="Q3887" s="7" t="str">
        <f t="shared" si="366"/>
        <v>theater</v>
      </c>
      <c r="R3887" s="7" t="str">
        <f t="shared" si="367"/>
        <v>musical</v>
      </c>
      <c r="S3887" s="8">
        <f t="shared" si="365"/>
        <v>42469.951284722221</v>
      </c>
      <c r="T3887" s="8">
        <f t="shared" si="362"/>
        <v>42499.951284722221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363"/>
        <v>0</v>
      </c>
      <c r="P3888" s="6">
        <f t="shared" si="364"/>
        <v>0</v>
      </c>
      <c r="Q3888" s="7" t="str">
        <f t="shared" si="366"/>
        <v>theater</v>
      </c>
      <c r="R3888" s="7" t="str">
        <f t="shared" si="367"/>
        <v>musical</v>
      </c>
      <c r="S3888" s="8">
        <f t="shared" si="365"/>
        <v>41954.228032407409</v>
      </c>
      <c r="T3888" s="8">
        <f t="shared" si="362"/>
        <v>41984.228032407409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363"/>
        <v>1.7500000000000002E-2</v>
      </c>
      <c r="P3889" s="6">
        <f t="shared" si="364"/>
        <v>17.5</v>
      </c>
      <c r="Q3889" s="7" t="str">
        <f t="shared" si="366"/>
        <v>theater</v>
      </c>
      <c r="R3889" s="7" t="str">
        <f t="shared" si="367"/>
        <v>musical</v>
      </c>
      <c r="S3889" s="8">
        <f t="shared" si="365"/>
        <v>42079.857974537037</v>
      </c>
      <c r="T3889" s="8">
        <f t="shared" si="362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363"/>
        <v>0.27100000000000002</v>
      </c>
      <c r="P3890" s="6">
        <f t="shared" si="364"/>
        <v>38.714285714285715</v>
      </c>
      <c r="Q3890" s="7" t="str">
        <f t="shared" si="366"/>
        <v>theater</v>
      </c>
      <c r="R3890" s="7" t="str">
        <f t="shared" si="367"/>
        <v>plays</v>
      </c>
      <c r="S3890" s="8">
        <f t="shared" si="365"/>
        <v>42762.545810185184</v>
      </c>
      <c r="T3890" s="8">
        <f t="shared" si="362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363"/>
        <v>1.4749999999999999E-2</v>
      </c>
      <c r="P3891" s="6">
        <f t="shared" si="364"/>
        <v>13.111111111111111</v>
      </c>
      <c r="Q3891" s="7" t="str">
        <f t="shared" si="366"/>
        <v>theater</v>
      </c>
      <c r="R3891" s="7" t="str">
        <f t="shared" si="367"/>
        <v>plays</v>
      </c>
      <c r="S3891" s="8">
        <f t="shared" si="365"/>
        <v>41977.004976851851</v>
      </c>
      <c r="T3891" s="8">
        <f t="shared" si="362"/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363"/>
        <v>0.16826666666666668</v>
      </c>
      <c r="P3892" s="6">
        <f t="shared" si="364"/>
        <v>315.5</v>
      </c>
      <c r="Q3892" s="7" t="str">
        <f t="shared" si="366"/>
        <v>theater</v>
      </c>
      <c r="R3892" s="7" t="str">
        <f t="shared" si="367"/>
        <v>plays</v>
      </c>
      <c r="S3892" s="8">
        <f t="shared" si="365"/>
        <v>42171.758611111116</v>
      </c>
      <c r="T3892" s="8">
        <f t="shared" si="362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363"/>
        <v>0.32500000000000001</v>
      </c>
      <c r="P3893" s="6">
        <f t="shared" si="364"/>
        <v>37.142857142857146</v>
      </c>
      <c r="Q3893" s="7" t="str">
        <f t="shared" si="366"/>
        <v>theater</v>
      </c>
      <c r="R3893" s="7" t="str">
        <f t="shared" si="367"/>
        <v>plays</v>
      </c>
      <c r="S3893" s="8">
        <f t="shared" si="365"/>
        <v>42056.1324537037</v>
      </c>
      <c r="T3893" s="8">
        <f t="shared" si="362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363"/>
        <v>0</v>
      </c>
      <c r="P3894" s="6">
        <f t="shared" si="364"/>
        <v>0</v>
      </c>
      <c r="Q3894" s="7" t="str">
        <f t="shared" si="366"/>
        <v>theater</v>
      </c>
      <c r="R3894" s="7" t="str">
        <f t="shared" si="367"/>
        <v>plays</v>
      </c>
      <c r="S3894" s="8">
        <f t="shared" si="365"/>
        <v>41867.652280092596</v>
      </c>
      <c r="T3894" s="8">
        <f t="shared" si="362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363"/>
        <v>0.2155</v>
      </c>
      <c r="P3895" s="6">
        <f t="shared" si="364"/>
        <v>128.27380952380952</v>
      </c>
      <c r="Q3895" s="7" t="str">
        <f t="shared" si="366"/>
        <v>theater</v>
      </c>
      <c r="R3895" s="7" t="str">
        <f t="shared" si="367"/>
        <v>plays</v>
      </c>
      <c r="S3895" s="8">
        <f t="shared" si="365"/>
        <v>41779.657870370371</v>
      </c>
      <c r="T3895" s="8">
        <f t="shared" si="362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363"/>
        <v>3.4666666666666665E-2</v>
      </c>
      <c r="P3896" s="6">
        <f t="shared" si="364"/>
        <v>47.272727272727273</v>
      </c>
      <c r="Q3896" s="7" t="str">
        <f t="shared" si="366"/>
        <v>theater</v>
      </c>
      <c r="R3896" s="7" t="str">
        <f t="shared" si="367"/>
        <v>plays</v>
      </c>
      <c r="S3896" s="8">
        <f t="shared" si="365"/>
        <v>42679.958472222221</v>
      </c>
      <c r="T3896" s="8">
        <f t="shared" si="362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363"/>
        <v>0.05</v>
      </c>
      <c r="P3897" s="6">
        <f t="shared" si="364"/>
        <v>50</v>
      </c>
      <c r="Q3897" s="7" t="str">
        <f t="shared" si="366"/>
        <v>theater</v>
      </c>
      <c r="R3897" s="7" t="str">
        <f t="shared" si="367"/>
        <v>plays</v>
      </c>
      <c r="S3897" s="8">
        <f t="shared" si="365"/>
        <v>42032.250208333338</v>
      </c>
      <c r="T3897" s="8">
        <f t="shared" si="362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363"/>
        <v>0.10625</v>
      </c>
      <c r="P3898" s="6">
        <f t="shared" si="364"/>
        <v>42.5</v>
      </c>
      <c r="Q3898" s="7" t="str">
        <f t="shared" si="366"/>
        <v>theater</v>
      </c>
      <c r="R3898" s="7" t="str">
        <f t="shared" si="367"/>
        <v>plays</v>
      </c>
      <c r="S3898" s="8">
        <f t="shared" si="365"/>
        <v>41793.191875000004</v>
      </c>
      <c r="T3898" s="8">
        <f t="shared" si="362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363"/>
        <v>0.17599999999999999</v>
      </c>
      <c r="P3899" s="6">
        <f t="shared" si="364"/>
        <v>44</v>
      </c>
      <c r="Q3899" s="7" t="str">
        <f t="shared" si="366"/>
        <v>theater</v>
      </c>
      <c r="R3899" s="7" t="str">
        <f t="shared" si="367"/>
        <v>plays</v>
      </c>
      <c r="S3899" s="8">
        <f t="shared" si="365"/>
        <v>41982.87364583333</v>
      </c>
      <c r="T3899" s="8">
        <f t="shared" si="362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363"/>
        <v>0.3256</v>
      </c>
      <c r="P3900" s="6">
        <f t="shared" si="364"/>
        <v>50.875</v>
      </c>
      <c r="Q3900" s="7" t="str">
        <f t="shared" si="366"/>
        <v>theater</v>
      </c>
      <c r="R3900" s="7" t="str">
        <f t="shared" si="367"/>
        <v>plays</v>
      </c>
      <c r="S3900" s="8">
        <f t="shared" si="365"/>
        <v>42193.482291666667</v>
      </c>
      <c r="T3900" s="8">
        <f t="shared" si="362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363"/>
        <v>1.2500000000000001E-2</v>
      </c>
      <c r="P3901" s="6">
        <f t="shared" si="364"/>
        <v>62.5</v>
      </c>
      <c r="Q3901" s="7" t="str">
        <f t="shared" si="366"/>
        <v>theater</v>
      </c>
      <c r="R3901" s="7" t="str">
        <f t="shared" si="367"/>
        <v>plays</v>
      </c>
      <c r="S3901" s="8">
        <f t="shared" si="365"/>
        <v>41843.775011574071</v>
      </c>
      <c r="T3901" s="8">
        <f t="shared" si="362"/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363"/>
        <v>5.3999999999999999E-2</v>
      </c>
      <c r="P3902" s="6">
        <f t="shared" si="364"/>
        <v>27</v>
      </c>
      <c r="Q3902" s="7" t="str">
        <f t="shared" si="366"/>
        <v>theater</v>
      </c>
      <c r="R3902" s="7" t="str">
        <f t="shared" si="367"/>
        <v>plays</v>
      </c>
      <c r="S3902" s="8">
        <f t="shared" si="365"/>
        <v>42136.092488425929</v>
      </c>
      <c r="T3902" s="8">
        <f t="shared" si="362"/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363"/>
        <v>8.3333333333333332E-3</v>
      </c>
      <c r="P3903" s="6">
        <f t="shared" si="364"/>
        <v>25</v>
      </c>
      <c r="Q3903" s="7" t="str">
        <f t="shared" si="366"/>
        <v>theater</v>
      </c>
      <c r="R3903" s="7" t="str">
        <f t="shared" si="367"/>
        <v>plays</v>
      </c>
      <c r="S3903" s="8">
        <f t="shared" si="365"/>
        <v>42317.826377314821</v>
      </c>
      <c r="T3903" s="8">
        <f t="shared" si="362"/>
        <v>42357.826377314821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363"/>
        <v>0.48833333333333334</v>
      </c>
      <c r="P3904" s="6">
        <f t="shared" si="364"/>
        <v>47.258064516129032</v>
      </c>
      <c r="Q3904" s="7" t="str">
        <f t="shared" si="366"/>
        <v>theater</v>
      </c>
      <c r="R3904" s="7" t="str">
        <f t="shared" si="367"/>
        <v>plays</v>
      </c>
      <c r="S3904" s="8">
        <f t="shared" si="365"/>
        <v>42663.468078703707</v>
      </c>
      <c r="T3904" s="8">
        <f t="shared" si="362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363"/>
        <v>0</v>
      </c>
      <c r="P3905" s="6">
        <f t="shared" si="364"/>
        <v>0</v>
      </c>
      <c r="Q3905" s="7" t="str">
        <f t="shared" si="366"/>
        <v>theater</v>
      </c>
      <c r="R3905" s="7" t="str">
        <f t="shared" si="367"/>
        <v>plays</v>
      </c>
      <c r="S3905" s="8">
        <f t="shared" si="365"/>
        <v>42186.01116898148</v>
      </c>
      <c r="T3905" s="8">
        <f t="shared" si="362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363"/>
        <v>2.9999999999999997E-4</v>
      </c>
      <c r="P3906" s="6">
        <f t="shared" si="364"/>
        <v>1.5</v>
      </c>
      <c r="Q3906" s="7" t="str">
        <f t="shared" si="366"/>
        <v>theater</v>
      </c>
      <c r="R3906" s="7" t="str">
        <f t="shared" si="367"/>
        <v>plays</v>
      </c>
      <c r="S3906" s="8">
        <f t="shared" si="365"/>
        <v>42095.229166666672</v>
      </c>
      <c r="T3906" s="8">
        <f t="shared" ref="T3906:T3969" si="368">(((I3906/60)/60)/24)+DATE(1970,1,1)</f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369">E3907/D3907</f>
        <v>0.11533333333333333</v>
      </c>
      <c r="P3907" s="6">
        <f t="shared" ref="P3907:P3970" si="370">IF(L3907=0,0,E3907/L3907)</f>
        <v>24.714285714285715</v>
      </c>
      <c r="Q3907" s="7" t="str">
        <f t="shared" si="366"/>
        <v>theater</v>
      </c>
      <c r="R3907" s="7" t="str">
        <f t="shared" si="367"/>
        <v>plays</v>
      </c>
      <c r="S3907" s="8">
        <f t="shared" ref="S3907:S3970" si="371">(((J3907/60)/60)/24)+DATE(1970,1,1)</f>
        <v>42124.623877314814</v>
      </c>
      <c r="T3907" s="8">
        <f t="shared" si="368"/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369"/>
        <v>0.67333333333333334</v>
      </c>
      <c r="P3908" s="6">
        <f t="shared" si="370"/>
        <v>63.125</v>
      </c>
      <c r="Q3908" s="7" t="str">
        <f t="shared" si="366"/>
        <v>theater</v>
      </c>
      <c r="R3908" s="7" t="str">
        <f t="shared" si="367"/>
        <v>plays</v>
      </c>
      <c r="S3908" s="8">
        <f t="shared" si="371"/>
        <v>42143.917743055557</v>
      </c>
      <c r="T3908" s="8">
        <f t="shared" si="368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369"/>
        <v>0.153</v>
      </c>
      <c r="P3909" s="6">
        <f t="shared" si="370"/>
        <v>38.25</v>
      </c>
      <c r="Q3909" s="7" t="str">
        <f t="shared" si="366"/>
        <v>theater</v>
      </c>
      <c r="R3909" s="7" t="str">
        <f t="shared" si="367"/>
        <v>plays</v>
      </c>
      <c r="S3909" s="8">
        <f t="shared" si="371"/>
        <v>41906.819513888891</v>
      </c>
      <c r="T3909" s="8">
        <f t="shared" si="368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369"/>
        <v>8.666666666666667E-2</v>
      </c>
      <c r="P3910" s="6">
        <f t="shared" si="370"/>
        <v>16.25</v>
      </c>
      <c r="Q3910" s="7" t="str">
        <f t="shared" si="366"/>
        <v>theater</v>
      </c>
      <c r="R3910" s="7" t="str">
        <f t="shared" si="367"/>
        <v>plays</v>
      </c>
      <c r="S3910" s="8">
        <f t="shared" si="371"/>
        <v>41834.135370370372</v>
      </c>
      <c r="T3910" s="8">
        <f t="shared" si="368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369"/>
        <v>2.2499999999999998E-3</v>
      </c>
      <c r="P3911" s="6">
        <f t="shared" si="370"/>
        <v>33.75</v>
      </c>
      <c r="Q3911" s="7" t="str">
        <f t="shared" si="366"/>
        <v>theater</v>
      </c>
      <c r="R3911" s="7" t="str">
        <f t="shared" si="367"/>
        <v>plays</v>
      </c>
      <c r="S3911" s="8">
        <f t="shared" si="371"/>
        <v>41863.359282407408</v>
      </c>
      <c r="T3911" s="8">
        <f t="shared" si="368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369"/>
        <v>3.0833333333333334E-2</v>
      </c>
      <c r="P3912" s="6">
        <f t="shared" si="370"/>
        <v>61.666666666666664</v>
      </c>
      <c r="Q3912" s="7" t="str">
        <f t="shared" si="366"/>
        <v>theater</v>
      </c>
      <c r="R3912" s="7" t="str">
        <f t="shared" si="367"/>
        <v>plays</v>
      </c>
      <c r="S3912" s="8">
        <f t="shared" si="371"/>
        <v>42224.756909722222</v>
      </c>
      <c r="T3912" s="8">
        <f t="shared" si="368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369"/>
        <v>0.37412499999999999</v>
      </c>
      <c r="P3913" s="6">
        <f t="shared" si="370"/>
        <v>83.138888888888886</v>
      </c>
      <c r="Q3913" s="7" t="str">
        <f t="shared" si="366"/>
        <v>theater</v>
      </c>
      <c r="R3913" s="7" t="str">
        <f t="shared" si="367"/>
        <v>plays</v>
      </c>
      <c r="S3913" s="8">
        <f t="shared" si="371"/>
        <v>41939.8122337963</v>
      </c>
      <c r="T3913" s="8">
        <f t="shared" si="368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369"/>
        <v>6.666666666666667E-5</v>
      </c>
      <c r="P3914" s="6">
        <f t="shared" si="370"/>
        <v>1</v>
      </c>
      <c r="Q3914" s="7" t="str">
        <f t="shared" si="366"/>
        <v>theater</v>
      </c>
      <c r="R3914" s="7" t="str">
        <f t="shared" si="367"/>
        <v>plays</v>
      </c>
      <c r="S3914" s="8">
        <f t="shared" si="371"/>
        <v>42059.270023148143</v>
      </c>
      <c r="T3914" s="8">
        <f t="shared" si="368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369"/>
        <v>0.1</v>
      </c>
      <c r="P3915" s="6">
        <f t="shared" si="370"/>
        <v>142.85714285714286</v>
      </c>
      <c r="Q3915" s="7" t="str">
        <f t="shared" si="366"/>
        <v>theater</v>
      </c>
      <c r="R3915" s="7" t="str">
        <f t="shared" si="367"/>
        <v>plays</v>
      </c>
      <c r="S3915" s="8">
        <f t="shared" si="371"/>
        <v>42308.211215277777</v>
      </c>
      <c r="T3915" s="8">
        <f t="shared" si="368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369"/>
        <v>0.36359999999999998</v>
      </c>
      <c r="P3916" s="6">
        <f t="shared" si="370"/>
        <v>33.666666666666664</v>
      </c>
      <c r="Q3916" s="7" t="str">
        <f t="shared" si="366"/>
        <v>theater</v>
      </c>
      <c r="R3916" s="7" t="str">
        <f t="shared" si="367"/>
        <v>plays</v>
      </c>
      <c r="S3916" s="8">
        <f t="shared" si="371"/>
        <v>42114.818935185183</v>
      </c>
      <c r="T3916" s="8">
        <f t="shared" si="368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369"/>
        <v>3.3333333333333335E-3</v>
      </c>
      <c r="P3917" s="6">
        <f t="shared" si="370"/>
        <v>5</v>
      </c>
      <c r="Q3917" s="7" t="str">
        <f t="shared" si="366"/>
        <v>theater</v>
      </c>
      <c r="R3917" s="7" t="str">
        <f t="shared" si="367"/>
        <v>plays</v>
      </c>
      <c r="S3917" s="8">
        <f t="shared" si="371"/>
        <v>42492.98505787037</v>
      </c>
      <c r="T3917" s="8">
        <f t="shared" si="368"/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369"/>
        <v>0</v>
      </c>
      <c r="P3918" s="6">
        <f t="shared" si="370"/>
        <v>0</v>
      </c>
      <c r="Q3918" s="7" t="str">
        <f t="shared" si="366"/>
        <v>theater</v>
      </c>
      <c r="R3918" s="7" t="str">
        <f t="shared" si="367"/>
        <v>plays</v>
      </c>
      <c r="S3918" s="8">
        <f t="shared" si="371"/>
        <v>42494.471666666665</v>
      </c>
      <c r="T3918" s="8">
        <f t="shared" si="368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369"/>
        <v>2.8571428571428571E-3</v>
      </c>
      <c r="P3919" s="6">
        <f t="shared" si="370"/>
        <v>10</v>
      </c>
      <c r="Q3919" s="7" t="str">
        <f t="shared" si="366"/>
        <v>theater</v>
      </c>
      <c r="R3919" s="7" t="str">
        <f t="shared" si="367"/>
        <v>plays</v>
      </c>
      <c r="S3919" s="8">
        <f t="shared" si="371"/>
        <v>41863.527326388888</v>
      </c>
      <c r="T3919" s="8">
        <f t="shared" si="368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369"/>
        <v>2E-3</v>
      </c>
      <c r="P3920" s="6">
        <f t="shared" si="370"/>
        <v>40</v>
      </c>
      <c r="Q3920" s="7" t="str">
        <f t="shared" si="366"/>
        <v>theater</v>
      </c>
      <c r="R3920" s="7" t="str">
        <f t="shared" si="367"/>
        <v>plays</v>
      </c>
      <c r="S3920" s="8">
        <f t="shared" si="371"/>
        <v>41843.664618055554</v>
      </c>
      <c r="T3920" s="8">
        <f t="shared" si="368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369"/>
        <v>1.7999999999999999E-2</v>
      </c>
      <c r="P3921" s="6">
        <f t="shared" si="370"/>
        <v>30</v>
      </c>
      <c r="Q3921" s="7" t="str">
        <f t="shared" si="366"/>
        <v>theater</v>
      </c>
      <c r="R3921" s="7" t="str">
        <f t="shared" si="367"/>
        <v>plays</v>
      </c>
      <c r="S3921" s="8">
        <f t="shared" si="371"/>
        <v>42358.684872685189</v>
      </c>
      <c r="T3921" s="8">
        <f t="shared" si="368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369"/>
        <v>5.3999999999999999E-2</v>
      </c>
      <c r="P3922" s="6">
        <f t="shared" si="370"/>
        <v>45</v>
      </c>
      <c r="Q3922" s="7" t="str">
        <f t="shared" si="366"/>
        <v>theater</v>
      </c>
      <c r="R3922" s="7" t="str">
        <f t="shared" si="367"/>
        <v>plays</v>
      </c>
      <c r="S3922" s="8">
        <f t="shared" si="371"/>
        <v>42657.38726851852</v>
      </c>
      <c r="T3922" s="8">
        <f t="shared" si="368"/>
        <v>42687.428935185191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369"/>
        <v>0</v>
      </c>
      <c r="P3923" s="6">
        <f t="shared" si="370"/>
        <v>0</v>
      </c>
      <c r="Q3923" s="7" t="str">
        <f t="shared" si="366"/>
        <v>theater</v>
      </c>
      <c r="R3923" s="7" t="str">
        <f t="shared" si="367"/>
        <v>plays</v>
      </c>
      <c r="S3923" s="8">
        <f t="shared" si="371"/>
        <v>41926.542303240742</v>
      </c>
      <c r="T3923" s="8">
        <f t="shared" si="368"/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369"/>
        <v>8.1333333333333327E-2</v>
      </c>
      <c r="P3924" s="6">
        <f t="shared" si="370"/>
        <v>10.166666666666666</v>
      </c>
      <c r="Q3924" s="7" t="str">
        <f t="shared" si="366"/>
        <v>theater</v>
      </c>
      <c r="R3924" s="7" t="str">
        <f t="shared" si="367"/>
        <v>plays</v>
      </c>
      <c r="S3924" s="8">
        <f t="shared" si="371"/>
        <v>42020.768634259264</v>
      </c>
      <c r="T3924" s="8">
        <f t="shared" si="368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369"/>
        <v>0.12034782608695652</v>
      </c>
      <c r="P3925" s="6">
        <f t="shared" si="370"/>
        <v>81.411764705882348</v>
      </c>
      <c r="Q3925" s="7" t="str">
        <f t="shared" si="366"/>
        <v>theater</v>
      </c>
      <c r="R3925" s="7" t="str">
        <f t="shared" si="367"/>
        <v>plays</v>
      </c>
      <c r="S3925" s="8">
        <f t="shared" si="371"/>
        <v>42075.979988425926</v>
      </c>
      <c r="T3925" s="8">
        <f t="shared" si="368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369"/>
        <v>0.15266666666666667</v>
      </c>
      <c r="P3926" s="6">
        <f t="shared" si="370"/>
        <v>57.25</v>
      </c>
      <c r="Q3926" s="7" t="str">
        <f t="shared" si="366"/>
        <v>theater</v>
      </c>
      <c r="R3926" s="7" t="str">
        <f t="shared" si="367"/>
        <v>plays</v>
      </c>
      <c r="S3926" s="8">
        <f t="shared" si="371"/>
        <v>41786.959745370368</v>
      </c>
      <c r="T3926" s="8">
        <f t="shared" si="368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369"/>
        <v>0.1</v>
      </c>
      <c r="P3927" s="6">
        <f t="shared" si="370"/>
        <v>5</v>
      </c>
      <c r="Q3927" s="7" t="str">
        <f t="shared" si="366"/>
        <v>theater</v>
      </c>
      <c r="R3927" s="7" t="str">
        <f t="shared" si="367"/>
        <v>plays</v>
      </c>
      <c r="S3927" s="8">
        <f t="shared" si="371"/>
        <v>41820.870821759258</v>
      </c>
      <c r="T3927" s="8">
        <f t="shared" si="368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369"/>
        <v>3.0000000000000001E-3</v>
      </c>
      <c r="P3928" s="6">
        <f t="shared" si="370"/>
        <v>15</v>
      </c>
      <c r="Q3928" s="7" t="str">
        <f t="shared" si="366"/>
        <v>theater</v>
      </c>
      <c r="R3928" s="7" t="str">
        <f t="shared" si="367"/>
        <v>plays</v>
      </c>
      <c r="S3928" s="8">
        <f t="shared" si="371"/>
        <v>41970.085046296299</v>
      </c>
      <c r="T3928" s="8">
        <f t="shared" si="368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369"/>
        <v>0.01</v>
      </c>
      <c r="P3929" s="6">
        <f t="shared" si="370"/>
        <v>12.5</v>
      </c>
      <c r="Q3929" s="7" t="str">
        <f t="shared" si="366"/>
        <v>theater</v>
      </c>
      <c r="R3929" s="7" t="str">
        <f t="shared" si="367"/>
        <v>plays</v>
      </c>
      <c r="S3929" s="8">
        <f t="shared" si="371"/>
        <v>41830.267407407409</v>
      </c>
      <c r="T3929" s="8">
        <f t="shared" si="368"/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369"/>
        <v>0.13020000000000001</v>
      </c>
      <c r="P3930" s="6">
        <f t="shared" si="370"/>
        <v>93</v>
      </c>
      <c r="Q3930" s="7" t="str">
        <f t="shared" si="366"/>
        <v>theater</v>
      </c>
      <c r="R3930" s="7" t="str">
        <f t="shared" si="367"/>
        <v>plays</v>
      </c>
      <c r="S3930" s="8">
        <f t="shared" si="371"/>
        <v>42265.683182870373</v>
      </c>
      <c r="T3930" s="8">
        <f t="shared" si="368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369"/>
        <v>2.265E-2</v>
      </c>
      <c r="P3931" s="6">
        <f t="shared" si="370"/>
        <v>32.357142857142854</v>
      </c>
      <c r="Q3931" s="7" t="str">
        <f t="shared" si="366"/>
        <v>theater</v>
      </c>
      <c r="R3931" s="7" t="str">
        <f t="shared" si="367"/>
        <v>plays</v>
      </c>
      <c r="S3931" s="8">
        <f t="shared" si="371"/>
        <v>42601.827141203699</v>
      </c>
      <c r="T3931" s="8">
        <f t="shared" si="368"/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369"/>
        <v>0</v>
      </c>
      <c r="P3932" s="6">
        <f t="shared" si="370"/>
        <v>0</v>
      </c>
      <c r="Q3932" s="7" t="str">
        <f t="shared" si="366"/>
        <v>theater</v>
      </c>
      <c r="R3932" s="7" t="str">
        <f t="shared" si="367"/>
        <v>plays</v>
      </c>
      <c r="S3932" s="8">
        <f t="shared" si="371"/>
        <v>42433.338749999995</v>
      </c>
      <c r="T3932" s="8">
        <f t="shared" si="368"/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369"/>
        <v>0</v>
      </c>
      <c r="P3933" s="6">
        <f t="shared" si="370"/>
        <v>0</v>
      </c>
      <c r="Q3933" s="7" t="str">
        <f t="shared" si="366"/>
        <v>theater</v>
      </c>
      <c r="R3933" s="7" t="str">
        <f t="shared" si="367"/>
        <v>plays</v>
      </c>
      <c r="S3933" s="8">
        <f t="shared" si="371"/>
        <v>42228.151701388888</v>
      </c>
      <c r="T3933" s="8">
        <f t="shared" si="368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369"/>
        <v>8.3333333333333331E-5</v>
      </c>
      <c r="P3934" s="6">
        <f t="shared" si="370"/>
        <v>1</v>
      </c>
      <c r="Q3934" s="7" t="str">
        <f t="shared" si="366"/>
        <v>theater</v>
      </c>
      <c r="R3934" s="7" t="str">
        <f t="shared" si="367"/>
        <v>plays</v>
      </c>
      <c r="S3934" s="8">
        <f t="shared" si="371"/>
        <v>42415.168564814812</v>
      </c>
      <c r="T3934" s="8">
        <f t="shared" si="368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369"/>
        <v>0.15742857142857142</v>
      </c>
      <c r="P3935" s="6">
        <f t="shared" si="370"/>
        <v>91.833333333333329</v>
      </c>
      <c r="Q3935" s="7" t="str">
        <f t="shared" si="366"/>
        <v>theater</v>
      </c>
      <c r="R3935" s="7" t="str">
        <f t="shared" si="367"/>
        <v>plays</v>
      </c>
      <c r="S3935" s="8">
        <f t="shared" si="371"/>
        <v>42538.968310185184</v>
      </c>
      <c r="T3935" s="8">
        <f t="shared" si="368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369"/>
        <v>0.11</v>
      </c>
      <c r="P3936" s="6">
        <f t="shared" si="370"/>
        <v>45.833333333333336</v>
      </c>
      <c r="Q3936" s="7" t="str">
        <f t="shared" si="366"/>
        <v>theater</v>
      </c>
      <c r="R3936" s="7" t="str">
        <f t="shared" si="367"/>
        <v>plays</v>
      </c>
      <c r="S3936" s="8">
        <f t="shared" si="371"/>
        <v>42233.671747685185</v>
      </c>
      <c r="T3936" s="8">
        <f t="shared" si="368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369"/>
        <v>0.43833333333333335</v>
      </c>
      <c r="P3937" s="6">
        <f t="shared" si="370"/>
        <v>57.173913043478258</v>
      </c>
      <c r="Q3937" s="7" t="str">
        <f t="shared" si="366"/>
        <v>theater</v>
      </c>
      <c r="R3937" s="7" t="str">
        <f t="shared" si="367"/>
        <v>plays</v>
      </c>
      <c r="S3937" s="8">
        <f t="shared" si="371"/>
        <v>42221.656782407401</v>
      </c>
      <c r="T3937" s="8">
        <f t="shared" si="368"/>
        <v>42281.656782407401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369"/>
        <v>0</v>
      </c>
      <c r="P3938" s="6">
        <f t="shared" si="370"/>
        <v>0</v>
      </c>
      <c r="Q3938" s="7" t="str">
        <f t="shared" si="366"/>
        <v>theater</v>
      </c>
      <c r="R3938" s="7" t="str">
        <f t="shared" si="367"/>
        <v>plays</v>
      </c>
      <c r="S3938" s="8">
        <f t="shared" si="371"/>
        <v>42675.262962962966</v>
      </c>
      <c r="T3938" s="8">
        <f t="shared" si="368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369"/>
        <v>0.86135181975736563</v>
      </c>
      <c r="P3939" s="6">
        <f t="shared" si="370"/>
        <v>248.5</v>
      </c>
      <c r="Q3939" s="7" t="str">
        <f t="shared" si="366"/>
        <v>theater</v>
      </c>
      <c r="R3939" s="7" t="str">
        <f t="shared" si="367"/>
        <v>plays</v>
      </c>
      <c r="S3939" s="8">
        <f t="shared" si="371"/>
        <v>42534.631481481483</v>
      </c>
      <c r="T3939" s="8">
        <f t="shared" si="368"/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369"/>
        <v>0.12196620583717357</v>
      </c>
      <c r="P3940" s="6">
        <f t="shared" si="370"/>
        <v>79.400000000000006</v>
      </c>
      <c r="Q3940" s="7" t="str">
        <f t="shared" si="366"/>
        <v>theater</v>
      </c>
      <c r="R3940" s="7" t="str">
        <f t="shared" si="367"/>
        <v>plays</v>
      </c>
      <c r="S3940" s="8">
        <f t="shared" si="371"/>
        <v>42151.905717592599</v>
      </c>
      <c r="T3940" s="8">
        <f t="shared" si="368"/>
        <v>42182.905717592599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369"/>
        <v>1E-3</v>
      </c>
      <c r="P3941" s="6">
        <f t="shared" si="370"/>
        <v>5</v>
      </c>
      <c r="Q3941" s="7" t="str">
        <f t="shared" si="366"/>
        <v>theater</v>
      </c>
      <c r="R3941" s="7" t="str">
        <f t="shared" si="367"/>
        <v>plays</v>
      </c>
      <c r="S3941" s="8">
        <f t="shared" si="371"/>
        <v>41915.400219907409</v>
      </c>
      <c r="T3941" s="8">
        <f t="shared" si="368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369"/>
        <v>2.2000000000000001E-3</v>
      </c>
      <c r="P3942" s="6">
        <f t="shared" si="370"/>
        <v>5.5</v>
      </c>
      <c r="Q3942" s="7" t="str">
        <f t="shared" si="366"/>
        <v>theater</v>
      </c>
      <c r="R3942" s="7" t="str">
        <f t="shared" si="367"/>
        <v>plays</v>
      </c>
      <c r="S3942" s="8">
        <f t="shared" si="371"/>
        <v>41961.492488425924</v>
      </c>
      <c r="T3942" s="8">
        <f t="shared" si="368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369"/>
        <v>9.0909090909090905E-3</v>
      </c>
      <c r="P3943" s="6">
        <f t="shared" si="370"/>
        <v>25</v>
      </c>
      <c r="Q3943" s="7" t="str">
        <f t="shared" si="366"/>
        <v>theater</v>
      </c>
      <c r="R3943" s="7" t="str">
        <f t="shared" si="367"/>
        <v>plays</v>
      </c>
      <c r="S3943" s="8">
        <f t="shared" si="371"/>
        <v>41940.587233796294</v>
      </c>
      <c r="T3943" s="8">
        <f t="shared" si="368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369"/>
        <v>0</v>
      </c>
      <c r="P3944" s="6">
        <f t="shared" si="370"/>
        <v>0</v>
      </c>
      <c r="Q3944" s="7" t="str">
        <f t="shared" si="366"/>
        <v>theater</v>
      </c>
      <c r="R3944" s="7" t="str">
        <f t="shared" si="367"/>
        <v>plays</v>
      </c>
      <c r="S3944" s="8">
        <f t="shared" si="371"/>
        <v>42111.904097222221</v>
      </c>
      <c r="T3944" s="8">
        <f t="shared" si="368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369"/>
        <v>0.35639999999999999</v>
      </c>
      <c r="P3945" s="6">
        <f t="shared" si="370"/>
        <v>137.07692307692307</v>
      </c>
      <c r="Q3945" s="7" t="str">
        <f t="shared" si="366"/>
        <v>theater</v>
      </c>
      <c r="R3945" s="7" t="str">
        <f t="shared" si="367"/>
        <v>plays</v>
      </c>
      <c r="S3945" s="8">
        <f t="shared" si="371"/>
        <v>42279.778564814813</v>
      </c>
      <c r="T3945" s="8">
        <f t="shared" si="368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369"/>
        <v>0</v>
      </c>
      <c r="P3946" s="6">
        <f t="shared" si="370"/>
        <v>0</v>
      </c>
      <c r="Q3946" s="7" t="str">
        <f t="shared" ref="Q3946:Q4009" si="372">LEFT(N3946,SEARCH("/",N3946)-1)</f>
        <v>theater</v>
      </c>
      <c r="R3946" s="7" t="str">
        <f t="shared" ref="R3946:R4009" si="373">RIGHT(N3946,LEN(N3946)-SEARCH("/",N3946))</f>
        <v>plays</v>
      </c>
      <c r="S3946" s="8">
        <f t="shared" si="371"/>
        <v>42213.662905092591</v>
      </c>
      <c r="T3946" s="8">
        <f t="shared" si="368"/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369"/>
        <v>2.5000000000000001E-3</v>
      </c>
      <c r="P3947" s="6">
        <f t="shared" si="370"/>
        <v>5</v>
      </c>
      <c r="Q3947" s="7" t="str">
        <f t="shared" si="372"/>
        <v>theater</v>
      </c>
      <c r="R3947" s="7" t="str">
        <f t="shared" si="373"/>
        <v>plays</v>
      </c>
      <c r="S3947" s="8">
        <f t="shared" si="371"/>
        <v>42109.801712962959</v>
      </c>
      <c r="T3947" s="8">
        <f t="shared" si="368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369"/>
        <v>3.2500000000000001E-2</v>
      </c>
      <c r="P3948" s="6">
        <f t="shared" si="370"/>
        <v>39</v>
      </c>
      <c r="Q3948" s="7" t="str">
        <f t="shared" si="372"/>
        <v>theater</v>
      </c>
      <c r="R3948" s="7" t="str">
        <f t="shared" si="373"/>
        <v>plays</v>
      </c>
      <c r="S3948" s="8">
        <f t="shared" si="371"/>
        <v>42031.833587962959</v>
      </c>
      <c r="T3948" s="8">
        <f t="shared" si="368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369"/>
        <v>3.3666666666666664E-2</v>
      </c>
      <c r="P3949" s="6">
        <f t="shared" si="370"/>
        <v>50.5</v>
      </c>
      <c r="Q3949" s="7" t="str">
        <f t="shared" si="372"/>
        <v>theater</v>
      </c>
      <c r="R3949" s="7" t="str">
        <f t="shared" si="373"/>
        <v>plays</v>
      </c>
      <c r="S3949" s="8">
        <f t="shared" si="371"/>
        <v>42615.142870370371</v>
      </c>
      <c r="T3949" s="8">
        <f t="shared" si="368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369"/>
        <v>0</v>
      </c>
      <c r="P3950" s="6">
        <f t="shared" si="370"/>
        <v>0</v>
      </c>
      <c r="Q3950" s="7" t="str">
        <f t="shared" si="372"/>
        <v>theater</v>
      </c>
      <c r="R3950" s="7" t="str">
        <f t="shared" si="373"/>
        <v>plays</v>
      </c>
      <c r="S3950" s="8">
        <f t="shared" si="371"/>
        <v>41829.325497685182</v>
      </c>
      <c r="T3950" s="8">
        <f t="shared" si="368"/>
        <v>41889.325497685182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369"/>
        <v>0.15770000000000001</v>
      </c>
      <c r="P3951" s="6">
        <f t="shared" si="370"/>
        <v>49.28125</v>
      </c>
      <c r="Q3951" s="7" t="str">
        <f t="shared" si="372"/>
        <v>theater</v>
      </c>
      <c r="R3951" s="7" t="str">
        <f t="shared" si="373"/>
        <v>plays</v>
      </c>
      <c r="S3951" s="8">
        <f t="shared" si="371"/>
        <v>42016.120613425926</v>
      </c>
      <c r="T3951" s="8">
        <f t="shared" si="368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369"/>
        <v>6.2500000000000003E-3</v>
      </c>
      <c r="P3952" s="6">
        <f t="shared" si="370"/>
        <v>25</v>
      </c>
      <c r="Q3952" s="7" t="str">
        <f t="shared" si="372"/>
        <v>theater</v>
      </c>
      <c r="R3952" s="7" t="str">
        <f t="shared" si="373"/>
        <v>plays</v>
      </c>
      <c r="S3952" s="8">
        <f t="shared" si="371"/>
        <v>42439.702314814815</v>
      </c>
      <c r="T3952" s="8">
        <f t="shared" si="368"/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369"/>
        <v>5.0000000000000004E-6</v>
      </c>
      <c r="P3953" s="6">
        <f t="shared" si="370"/>
        <v>1</v>
      </c>
      <c r="Q3953" s="7" t="str">
        <f t="shared" si="372"/>
        <v>theater</v>
      </c>
      <c r="R3953" s="7" t="str">
        <f t="shared" si="373"/>
        <v>plays</v>
      </c>
      <c r="S3953" s="8">
        <f t="shared" si="371"/>
        <v>42433.825717592597</v>
      </c>
      <c r="T3953" s="8">
        <f t="shared" si="368"/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369"/>
        <v>9.6153846153846159E-4</v>
      </c>
      <c r="P3954" s="6">
        <f t="shared" si="370"/>
        <v>25</v>
      </c>
      <c r="Q3954" s="7" t="str">
        <f t="shared" si="372"/>
        <v>theater</v>
      </c>
      <c r="R3954" s="7" t="str">
        <f t="shared" si="373"/>
        <v>plays</v>
      </c>
      <c r="S3954" s="8">
        <f t="shared" si="371"/>
        <v>42243.790393518517</v>
      </c>
      <c r="T3954" s="8">
        <f t="shared" si="368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369"/>
        <v>0</v>
      </c>
      <c r="P3955" s="6">
        <f t="shared" si="370"/>
        <v>0</v>
      </c>
      <c r="Q3955" s="7" t="str">
        <f t="shared" si="372"/>
        <v>theater</v>
      </c>
      <c r="R3955" s="7" t="str">
        <f t="shared" si="373"/>
        <v>plays</v>
      </c>
      <c r="S3955" s="8">
        <f t="shared" si="371"/>
        <v>42550.048449074078</v>
      </c>
      <c r="T3955" s="8">
        <f t="shared" si="368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369"/>
        <v>0</v>
      </c>
      <c r="P3956" s="6">
        <f t="shared" si="370"/>
        <v>0</v>
      </c>
      <c r="Q3956" s="7" t="str">
        <f t="shared" si="372"/>
        <v>theater</v>
      </c>
      <c r="R3956" s="7" t="str">
        <f t="shared" si="373"/>
        <v>plays</v>
      </c>
      <c r="S3956" s="8">
        <f t="shared" si="371"/>
        <v>41774.651203703703</v>
      </c>
      <c r="T3956" s="8">
        <f t="shared" si="368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369"/>
        <v>0.24285714285714285</v>
      </c>
      <c r="P3957" s="6">
        <f t="shared" si="370"/>
        <v>53.125</v>
      </c>
      <c r="Q3957" s="7" t="str">
        <f t="shared" si="372"/>
        <v>theater</v>
      </c>
      <c r="R3957" s="7" t="str">
        <f t="shared" si="373"/>
        <v>plays</v>
      </c>
      <c r="S3957" s="8">
        <f t="shared" si="371"/>
        <v>42306.848854166667</v>
      </c>
      <c r="T3957" s="8">
        <f t="shared" si="368"/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369"/>
        <v>0</v>
      </c>
      <c r="P3958" s="6">
        <f t="shared" si="370"/>
        <v>0</v>
      </c>
      <c r="Q3958" s="7" t="str">
        <f t="shared" si="372"/>
        <v>theater</v>
      </c>
      <c r="R3958" s="7" t="str">
        <f t="shared" si="373"/>
        <v>plays</v>
      </c>
      <c r="S3958" s="8">
        <f t="shared" si="371"/>
        <v>42457.932025462964</v>
      </c>
      <c r="T3958" s="8">
        <f t="shared" si="368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369"/>
        <v>2.5000000000000001E-4</v>
      </c>
      <c r="P3959" s="6">
        <f t="shared" si="370"/>
        <v>7</v>
      </c>
      <c r="Q3959" s="7" t="str">
        <f t="shared" si="372"/>
        <v>theater</v>
      </c>
      <c r="R3959" s="7" t="str">
        <f t="shared" si="373"/>
        <v>plays</v>
      </c>
      <c r="S3959" s="8">
        <f t="shared" si="371"/>
        <v>42513.976319444439</v>
      </c>
      <c r="T3959" s="8">
        <f t="shared" si="368"/>
        <v>42559.976319444439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369"/>
        <v>0.32050000000000001</v>
      </c>
      <c r="P3960" s="6">
        <f t="shared" si="370"/>
        <v>40.0625</v>
      </c>
      <c r="Q3960" s="7" t="str">
        <f t="shared" si="372"/>
        <v>theater</v>
      </c>
      <c r="R3960" s="7" t="str">
        <f t="shared" si="373"/>
        <v>plays</v>
      </c>
      <c r="S3960" s="8">
        <f t="shared" si="371"/>
        <v>41816.950370370374</v>
      </c>
      <c r="T3960" s="8">
        <f t="shared" si="368"/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369"/>
        <v>0.24333333333333335</v>
      </c>
      <c r="P3961" s="6">
        <f t="shared" si="370"/>
        <v>24.333333333333332</v>
      </c>
      <c r="Q3961" s="7" t="str">
        <f t="shared" si="372"/>
        <v>theater</v>
      </c>
      <c r="R3961" s="7" t="str">
        <f t="shared" si="373"/>
        <v>plays</v>
      </c>
      <c r="S3961" s="8">
        <f t="shared" si="371"/>
        <v>41880.788842592592</v>
      </c>
      <c r="T3961" s="8">
        <f t="shared" si="368"/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369"/>
        <v>1.4999999999999999E-2</v>
      </c>
      <c r="P3962" s="6">
        <f t="shared" si="370"/>
        <v>11.25</v>
      </c>
      <c r="Q3962" s="7" t="str">
        <f t="shared" si="372"/>
        <v>theater</v>
      </c>
      <c r="R3962" s="7" t="str">
        <f t="shared" si="373"/>
        <v>plays</v>
      </c>
      <c r="S3962" s="8">
        <f t="shared" si="371"/>
        <v>42342.845555555556</v>
      </c>
      <c r="T3962" s="8">
        <f t="shared" si="368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369"/>
        <v>4.1999999999999997E-3</v>
      </c>
      <c r="P3963" s="6">
        <f t="shared" si="370"/>
        <v>10.5</v>
      </c>
      <c r="Q3963" s="7" t="str">
        <f t="shared" si="372"/>
        <v>theater</v>
      </c>
      <c r="R3963" s="7" t="str">
        <f t="shared" si="373"/>
        <v>plays</v>
      </c>
      <c r="S3963" s="8">
        <f t="shared" si="371"/>
        <v>41745.891319444447</v>
      </c>
      <c r="T3963" s="8">
        <f t="shared" si="368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369"/>
        <v>3.214285714285714E-2</v>
      </c>
      <c r="P3964" s="6">
        <f t="shared" si="370"/>
        <v>15</v>
      </c>
      <c r="Q3964" s="7" t="str">
        <f t="shared" si="372"/>
        <v>theater</v>
      </c>
      <c r="R3964" s="7" t="str">
        <f t="shared" si="373"/>
        <v>plays</v>
      </c>
      <c r="S3964" s="8">
        <f t="shared" si="371"/>
        <v>42311.621458333335</v>
      </c>
      <c r="T3964" s="8">
        <f t="shared" si="368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369"/>
        <v>0</v>
      </c>
      <c r="P3965" s="6">
        <f t="shared" si="370"/>
        <v>0</v>
      </c>
      <c r="Q3965" s="7" t="str">
        <f t="shared" si="372"/>
        <v>theater</v>
      </c>
      <c r="R3965" s="7" t="str">
        <f t="shared" si="373"/>
        <v>plays</v>
      </c>
      <c r="S3965" s="8">
        <f t="shared" si="371"/>
        <v>42296.154131944444</v>
      </c>
      <c r="T3965" s="8">
        <f t="shared" si="368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369"/>
        <v>6.3E-2</v>
      </c>
      <c r="P3966" s="6">
        <f t="shared" si="370"/>
        <v>42</v>
      </c>
      <c r="Q3966" s="7" t="str">
        <f t="shared" si="372"/>
        <v>theater</v>
      </c>
      <c r="R3966" s="7" t="str">
        <f t="shared" si="373"/>
        <v>plays</v>
      </c>
      <c r="S3966" s="8">
        <f t="shared" si="371"/>
        <v>42053.722060185188</v>
      </c>
      <c r="T3966" s="8">
        <f t="shared" si="368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369"/>
        <v>0.14249999999999999</v>
      </c>
      <c r="P3967" s="6">
        <f t="shared" si="370"/>
        <v>71.25</v>
      </c>
      <c r="Q3967" s="7" t="str">
        <f t="shared" si="372"/>
        <v>theater</v>
      </c>
      <c r="R3967" s="7" t="str">
        <f t="shared" si="373"/>
        <v>plays</v>
      </c>
      <c r="S3967" s="8">
        <f t="shared" si="371"/>
        <v>42414.235879629632</v>
      </c>
      <c r="T3967" s="8">
        <f t="shared" si="368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369"/>
        <v>6.0000000000000001E-3</v>
      </c>
      <c r="P3968" s="6">
        <f t="shared" si="370"/>
        <v>22.5</v>
      </c>
      <c r="Q3968" s="7" t="str">
        <f t="shared" si="372"/>
        <v>theater</v>
      </c>
      <c r="R3968" s="7" t="str">
        <f t="shared" si="373"/>
        <v>plays</v>
      </c>
      <c r="S3968" s="8">
        <f t="shared" si="371"/>
        <v>41801.711550925924</v>
      </c>
      <c r="T3968" s="8">
        <f t="shared" si="368"/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369"/>
        <v>0.2411764705882353</v>
      </c>
      <c r="P3969" s="6">
        <f t="shared" si="370"/>
        <v>41</v>
      </c>
      <c r="Q3969" s="7" t="str">
        <f t="shared" si="372"/>
        <v>theater</v>
      </c>
      <c r="R3969" s="7" t="str">
        <f t="shared" si="373"/>
        <v>plays</v>
      </c>
      <c r="S3969" s="8">
        <f t="shared" si="371"/>
        <v>42770.290590277778</v>
      </c>
      <c r="T3969" s="8">
        <f t="shared" si="368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369"/>
        <v>0.10539999999999999</v>
      </c>
      <c r="P3970" s="6">
        <f t="shared" si="370"/>
        <v>47.909090909090907</v>
      </c>
      <c r="Q3970" s="7" t="str">
        <f t="shared" si="372"/>
        <v>theater</v>
      </c>
      <c r="R3970" s="7" t="str">
        <f t="shared" si="373"/>
        <v>plays</v>
      </c>
      <c r="S3970" s="8">
        <f t="shared" si="371"/>
        <v>42452.815659722226</v>
      </c>
      <c r="T3970" s="8">
        <f t="shared" ref="T3970:T4033" si="374">(((I3970/60)/60)/24)+DATE(1970,1,1)</f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375">E3971/D3971</f>
        <v>7.4690265486725665E-2</v>
      </c>
      <c r="P3971" s="6">
        <f t="shared" ref="P3971:P4034" si="376">IF(L3971=0,0,E3971/L3971)</f>
        <v>35.166666666666664</v>
      </c>
      <c r="Q3971" s="7" t="str">
        <f t="shared" si="372"/>
        <v>theater</v>
      </c>
      <c r="R3971" s="7" t="str">
        <f t="shared" si="373"/>
        <v>plays</v>
      </c>
      <c r="S3971" s="8">
        <f t="shared" ref="S3971:S4034" si="377">(((J3971/60)/60)/24)+DATE(1970,1,1)</f>
        <v>42601.854699074072</v>
      </c>
      <c r="T3971" s="8">
        <f t="shared" si="374"/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375"/>
        <v>7.3333333333333334E-4</v>
      </c>
      <c r="P3972" s="6">
        <f t="shared" si="376"/>
        <v>5.5</v>
      </c>
      <c r="Q3972" s="7" t="str">
        <f t="shared" si="372"/>
        <v>theater</v>
      </c>
      <c r="R3972" s="7" t="str">
        <f t="shared" si="373"/>
        <v>plays</v>
      </c>
      <c r="S3972" s="8">
        <f t="shared" si="377"/>
        <v>42447.863553240735</v>
      </c>
      <c r="T3972" s="8">
        <f t="shared" si="374"/>
        <v>42477.863553240735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375"/>
        <v>9.7142857142857135E-3</v>
      </c>
      <c r="P3973" s="6">
        <f t="shared" si="376"/>
        <v>22.666666666666668</v>
      </c>
      <c r="Q3973" s="7" t="str">
        <f t="shared" si="372"/>
        <v>theater</v>
      </c>
      <c r="R3973" s="7" t="str">
        <f t="shared" si="373"/>
        <v>plays</v>
      </c>
      <c r="S3973" s="8">
        <f t="shared" si="377"/>
        <v>41811.536180555559</v>
      </c>
      <c r="T3973" s="8">
        <f t="shared" si="374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375"/>
        <v>0.21099999999999999</v>
      </c>
      <c r="P3974" s="6">
        <f t="shared" si="376"/>
        <v>26.375</v>
      </c>
      <c r="Q3974" s="7" t="str">
        <f t="shared" si="372"/>
        <v>theater</v>
      </c>
      <c r="R3974" s="7" t="str">
        <f t="shared" si="373"/>
        <v>plays</v>
      </c>
      <c r="S3974" s="8">
        <f t="shared" si="377"/>
        <v>41981.067523148144</v>
      </c>
      <c r="T3974" s="8">
        <f t="shared" si="374"/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375"/>
        <v>0.78100000000000003</v>
      </c>
      <c r="P3975" s="6">
        <f t="shared" si="376"/>
        <v>105.54054054054055</v>
      </c>
      <c r="Q3975" s="7" t="str">
        <f t="shared" si="372"/>
        <v>theater</v>
      </c>
      <c r="R3975" s="7" t="str">
        <f t="shared" si="373"/>
        <v>plays</v>
      </c>
      <c r="S3975" s="8">
        <f t="shared" si="377"/>
        <v>42469.68414351852</v>
      </c>
      <c r="T3975" s="8">
        <f t="shared" si="374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375"/>
        <v>0.32</v>
      </c>
      <c r="P3976" s="6">
        <f t="shared" si="376"/>
        <v>29.09090909090909</v>
      </c>
      <c r="Q3976" s="7" t="str">
        <f t="shared" si="372"/>
        <v>theater</v>
      </c>
      <c r="R3976" s="7" t="str">
        <f t="shared" si="373"/>
        <v>plays</v>
      </c>
      <c r="S3976" s="8">
        <f t="shared" si="377"/>
        <v>42493.546851851846</v>
      </c>
      <c r="T3976" s="8">
        <f t="shared" si="374"/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375"/>
        <v>0</v>
      </c>
      <c r="P3977" s="6">
        <f t="shared" si="376"/>
        <v>0</v>
      </c>
      <c r="Q3977" s="7" t="str">
        <f t="shared" si="372"/>
        <v>theater</v>
      </c>
      <c r="R3977" s="7" t="str">
        <f t="shared" si="373"/>
        <v>plays</v>
      </c>
      <c r="S3977" s="8">
        <f t="shared" si="377"/>
        <v>42534.866875</v>
      </c>
      <c r="T3977" s="8">
        <f t="shared" si="374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375"/>
        <v>0.47692307692307695</v>
      </c>
      <c r="P3978" s="6">
        <f t="shared" si="376"/>
        <v>62</v>
      </c>
      <c r="Q3978" s="7" t="str">
        <f t="shared" si="372"/>
        <v>theater</v>
      </c>
      <c r="R3978" s="7" t="str">
        <f t="shared" si="373"/>
        <v>plays</v>
      </c>
      <c r="S3978" s="8">
        <f t="shared" si="377"/>
        <v>41830.858344907407</v>
      </c>
      <c r="T3978" s="8">
        <f t="shared" si="374"/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375"/>
        <v>1.4500000000000001E-2</v>
      </c>
      <c r="P3979" s="6">
        <f t="shared" si="376"/>
        <v>217.5</v>
      </c>
      <c r="Q3979" s="7" t="str">
        <f t="shared" si="372"/>
        <v>theater</v>
      </c>
      <c r="R3979" s="7" t="str">
        <f t="shared" si="373"/>
        <v>plays</v>
      </c>
      <c r="S3979" s="8">
        <f t="shared" si="377"/>
        <v>42543.788564814815</v>
      </c>
      <c r="T3979" s="8">
        <f t="shared" si="374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375"/>
        <v>0.107</v>
      </c>
      <c r="P3980" s="6">
        <f t="shared" si="376"/>
        <v>26.75</v>
      </c>
      <c r="Q3980" s="7" t="str">
        <f t="shared" si="372"/>
        <v>theater</v>
      </c>
      <c r="R3980" s="7" t="str">
        <f t="shared" si="373"/>
        <v>plays</v>
      </c>
      <c r="S3980" s="8">
        <f t="shared" si="377"/>
        <v>41975.642974537041</v>
      </c>
      <c r="T3980" s="8">
        <f t="shared" si="374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375"/>
        <v>1.8333333333333333E-2</v>
      </c>
      <c r="P3981" s="6">
        <f t="shared" si="376"/>
        <v>18.333333333333332</v>
      </c>
      <c r="Q3981" s="7" t="str">
        <f t="shared" si="372"/>
        <v>theater</v>
      </c>
      <c r="R3981" s="7" t="str">
        <f t="shared" si="373"/>
        <v>plays</v>
      </c>
      <c r="S3981" s="8">
        <f t="shared" si="377"/>
        <v>42069.903437500005</v>
      </c>
      <c r="T3981" s="8">
        <f t="shared" si="374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375"/>
        <v>0.18</v>
      </c>
      <c r="P3982" s="6">
        <f t="shared" si="376"/>
        <v>64.285714285714292</v>
      </c>
      <c r="Q3982" s="7" t="str">
        <f t="shared" si="372"/>
        <v>theater</v>
      </c>
      <c r="R3982" s="7" t="str">
        <f t="shared" si="373"/>
        <v>plays</v>
      </c>
      <c r="S3982" s="8">
        <f t="shared" si="377"/>
        <v>41795.598923611113</v>
      </c>
      <c r="T3982" s="8">
        <f t="shared" si="374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375"/>
        <v>4.0833333333333333E-2</v>
      </c>
      <c r="P3983" s="6">
        <f t="shared" si="376"/>
        <v>175</v>
      </c>
      <c r="Q3983" s="7" t="str">
        <f t="shared" si="372"/>
        <v>theater</v>
      </c>
      <c r="R3983" s="7" t="str">
        <f t="shared" si="373"/>
        <v>plays</v>
      </c>
      <c r="S3983" s="8">
        <f t="shared" si="377"/>
        <v>42508.179965277777</v>
      </c>
      <c r="T3983" s="8">
        <f t="shared" si="374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375"/>
        <v>0.2</v>
      </c>
      <c r="P3984" s="6">
        <f t="shared" si="376"/>
        <v>34</v>
      </c>
      <c r="Q3984" s="7" t="str">
        <f t="shared" si="372"/>
        <v>theater</v>
      </c>
      <c r="R3984" s="7" t="str">
        <f t="shared" si="373"/>
        <v>plays</v>
      </c>
      <c r="S3984" s="8">
        <f t="shared" si="377"/>
        <v>42132.809953703705</v>
      </c>
      <c r="T3984" s="8">
        <f t="shared" si="374"/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375"/>
        <v>0.34802513464991025</v>
      </c>
      <c r="P3985" s="6">
        <f t="shared" si="376"/>
        <v>84.282608695652172</v>
      </c>
      <c r="Q3985" s="7" t="str">
        <f t="shared" si="372"/>
        <v>theater</v>
      </c>
      <c r="R3985" s="7" t="str">
        <f t="shared" si="373"/>
        <v>plays</v>
      </c>
      <c r="S3985" s="8">
        <f t="shared" si="377"/>
        <v>41747.86986111111</v>
      </c>
      <c r="T3985" s="8">
        <f t="shared" si="374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375"/>
        <v>6.3333333333333339E-2</v>
      </c>
      <c r="P3986" s="6">
        <f t="shared" si="376"/>
        <v>9.5</v>
      </c>
      <c r="Q3986" s="7" t="str">
        <f t="shared" si="372"/>
        <v>theater</v>
      </c>
      <c r="R3986" s="7" t="str">
        <f t="shared" si="373"/>
        <v>plays</v>
      </c>
      <c r="S3986" s="8">
        <f t="shared" si="377"/>
        <v>41920.963472222218</v>
      </c>
      <c r="T3986" s="8">
        <f t="shared" si="374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375"/>
        <v>0.32050000000000001</v>
      </c>
      <c r="P3987" s="6">
        <f t="shared" si="376"/>
        <v>33.736842105263158</v>
      </c>
      <c r="Q3987" s="7" t="str">
        <f t="shared" si="372"/>
        <v>theater</v>
      </c>
      <c r="R3987" s="7" t="str">
        <f t="shared" si="373"/>
        <v>plays</v>
      </c>
      <c r="S3987" s="8">
        <f t="shared" si="377"/>
        <v>42399.707407407404</v>
      </c>
      <c r="T3987" s="8">
        <f t="shared" si="374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375"/>
        <v>9.7600000000000006E-2</v>
      </c>
      <c r="P3988" s="6">
        <f t="shared" si="376"/>
        <v>37.53846153846154</v>
      </c>
      <c r="Q3988" s="7" t="str">
        <f t="shared" si="372"/>
        <v>theater</v>
      </c>
      <c r="R3988" s="7" t="str">
        <f t="shared" si="373"/>
        <v>plays</v>
      </c>
      <c r="S3988" s="8">
        <f t="shared" si="377"/>
        <v>42467.548541666663</v>
      </c>
      <c r="T3988" s="8">
        <f t="shared" si="374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375"/>
        <v>0.3775</v>
      </c>
      <c r="P3989" s="6">
        <f t="shared" si="376"/>
        <v>11.615384615384615</v>
      </c>
      <c r="Q3989" s="7" t="str">
        <f t="shared" si="372"/>
        <v>theater</v>
      </c>
      <c r="R3989" s="7" t="str">
        <f t="shared" si="373"/>
        <v>plays</v>
      </c>
      <c r="S3989" s="8">
        <f t="shared" si="377"/>
        <v>41765.92465277778</v>
      </c>
      <c r="T3989" s="8">
        <f t="shared" si="374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375"/>
        <v>2.1333333333333333E-2</v>
      </c>
      <c r="P3990" s="6">
        <f t="shared" si="376"/>
        <v>8</v>
      </c>
      <c r="Q3990" s="7" t="str">
        <f t="shared" si="372"/>
        <v>theater</v>
      </c>
      <c r="R3990" s="7" t="str">
        <f t="shared" si="373"/>
        <v>plays</v>
      </c>
      <c r="S3990" s="8">
        <f t="shared" si="377"/>
        <v>42230.08116898148</v>
      </c>
      <c r="T3990" s="8">
        <f t="shared" si="374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375"/>
        <v>0</v>
      </c>
      <c r="P3991" s="6">
        <f t="shared" si="376"/>
        <v>0</v>
      </c>
      <c r="Q3991" s="7" t="str">
        <f t="shared" si="372"/>
        <v>theater</v>
      </c>
      <c r="R3991" s="7" t="str">
        <f t="shared" si="373"/>
        <v>plays</v>
      </c>
      <c r="S3991" s="8">
        <f t="shared" si="377"/>
        <v>42286.749780092592</v>
      </c>
      <c r="T3991" s="8">
        <f t="shared" si="374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375"/>
        <v>4.1818181818181817E-2</v>
      </c>
      <c r="P3992" s="6">
        <f t="shared" si="376"/>
        <v>23</v>
      </c>
      <c r="Q3992" s="7" t="str">
        <f t="shared" si="372"/>
        <v>theater</v>
      </c>
      <c r="R3992" s="7" t="str">
        <f t="shared" si="373"/>
        <v>plays</v>
      </c>
      <c r="S3992" s="8">
        <f t="shared" si="377"/>
        <v>42401.672372685185</v>
      </c>
      <c r="T3992" s="8">
        <f t="shared" si="374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375"/>
        <v>0.2</v>
      </c>
      <c r="P3993" s="6">
        <f t="shared" si="376"/>
        <v>100</v>
      </c>
      <c r="Q3993" s="7" t="str">
        <f t="shared" si="372"/>
        <v>theater</v>
      </c>
      <c r="R3993" s="7" t="str">
        <f t="shared" si="373"/>
        <v>plays</v>
      </c>
      <c r="S3993" s="8">
        <f t="shared" si="377"/>
        <v>42125.644467592589</v>
      </c>
      <c r="T3993" s="8">
        <f t="shared" si="374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375"/>
        <v>5.4100000000000002E-2</v>
      </c>
      <c r="P3994" s="6">
        <f t="shared" si="376"/>
        <v>60.111111111111114</v>
      </c>
      <c r="Q3994" s="7" t="str">
        <f t="shared" si="372"/>
        <v>theater</v>
      </c>
      <c r="R3994" s="7" t="str">
        <f t="shared" si="373"/>
        <v>plays</v>
      </c>
      <c r="S3994" s="8">
        <f t="shared" si="377"/>
        <v>42289.94049768518</v>
      </c>
      <c r="T3994" s="8">
        <f t="shared" si="374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375"/>
        <v>6.0000000000000002E-5</v>
      </c>
      <c r="P3995" s="6">
        <f t="shared" si="376"/>
        <v>3</v>
      </c>
      <c r="Q3995" s="7" t="str">
        <f t="shared" si="372"/>
        <v>theater</v>
      </c>
      <c r="R3995" s="7" t="str">
        <f t="shared" si="373"/>
        <v>plays</v>
      </c>
      <c r="S3995" s="8">
        <f t="shared" si="377"/>
        <v>42107.864722222221</v>
      </c>
      <c r="T3995" s="8">
        <f t="shared" si="374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375"/>
        <v>2.5000000000000001E-3</v>
      </c>
      <c r="P3996" s="6">
        <f t="shared" si="376"/>
        <v>5</v>
      </c>
      <c r="Q3996" s="7" t="str">
        <f t="shared" si="372"/>
        <v>theater</v>
      </c>
      <c r="R3996" s="7" t="str">
        <f t="shared" si="373"/>
        <v>plays</v>
      </c>
      <c r="S3996" s="8">
        <f t="shared" si="377"/>
        <v>41809.389930555553</v>
      </c>
      <c r="T3996" s="8">
        <f t="shared" si="374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375"/>
        <v>0.35</v>
      </c>
      <c r="P3997" s="6">
        <f t="shared" si="376"/>
        <v>17.5</v>
      </c>
      <c r="Q3997" s="7" t="str">
        <f t="shared" si="372"/>
        <v>theater</v>
      </c>
      <c r="R3997" s="7" t="str">
        <f t="shared" si="373"/>
        <v>plays</v>
      </c>
      <c r="S3997" s="8">
        <f t="shared" si="377"/>
        <v>42019.683761574073</v>
      </c>
      <c r="T3997" s="8">
        <f t="shared" si="374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375"/>
        <v>0.16566666666666666</v>
      </c>
      <c r="P3998" s="6">
        <f t="shared" si="376"/>
        <v>29.235294117647058</v>
      </c>
      <c r="Q3998" s="7" t="str">
        <f t="shared" si="372"/>
        <v>theater</v>
      </c>
      <c r="R3998" s="7" t="str">
        <f t="shared" si="373"/>
        <v>plays</v>
      </c>
      <c r="S3998" s="8">
        <f t="shared" si="377"/>
        <v>41950.26694444444</v>
      </c>
      <c r="T3998" s="8">
        <f t="shared" si="374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375"/>
        <v>0</v>
      </c>
      <c r="P3999" s="6">
        <f t="shared" si="376"/>
        <v>0</v>
      </c>
      <c r="Q3999" s="7" t="str">
        <f t="shared" si="372"/>
        <v>theater</v>
      </c>
      <c r="R3999" s="7" t="str">
        <f t="shared" si="373"/>
        <v>plays</v>
      </c>
      <c r="S3999" s="8">
        <f t="shared" si="377"/>
        <v>42069.391446759255</v>
      </c>
      <c r="T3999" s="8">
        <f t="shared" si="374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375"/>
        <v>0.57199999999999995</v>
      </c>
      <c r="P4000" s="6">
        <f t="shared" si="376"/>
        <v>59.583333333333336</v>
      </c>
      <c r="Q4000" s="7" t="str">
        <f t="shared" si="372"/>
        <v>theater</v>
      </c>
      <c r="R4000" s="7" t="str">
        <f t="shared" si="373"/>
        <v>plays</v>
      </c>
      <c r="S4000" s="8">
        <f t="shared" si="377"/>
        <v>42061.963263888887</v>
      </c>
      <c r="T4000" s="8">
        <f t="shared" si="374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375"/>
        <v>0.16514285714285715</v>
      </c>
      <c r="P4001" s="6">
        <f t="shared" si="376"/>
        <v>82.571428571428569</v>
      </c>
      <c r="Q4001" s="7" t="str">
        <f t="shared" si="372"/>
        <v>theater</v>
      </c>
      <c r="R4001" s="7" t="str">
        <f t="shared" si="373"/>
        <v>plays</v>
      </c>
      <c r="S4001" s="8">
        <f t="shared" si="377"/>
        <v>41842.828680555554</v>
      </c>
      <c r="T4001" s="8">
        <f t="shared" si="374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375"/>
        <v>1.25E-3</v>
      </c>
      <c r="P4002" s="6">
        <f t="shared" si="376"/>
        <v>10</v>
      </c>
      <c r="Q4002" s="7" t="str">
        <f t="shared" si="372"/>
        <v>theater</v>
      </c>
      <c r="R4002" s="7" t="str">
        <f t="shared" si="373"/>
        <v>plays</v>
      </c>
      <c r="S4002" s="8">
        <f t="shared" si="377"/>
        <v>42437.64534722222</v>
      </c>
      <c r="T4002" s="8">
        <f t="shared" si="374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375"/>
        <v>0.3775</v>
      </c>
      <c r="P4003" s="6">
        <f t="shared" si="376"/>
        <v>32.357142857142854</v>
      </c>
      <c r="Q4003" s="7" t="str">
        <f t="shared" si="372"/>
        <v>theater</v>
      </c>
      <c r="R4003" s="7" t="str">
        <f t="shared" si="373"/>
        <v>plays</v>
      </c>
      <c r="S4003" s="8">
        <f t="shared" si="377"/>
        <v>42775.964212962965</v>
      </c>
      <c r="T4003" s="8">
        <f t="shared" si="374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375"/>
        <v>1.84E-2</v>
      </c>
      <c r="P4004" s="6">
        <f t="shared" si="376"/>
        <v>5.75</v>
      </c>
      <c r="Q4004" s="7" t="str">
        <f t="shared" si="372"/>
        <v>theater</v>
      </c>
      <c r="R4004" s="7" t="str">
        <f t="shared" si="373"/>
        <v>plays</v>
      </c>
      <c r="S4004" s="8">
        <f t="shared" si="377"/>
        <v>41879.043530092589</v>
      </c>
      <c r="T4004" s="8">
        <f t="shared" si="374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375"/>
        <v>0.10050000000000001</v>
      </c>
      <c r="P4005" s="6">
        <f t="shared" si="376"/>
        <v>100.5</v>
      </c>
      <c r="Q4005" s="7" t="str">
        <f t="shared" si="372"/>
        <v>theater</v>
      </c>
      <c r="R4005" s="7" t="str">
        <f t="shared" si="373"/>
        <v>plays</v>
      </c>
      <c r="S4005" s="8">
        <f t="shared" si="377"/>
        <v>42020.587349537032</v>
      </c>
      <c r="T4005" s="8">
        <f t="shared" si="374"/>
        <v>42050.587349537032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375"/>
        <v>2E-3</v>
      </c>
      <c r="P4006" s="6">
        <f t="shared" si="376"/>
        <v>1</v>
      </c>
      <c r="Q4006" s="7" t="str">
        <f t="shared" si="372"/>
        <v>theater</v>
      </c>
      <c r="R4006" s="7" t="str">
        <f t="shared" si="373"/>
        <v>plays</v>
      </c>
      <c r="S4006" s="8">
        <f t="shared" si="377"/>
        <v>41890.16269675926</v>
      </c>
      <c r="T4006" s="8">
        <f t="shared" si="374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375"/>
        <v>1.3333333333333334E-2</v>
      </c>
      <c r="P4007" s="6">
        <f t="shared" si="376"/>
        <v>20</v>
      </c>
      <c r="Q4007" s="7" t="str">
        <f t="shared" si="372"/>
        <v>theater</v>
      </c>
      <c r="R4007" s="7" t="str">
        <f t="shared" si="373"/>
        <v>plays</v>
      </c>
      <c r="S4007" s="8">
        <f t="shared" si="377"/>
        <v>41872.807696759257</v>
      </c>
      <c r="T4007" s="8">
        <f t="shared" si="374"/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375"/>
        <v>6.666666666666667E-5</v>
      </c>
      <c r="P4008" s="6">
        <f t="shared" si="376"/>
        <v>2</v>
      </c>
      <c r="Q4008" s="7" t="str">
        <f t="shared" si="372"/>
        <v>theater</v>
      </c>
      <c r="R4008" s="7" t="str">
        <f t="shared" si="373"/>
        <v>plays</v>
      </c>
      <c r="S4008" s="8">
        <f t="shared" si="377"/>
        <v>42391.772997685184</v>
      </c>
      <c r="T4008" s="8">
        <f t="shared" si="374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375"/>
        <v>2.5000000000000001E-3</v>
      </c>
      <c r="P4009" s="6">
        <f t="shared" si="376"/>
        <v>5</v>
      </c>
      <c r="Q4009" s="7" t="str">
        <f t="shared" si="372"/>
        <v>theater</v>
      </c>
      <c r="R4009" s="7" t="str">
        <f t="shared" si="373"/>
        <v>plays</v>
      </c>
      <c r="S4009" s="8">
        <f t="shared" si="377"/>
        <v>41848.772928240738</v>
      </c>
      <c r="T4009" s="8">
        <f t="shared" si="374"/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375"/>
        <v>0.06</v>
      </c>
      <c r="P4010" s="6">
        <f t="shared" si="376"/>
        <v>15</v>
      </c>
      <c r="Q4010" s="7" t="str">
        <f t="shared" ref="Q4010:Q4073" si="378">LEFT(N4010,SEARCH("/",N4010)-1)</f>
        <v>theater</v>
      </c>
      <c r="R4010" s="7" t="str">
        <f t="shared" ref="R4010:R4073" si="379">RIGHT(N4010,LEN(N4010)-SEARCH("/",N4010))</f>
        <v>plays</v>
      </c>
      <c r="S4010" s="8">
        <f t="shared" si="377"/>
        <v>42177.964201388888</v>
      </c>
      <c r="T4010" s="8">
        <f t="shared" si="374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375"/>
        <v>3.8860103626943004E-2</v>
      </c>
      <c r="P4011" s="6">
        <f t="shared" si="376"/>
        <v>25</v>
      </c>
      <c r="Q4011" s="7" t="str">
        <f t="shared" si="378"/>
        <v>theater</v>
      </c>
      <c r="R4011" s="7" t="str">
        <f t="shared" si="379"/>
        <v>plays</v>
      </c>
      <c r="S4011" s="8">
        <f t="shared" si="377"/>
        <v>41851.700925925928</v>
      </c>
      <c r="T4011" s="8">
        <f t="shared" si="374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375"/>
        <v>0.24194444444444443</v>
      </c>
      <c r="P4012" s="6">
        <f t="shared" si="376"/>
        <v>45.842105263157897</v>
      </c>
      <c r="Q4012" s="7" t="str">
        <f t="shared" si="378"/>
        <v>theater</v>
      </c>
      <c r="R4012" s="7" t="str">
        <f t="shared" si="379"/>
        <v>plays</v>
      </c>
      <c r="S4012" s="8">
        <f t="shared" si="377"/>
        <v>41921.770439814813</v>
      </c>
      <c r="T4012" s="8">
        <f t="shared" si="374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375"/>
        <v>7.5999999999999998E-2</v>
      </c>
      <c r="P4013" s="6">
        <f t="shared" si="376"/>
        <v>4.75</v>
      </c>
      <c r="Q4013" s="7" t="str">
        <f t="shared" si="378"/>
        <v>theater</v>
      </c>
      <c r="R4013" s="7" t="str">
        <f t="shared" si="379"/>
        <v>plays</v>
      </c>
      <c r="S4013" s="8">
        <f t="shared" si="377"/>
        <v>42002.54488425926</v>
      </c>
      <c r="T4013" s="8">
        <f t="shared" si="374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375"/>
        <v>0</v>
      </c>
      <c r="P4014" s="6">
        <f t="shared" si="376"/>
        <v>0</v>
      </c>
      <c r="Q4014" s="7" t="str">
        <f t="shared" si="378"/>
        <v>theater</v>
      </c>
      <c r="R4014" s="7" t="str">
        <f t="shared" si="379"/>
        <v>plays</v>
      </c>
      <c r="S4014" s="8">
        <f t="shared" si="377"/>
        <v>42096.544548611113</v>
      </c>
      <c r="T4014" s="8">
        <f t="shared" si="374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375"/>
        <v>1.2999999999999999E-2</v>
      </c>
      <c r="P4015" s="6">
        <f t="shared" si="376"/>
        <v>13</v>
      </c>
      <c r="Q4015" s="7" t="str">
        <f t="shared" si="378"/>
        <v>theater</v>
      </c>
      <c r="R4015" s="7" t="str">
        <f t="shared" si="379"/>
        <v>plays</v>
      </c>
      <c r="S4015" s="8">
        <f t="shared" si="377"/>
        <v>42021.301192129627</v>
      </c>
      <c r="T4015" s="8">
        <f t="shared" si="374"/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375"/>
        <v>0</v>
      </c>
      <c r="P4016" s="6">
        <f t="shared" si="376"/>
        <v>0</v>
      </c>
      <c r="Q4016" s="7" t="str">
        <f t="shared" si="378"/>
        <v>theater</v>
      </c>
      <c r="R4016" s="7" t="str">
        <f t="shared" si="379"/>
        <v>plays</v>
      </c>
      <c r="S4016" s="8">
        <f t="shared" si="377"/>
        <v>42419.246168981481</v>
      </c>
      <c r="T4016" s="8">
        <f t="shared" si="374"/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375"/>
        <v>1.4285714285714287E-4</v>
      </c>
      <c r="P4017" s="6">
        <f t="shared" si="376"/>
        <v>1</v>
      </c>
      <c r="Q4017" s="7" t="str">
        <f t="shared" si="378"/>
        <v>theater</v>
      </c>
      <c r="R4017" s="7" t="str">
        <f t="shared" si="379"/>
        <v>plays</v>
      </c>
      <c r="S4017" s="8">
        <f t="shared" si="377"/>
        <v>42174.780821759254</v>
      </c>
      <c r="T4017" s="8">
        <f t="shared" si="374"/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375"/>
        <v>0.14000000000000001</v>
      </c>
      <c r="P4018" s="6">
        <f t="shared" si="376"/>
        <v>10</v>
      </c>
      <c r="Q4018" s="7" t="str">
        <f t="shared" si="378"/>
        <v>theater</v>
      </c>
      <c r="R4018" s="7" t="str">
        <f t="shared" si="379"/>
        <v>plays</v>
      </c>
      <c r="S4018" s="8">
        <f t="shared" si="377"/>
        <v>41869.872685185182</v>
      </c>
      <c r="T4018" s="8">
        <f t="shared" si="374"/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375"/>
        <v>1.0500000000000001E-2</v>
      </c>
      <c r="P4019" s="6">
        <f t="shared" si="376"/>
        <v>52.5</v>
      </c>
      <c r="Q4019" s="7" t="str">
        <f t="shared" si="378"/>
        <v>theater</v>
      </c>
      <c r="R4019" s="7" t="str">
        <f t="shared" si="379"/>
        <v>plays</v>
      </c>
      <c r="S4019" s="8">
        <f t="shared" si="377"/>
        <v>41856.672152777777</v>
      </c>
      <c r="T4019" s="8">
        <f t="shared" si="374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375"/>
        <v>8.666666666666667E-2</v>
      </c>
      <c r="P4020" s="6">
        <f t="shared" si="376"/>
        <v>32.5</v>
      </c>
      <c r="Q4020" s="7" t="str">
        <f t="shared" si="378"/>
        <v>theater</v>
      </c>
      <c r="R4020" s="7" t="str">
        <f t="shared" si="379"/>
        <v>plays</v>
      </c>
      <c r="S4020" s="8">
        <f t="shared" si="377"/>
        <v>42620.91097222222</v>
      </c>
      <c r="T4020" s="8">
        <f t="shared" si="374"/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375"/>
        <v>8.2857142857142851E-3</v>
      </c>
      <c r="P4021" s="6">
        <f t="shared" si="376"/>
        <v>7.25</v>
      </c>
      <c r="Q4021" s="7" t="str">
        <f t="shared" si="378"/>
        <v>theater</v>
      </c>
      <c r="R4021" s="7" t="str">
        <f t="shared" si="379"/>
        <v>plays</v>
      </c>
      <c r="S4021" s="8">
        <f t="shared" si="377"/>
        <v>42417.675879629634</v>
      </c>
      <c r="T4021" s="8">
        <f t="shared" si="374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375"/>
        <v>0.16666666666666666</v>
      </c>
      <c r="P4022" s="6">
        <f t="shared" si="376"/>
        <v>33.333333333333336</v>
      </c>
      <c r="Q4022" s="7" t="str">
        <f t="shared" si="378"/>
        <v>theater</v>
      </c>
      <c r="R4022" s="7" t="str">
        <f t="shared" si="379"/>
        <v>plays</v>
      </c>
      <c r="S4022" s="8">
        <f t="shared" si="377"/>
        <v>42057.190960648149</v>
      </c>
      <c r="T4022" s="8">
        <f t="shared" si="374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375"/>
        <v>8.3333333333333332E-3</v>
      </c>
      <c r="P4023" s="6">
        <f t="shared" si="376"/>
        <v>62.5</v>
      </c>
      <c r="Q4023" s="7" t="str">
        <f t="shared" si="378"/>
        <v>theater</v>
      </c>
      <c r="R4023" s="7" t="str">
        <f t="shared" si="379"/>
        <v>plays</v>
      </c>
      <c r="S4023" s="8">
        <f t="shared" si="377"/>
        <v>41878.911550925928</v>
      </c>
      <c r="T4023" s="8">
        <f t="shared" si="374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375"/>
        <v>0.69561111111111107</v>
      </c>
      <c r="P4024" s="6">
        <f t="shared" si="376"/>
        <v>63.558375634517766</v>
      </c>
      <c r="Q4024" s="7" t="str">
        <f t="shared" si="378"/>
        <v>theater</v>
      </c>
      <c r="R4024" s="7" t="str">
        <f t="shared" si="379"/>
        <v>plays</v>
      </c>
      <c r="S4024" s="8">
        <f t="shared" si="377"/>
        <v>41990.584108796291</v>
      </c>
      <c r="T4024" s="8">
        <f t="shared" si="374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375"/>
        <v>0</v>
      </c>
      <c r="P4025" s="6">
        <f t="shared" si="376"/>
        <v>0</v>
      </c>
      <c r="Q4025" s="7" t="str">
        <f t="shared" si="378"/>
        <v>theater</v>
      </c>
      <c r="R4025" s="7" t="str">
        <f t="shared" si="379"/>
        <v>plays</v>
      </c>
      <c r="S4025" s="8">
        <f t="shared" si="377"/>
        <v>42408.999571759254</v>
      </c>
      <c r="T4025" s="8">
        <f t="shared" si="374"/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375"/>
        <v>1.2500000000000001E-2</v>
      </c>
      <c r="P4026" s="6">
        <f t="shared" si="376"/>
        <v>10</v>
      </c>
      <c r="Q4026" s="7" t="str">
        <f t="shared" si="378"/>
        <v>theater</v>
      </c>
      <c r="R4026" s="7" t="str">
        <f t="shared" si="379"/>
        <v>plays</v>
      </c>
      <c r="S4026" s="8">
        <f t="shared" si="377"/>
        <v>42217.670104166667</v>
      </c>
      <c r="T4026" s="8">
        <f t="shared" si="374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375"/>
        <v>0.05</v>
      </c>
      <c r="P4027" s="6">
        <f t="shared" si="376"/>
        <v>62.5</v>
      </c>
      <c r="Q4027" s="7" t="str">
        <f t="shared" si="378"/>
        <v>theater</v>
      </c>
      <c r="R4027" s="7" t="str">
        <f t="shared" si="379"/>
        <v>plays</v>
      </c>
      <c r="S4027" s="8">
        <f t="shared" si="377"/>
        <v>42151.237685185188</v>
      </c>
      <c r="T4027" s="8">
        <f t="shared" si="374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375"/>
        <v>0</v>
      </c>
      <c r="P4028" s="6">
        <f t="shared" si="376"/>
        <v>0</v>
      </c>
      <c r="Q4028" s="7" t="str">
        <f t="shared" si="378"/>
        <v>theater</v>
      </c>
      <c r="R4028" s="7" t="str">
        <f t="shared" si="379"/>
        <v>plays</v>
      </c>
      <c r="S4028" s="8">
        <f t="shared" si="377"/>
        <v>42282.655543981484</v>
      </c>
      <c r="T4028" s="8">
        <f t="shared" si="374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375"/>
        <v>7.166666666666667E-2</v>
      </c>
      <c r="P4029" s="6">
        <f t="shared" si="376"/>
        <v>30.714285714285715</v>
      </c>
      <c r="Q4029" s="7" t="str">
        <f t="shared" si="378"/>
        <v>theater</v>
      </c>
      <c r="R4029" s="7" t="str">
        <f t="shared" si="379"/>
        <v>plays</v>
      </c>
      <c r="S4029" s="8">
        <f t="shared" si="377"/>
        <v>42768.97084490741</v>
      </c>
      <c r="T4029" s="8">
        <f t="shared" si="374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375"/>
        <v>0.28050000000000003</v>
      </c>
      <c r="P4030" s="6">
        <f t="shared" si="376"/>
        <v>51</v>
      </c>
      <c r="Q4030" s="7" t="str">
        <f t="shared" si="378"/>
        <v>theater</v>
      </c>
      <c r="R4030" s="7" t="str">
        <f t="shared" si="379"/>
        <v>plays</v>
      </c>
      <c r="S4030" s="8">
        <f t="shared" si="377"/>
        <v>41765.938657407409</v>
      </c>
      <c r="T4030" s="8">
        <f t="shared" si="374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375"/>
        <v>0</v>
      </c>
      <c r="P4031" s="6">
        <f t="shared" si="376"/>
        <v>0</v>
      </c>
      <c r="Q4031" s="7" t="str">
        <f t="shared" si="378"/>
        <v>theater</v>
      </c>
      <c r="R4031" s="7" t="str">
        <f t="shared" si="379"/>
        <v>plays</v>
      </c>
      <c r="S4031" s="8">
        <f t="shared" si="377"/>
        <v>42322.025115740747</v>
      </c>
      <c r="T4031" s="8">
        <f t="shared" si="374"/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375"/>
        <v>0.16</v>
      </c>
      <c r="P4032" s="6">
        <f t="shared" si="376"/>
        <v>66.666666666666671</v>
      </c>
      <c r="Q4032" s="7" t="str">
        <f t="shared" si="378"/>
        <v>theater</v>
      </c>
      <c r="R4032" s="7" t="str">
        <f t="shared" si="379"/>
        <v>plays</v>
      </c>
      <c r="S4032" s="8">
        <f t="shared" si="377"/>
        <v>42374.655081018514</v>
      </c>
      <c r="T4032" s="8">
        <f t="shared" si="374"/>
        <v>42403.784027777772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375"/>
        <v>0</v>
      </c>
      <c r="P4033" s="6">
        <f t="shared" si="376"/>
        <v>0</v>
      </c>
      <c r="Q4033" s="7" t="str">
        <f t="shared" si="378"/>
        <v>theater</v>
      </c>
      <c r="R4033" s="7" t="str">
        <f t="shared" si="379"/>
        <v>plays</v>
      </c>
      <c r="S4033" s="8">
        <f t="shared" si="377"/>
        <v>41941.585231481484</v>
      </c>
      <c r="T4033" s="8">
        <f t="shared" si="374"/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375"/>
        <v>6.8287037037037035E-2</v>
      </c>
      <c r="P4034" s="6">
        <f t="shared" si="376"/>
        <v>59</v>
      </c>
      <c r="Q4034" s="7" t="str">
        <f t="shared" si="378"/>
        <v>theater</v>
      </c>
      <c r="R4034" s="7" t="str">
        <f t="shared" si="379"/>
        <v>plays</v>
      </c>
      <c r="S4034" s="8">
        <f t="shared" si="377"/>
        <v>42293.809212962966</v>
      </c>
      <c r="T4034" s="8">
        <f t="shared" ref="T4034:T4097" si="380">(((I4034/60)/60)/24)+DATE(1970,1,1)</f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381">E4035/D4035</f>
        <v>0.25698702928870293</v>
      </c>
      <c r="P4035" s="6">
        <f t="shared" ref="P4035:P4098" si="382">IF(L4035=0,0,E4035/L4035)</f>
        <v>65.340319148936175</v>
      </c>
      <c r="Q4035" s="7" t="str">
        <f t="shared" si="378"/>
        <v>theater</v>
      </c>
      <c r="R4035" s="7" t="str">
        <f t="shared" si="379"/>
        <v>plays</v>
      </c>
      <c r="S4035" s="8">
        <f t="shared" ref="S4035:S4098" si="383">(((J4035/60)/60)/24)+DATE(1970,1,1)</f>
        <v>42614.268796296295</v>
      </c>
      <c r="T4035" s="8">
        <f t="shared" si="380"/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381"/>
        <v>1.4814814814814815E-2</v>
      </c>
      <c r="P4036" s="6">
        <f t="shared" si="382"/>
        <v>100</v>
      </c>
      <c r="Q4036" s="7" t="str">
        <f t="shared" si="378"/>
        <v>theater</v>
      </c>
      <c r="R4036" s="7" t="str">
        <f t="shared" si="379"/>
        <v>plays</v>
      </c>
      <c r="S4036" s="8">
        <f t="shared" si="383"/>
        <v>42067.947337962964</v>
      </c>
      <c r="T4036" s="8">
        <f t="shared" si="380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381"/>
        <v>0.36849999999999999</v>
      </c>
      <c r="P4037" s="6">
        <f t="shared" si="382"/>
        <v>147.4</v>
      </c>
      <c r="Q4037" s="7" t="str">
        <f t="shared" si="378"/>
        <v>theater</v>
      </c>
      <c r="R4037" s="7" t="str">
        <f t="shared" si="379"/>
        <v>plays</v>
      </c>
      <c r="S4037" s="8">
        <f t="shared" si="383"/>
        <v>41903.882951388885</v>
      </c>
      <c r="T4037" s="8">
        <f t="shared" si="380"/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381"/>
        <v>0.47049999999999997</v>
      </c>
      <c r="P4038" s="6">
        <f t="shared" si="382"/>
        <v>166.05882352941177</v>
      </c>
      <c r="Q4038" s="7" t="str">
        <f t="shared" si="378"/>
        <v>theater</v>
      </c>
      <c r="R4038" s="7" t="str">
        <f t="shared" si="379"/>
        <v>plays</v>
      </c>
      <c r="S4038" s="8">
        <f t="shared" si="383"/>
        <v>41804.937083333331</v>
      </c>
      <c r="T4038" s="8">
        <f t="shared" si="380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381"/>
        <v>0.11428571428571428</v>
      </c>
      <c r="P4039" s="6">
        <f t="shared" si="382"/>
        <v>40</v>
      </c>
      <c r="Q4039" s="7" t="str">
        <f t="shared" si="378"/>
        <v>theater</v>
      </c>
      <c r="R4039" s="7" t="str">
        <f t="shared" si="379"/>
        <v>plays</v>
      </c>
      <c r="S4039" s="8">
        <f t="shared" si="383"/>
        <v>42497.070775462969</v>
      </c>
      <c r="T4039" s="8">
        <f t="shared" si="380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381"/>
        <v>0.12039999999999999</v>
      </c>
      <c r="P4040" s="6">
        <f t="shared" si="382"/>
        <v>75.25</v>
      </c>
      <c r="Q4040" s="7" t="str">
        <f t="shared" si="378"/>
        <v>theater</v>
      </c>
      <c r="R4040" s="7" t="str">
        <f t="shared" si="379"/>
        <v>plays</v>
      </c>
      <c r="S4040" s="8">
        <f t="shared" si="383"/>
        <v>41869.798726851855</v>
      </c>
      <c r="T4040" s="8">
        <f t="shared" si="380"/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381"/>
        <v>0.6</v>
      </c>
      <c r="P4041" s="6">
        <f t="shared" si="382"/>
        <v>60</v>
      </c>
      <c r="Q4041" s="7" t="str">
        <f t="shared" si="378"/>
        <v>theater</v>
      </c>
      <c r="R4041" s="7" t="str">
        <f t="shared" si="379"/>
        <v>plays</v>
      </c>
      <c r="S4041" s="8">
        <f t="shared" si="383"/>
        <v>42305.670914351853</v>
      </c>
      <c r="T4041" s="8">
        <f t="shared" si="380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381"/>
        <v>0.3125</v>
      </c>
      <c r="P4042" s="6">
        <f t="shared" si="382"/>
        <v>1250</v>
      </c>
      <c r="Q4042" s="7" t="str">
        <f t="shared" si="378"/>
        <v>theater</v>
      </c>
      <c r="R4042" s="7" t="str">
        <f t="shared" si="379"/>
        <v>plays</v>
      </c>
      <c r="S4042" s="8">
        <f t="shared" si="383"/>
        <v>42144.231527777782</v>
      </c>
      <c r="T4042" s="8">
        <f t="shared" si="380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381"/>
        <v>4.1999999999999997E-3</v>
      </c>
      <c r="P4043" s="6">
        <f t="shared" si="382"/>
        <v>10.5</v>
      </c>
      <c r="Q4043" s="7" t="str">
        <f t="shared" si="378"/>
        <v>theater</v>
      </c>
      <c r="R4043" s="7" t="str">
        <f t="shared" si="379"/>
        <v>plays</v>
      </c>
      <c r="S4043" s="8">
        <f t="shared" si="383"/>
        <v>42559.474004629628</v>
      </c>
      <c r="T4043" s="8">
        <f t="shared" si="380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381"/>
        <v>2.0999999999999999E-3</v>
      </c>
      <c r="P4044" s="6">
        <f t="shared" si="382"/>
        <v>7</v>
      </c>
      <c r="Q4044" s="7" t="str">
        <f t="shared" si="378"/>
        <v>theater</v>
      </c>
      <c r="R4044" s="7" t="str">
        <f t="shared" si="379"/>
        <v>plays</v>
      </c>
      <c r="S4044" s="8">
        <f t="shared" si="383"/>
        <v>41995.084074074075</v>
      </c>
      <c r="T4044" s="8">
        <f t="shared" si="380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381"/>
        <v>0</v>
      </c>
      <c r="P4045" s="6">
        <f t="shared" si="382"/>
        <v>0</v>
      </c>
      <c r="Q4045" s="7" t="str">
        <f t="shared" si="378"/>
        <v>theater</v>
      </c>
      <c r="R4045" s="7" t="str">
        <f t="shared" si="379"/>
        <v>plays</v>
      </c>
      <c r="S4045" s="8">
        <f t="shared" si="383"/>
        <v>41948.957465277781</v>
      </c>
      <c r="T4045" s="8">
        <f t="shared" si="380"/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381"/>
        <v>0.375</v>
      </c>
      <c r="P4046" s="6">
        <f t="shared" si="382"/>
        <v>56.25</v>
      </c>
      <c r="Q4046" s="7" t="str">
        <f t="shared" si="378"/>
        <v>theater</v>
      </c>
      <c r="R4046" s="7" t="str">
        <f t="shared" si="379"/>
        <v>plays</v>
      </c>
      <c r="S4046" s="8">
        <f t="shared" si="383"/>
        <v>42074.219699074078</v>
      </c>
      <c r="T4046" s="8">
        <f t="shared" si="380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381"/>
        <v>2.0000000000000001E-4</v>
      </c>
      <c r="P4047" s="6">
        <f t="shared" si="382"/>
        <v>1</v>
      </c>
      <c r="Q4047" s="7" t="str">
        <f t="shared" si="378"/>
        <v>theater</v>
      </c>
      <c r="R4047" s="7" t="str">
        <f t="shared" si="379"/>
        <v>plays</v>
      </c>
      <c r="S4047" s="8">
        <f t="shared" si="383"/>
        <v>41842.201261574075</v>
      </c>
      <c r="T4047" s="8">
        <f t="shared" si="380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381"/>
        <v>8.2142857142857142E-2</v>
      </c>
      <c r="P4048" s="6">
        <f t="shared" si="382"/>
        <v>38.333333333333336</v>
      </c>
      <c r="Q4048" s="7" t="str">
        <f t="shared" si="378"/>
        <v>theater</v>
      </c>
      <c r="R4048" s="7" t="str">
        <f t="shared" si="379"/>
        <v>plays</v>
      </c>
      <c r="S4048" s="8">
        <f t="shared" si="383"/>
        <v>41904.650578703702</v>
      </c>
      <c r="T4048" s="8">
        <f t="shared" si="380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381"/>
        <v>2.1999999999999999E-2</v>
      </c>
      <c r="P4049" s="6">
        <f t="shared" si="382"/>
        <v>27.5</v>
      </c>
      <c r="Q4049" s="7" t="str">
        <f t="shared" si="378"/>
        <v>theater</v>
      </c>
      <c r="R4049" s="7" t="str">
        <f t="shared" si="379"/>
        <v>plays</v>
      </c>
      <c r="S4049" s="8">
        <f t="shared" si="383"/>
        <v>41991.022488425922</v>
      </c>
      <c r="T4049" s="8">
        <f t="shared" si="380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381"/>
        <v>0.17652941176470588</v>
      </c>
      <c r="P4050" s="6">
        <f t="shared" si="382"/>
        <v>32.978021978021978</v>
      </c>
      <c r="Q4050" s="7" t="str">
        <f t="shared" si="378"/>
        <v>theater</v>
      </c>
      <c r="R4050" s="7" t="str">
        <f t="shared" si="379"/>
        <v>plays</v>
      </c>
      <c r="S4050" s="8">
        <f t="shared" si="383"/>
        <v>42436.509108796294</v>
      </c>
      <c r="T4050" s="8">
        <f t="shared" si="380"/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381"/>
        <v>8.0000000000000004E-4</v>
      </c>
      <c r="P4051" s="6">
        <f t="shared" si="382"/>
        <v>16</v>
      </c>
      <c r="Q4051" s="7" t="str">
        <f t="shared" si="378"/>
        <v>theater</v>
      </c>
      <c r="R4051" s="7" t="str">
        <f t="shared" si="379"/>
        <v>plays</v>
      </c>
      <c r="S4051" s="8">
        <f t="shared" si="383"/>
        <v>42169.958506944444</v>
      </c>
      <c r="T4051" s="8">
        <f t="shared" si="380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381"/>
        <v>6.6666666666666664E-4</v>
      </c>
      <c r="P4052" s="6">
        <f t="shared" si="382"/>
        <v>1</v>
      </c>
      <c r="Q4052" s="7" t="str">
        <f t="shared" si="378"/>
        <v>theater</v>
      </c>
      <c r="R4052" s="7" t="str">
        <f t="shared" si="379"/>
        <v>plays</v>
      </c>
      <c r="S4052" s="8">
        <f t="shared" si="383"/>
        <v>41905.636469907404</v>
      </c>
      <c r="T4052" s="8">
        <f t="shared" si="380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381"/>
        <v>0</v>
      </c>
      <c r="P4053" s="6">
        <f t="shared" si="382"/>
        <v>0</v>
      </c>
      <c r="Q4053" s="7" t="str">
        <f t="shared" si="378"/>
        <v>theater</v>
      </c>
      <c r="R4053" s="7" t="str">
        <f t="shared" si="379"/>
        <v>plays</v>
      </c>
      <c r="S4053" s="8">
        <f t="shared" si="383"/>
        <v>41761.810150462967</v>
      </c>
      <c r="T4053" s="8">
        <f t="shared" si="380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381"/>
        <v>0.37533333333333335</v>
      </c>
      <c r="P4054" s="6">
        <f t="shared" si="382"/>
        <v>86.615384615384613</v>
      </c>
      <c r="Q4054" s="7" t="str">
        <f t="shared" si="378"/>
        <v>theater</v>
      </c>
      <c r="R4054" s="7" t="str">
        <f t="shared" si="379"/>
        <v>plays</v>
      </c>
      <c r="S4054" s="8">
        <f t="shared" si="383"/>
        <v>41865.878657407404</v>
      </c>
      <c r="T4054" s="8">
        <f t="shared" si="380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381"/>
        <v>0.22</v>
      </c>
      <c r="P4055" s="6">
        <f t="shared" si="382"/>
        <v>55</v>
      </c>
      <c r="Q4055" s="7" t="str">
        <f t="shared" si="378"/>
        <v>theater</v>
      </c>
      <c r="R4055" s="7" t="str">
        <f t="shared" si="379"/>
        <v>plays</v>
      </c>
      <c r="S4055" s="8">
        <f t="shared" si="383"/>
        <v>41928.690138888887</v>
      </c>
      <c r="T4055" s="8">
        <f t="shared" si="380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381"/>
        <v>0</v>
      </c>
      <c r="P4056" s="6">
        <f t="shared" si="382"/>
        <v>0</v>
      </c>
      <c r="Q4056" s="7" t="str">
        <f t="shared" si="378"/>
        <v>theater</v>
      </c>
      <c r="R4056" s="7" t="str">
        <f t="shared" si="379"/>
        <v>plays</v>
      </c>
      <c r="S4056" s="8">
        <f t="shared" si="383"/>
        <v>42613.841261574074</v>
      </c>
      <c r="T4056" s="8">
        <f t="shared" si="380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381"/>
        <v>0.1762</v>
      </c>
      <c r="P4057" s="6">
        <f t="shared" si="382"/>
        <v>41.952380952380949</v>
      </c>
      <c r="Q4057" s="7" t="str">
        <f t="shared" si="378"/>
        <v>theater</v>
      </c>
      <c r="R4057" s="7" t="str">
        <f t="shared" si="379"/>
        <v>plays</v>
      </c>
      <c r="S4057" s="8">
        <f t="shared" si="383"/>
        <v>41779.648506944446</v>
      </c>
      <c r="T4057" s="8">
        <f t="shared" si="380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381"/>
        <v>0.53</v>
      </c>
      <c r="P4058" s="6">
        <f t="shared" si="382"/>
        <v>88.333333333333329</v>
      </c>
      <c r="Q4058" s="7" t="str">
        <f t="shared" si="378"/>
        <v>theater</v>
      </c>
      <c r="R4058" s="7" t="str">
        <f t="shared" si="379"/>
        <v>plays</v>
      </c>
      <c r="S4058" s="8">
        <f t="shared" si="383"/>
        <v>42534.933321759265</v>
      </c>
      <c r="T4058" s="8">
        <f t="shared" si="380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381"/>
        <v>0.22142857142857142</v>
      </c>
      <c r="P4059" s="6">
        <f t="shared" si="382"/>
        <v>129.16666666666666</v>
      </c>
      <c r="Q4059" s="7" t="str">
        <f t="shared" si="378"/>
        <v>theater</v>
      </c>
      <c r="R4059" s="7" t="str">
        <f t="shared" si="379"/>
        <v>plays</v>
      </c>
      <c r="S4059" s="8">
        <f t="shared" si="383"/>
        <v>42310.968518518523</v>
      </c>
      <c r="T4059" s="8">
        <f t="shared" si="380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381"/>
        <v>2.5333333333333333E-2</v>
      </c>
      <c r="P4060" s="6">
        <f t="shared" si="382"/>
        <v>23.75</v>
      </c>
      <c r="Q4060" s="7" t="str">
        <f t="shared" si="378"/>
        <v>theater</v>
      </c>
      <c r="R4060" s="7" t="str">
        <f t="shared" si="379"/>
        <v>plays</v>
      </c>
      <c r="S4060" s="8">
        <f t="shared" si="383"/>
        <v>42446.060694444444</v>
      </c>
      <c r="T4060" s="8">
        <f t="shared" si="380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381"/>
        <v>2.5000000000000001E-2</v>
      </c>
      <c r="P4061" s="6">
        <f t="shared" si="382"/>
        <v>35.714285714285715</v>
      </c>
      <c r="Q4061" s="7" t="str">
        <f t="shared" si="378"/>
        <v>theater</v>
      </c>
      <c r="R4061" s="7" t="str">
        <f t="shared" si="379"/>
        <v>plays</v>
      </c>
      <c r="S4061" s="8">
        <f t="shared" si="383"/>
        <v>41866.640648148146</v>
      </c>
      <c r="T4061" s="8">
        <f t="shared" si="380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381"/>
        <v>2.8500000000000001E-2</v>
      </c>
      <c r="P4062" s="6">
        <f t="shared" si="382"/>
        <v>57</v>
      </c>
      <c r="Q4062" s="7" t="str">
        <f t="shared" si="378"/>
        <v>theater</v>
      </c>
      <c r="R4062" s="7" t="str">
        <f t="shared" si="379"/>
        <v>plays</v>
      </c>
      <c r="S4062" s="8">
        <f t="shared" si="383"/>
        <v>41779.695092592592</v>
      </c>
      <c r="T4062" s="8">
        <f t="shared" si="380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381"/>
        <v>0</v>
      </c>
      <c r="P4063" s="6">
        <f t="shared" si="382"/>
        <v>0</v>
      </c>
      <c r="Q4063" s="7" t="str">
        <f t="shared" si="378"/>
        <v>theater</v>
      </c>
      <c r="R4063" s="7" t="str">
        <f t="shared" si="379"/>
        <v>plays</v>
      </c>
      <c r="S4063" s="8">
        <f t="shared" si="383"/>
        <v>42421.141469907408</v>
      </c>
      <c r="T4063" s="8">
        <f t="shared" si="380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381"/>
        <v>2.4500000000000001E-2</v>
      </c>
      <c r="P4064" s="6">
        <f t="shared" si="382"/>
        <v>163.33333333333334</v>
      </c>
      <c r="Q4064" s="7" t="str">
        <f t="shared" si="378"/>
        <v>theater</v>
      </c>
      <c r="R4064" s="7" t="str">
        <f t="shared" si="379"/>
        <v>plays</v>
      </c>
      <c r="S4064" s="8">
        <f t="shared" si="383"/>
        <v>42523.739212962959</v>
      </c>
      <c r="T4064" s="8">
        <f t="shared" si="380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381"/>
        <v>1.4210526315789474E-2</v>
      </c>
      <c r="P4065" s="6">
        <f t="shared" si="382"/>
        <v>15</v>
      </c>
      <c r="Q4065" s="7" t="str">
        <f t="shared" si="378"/>
        <v>theater</v>
      </c>
      <c r="R4065" s="7" t="str">
        <f t="shared" si="379"/>
        <v>plays</v>
      </c>
      <c r="S4065" s="8">
        <f t="shared" si="383"/>
        <v>41787.681527777779</v>
      </c>
      <c r="T4065" s="8">
        <f t="shared" si="380"/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381"/>
        <v>0.1925</v>
      </c>
      <c r="P4066" s="6">
        <f t="shared" si="382"/>
        <v>64.166666666666671</v>
      </c>
      <c r="Q4066" s="7" t="str">
        <f t="shared" si="378"/>
        <v>theater</v>
      </c>
      <c r="R4066" s="7" t="str">
        <f t="shared" si="379"/>
        <v>plays</v>
      </c>
      <c r="S4066" s="8">
        <f t="shared" si="383"/>
        <v>42093.588263888887</v>
      </c>
      <c r="T4066" s="8">
        <f t="shared" si="380"/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381"/>
        <v>6.7499999999999999E-3</v>
      </c>
      <c r="P4067" s="6">
        <f t="shared" si="382"/>
        <v>6.75</v>
      </c>
      <c r="Q4067" s="7" t="str">
        <f t="shared" si="378"/>
        <v>theater</v>
      </c>
      <c r="R4067" s="7" t="str">
        <f t="shared" si="379"/>
        <v>plays</v>
      </c>
      <c r="S4067" s="8">
        <f t="shared" si="383"/>
        <v>41833.951516203706</v>
      </c>
      <c r="T4067" s="8">
        <f t="shared" si="380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381"/>
        <v>1.6666666666666668E-3</v>
      </c>
      <c r="P4068" s="6">
        <f t="shared" si="382"/>
        <v>25</v>
      </c>
      <c r="Q4068" s="7" t="str">
        <f t="shared" si="378"/>
        <v>theater</v>
      </c>
      <c r="R4068" s="7" t="str">
        <f t="shared" si="379"/>
        <v>plays</v>
      </c>
      <c r="S4068" s="8">
        <f t="shared" si="383"/>
        <v>42479.039212962962</v>
      </c>
      <c r="T4068" s="8">
        <f t="shared" si="380"/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381"/>
        <v>0.60899999999999999</v>
      </c>
      <c r="P4069" s="6">
        <f t="shared" si="382"/>
        <v>179.11764705882354</v>
      </c>
      <c r="Q4069" s="7" t="str">
        <f t="shared" si="378"/>
        <v>theater</v>
      </c>
      <c r="R4069" s="7" t="str">
        <f t="shared" si="379"/>
        <v>plays</v>
      </c>
      <c r="S4069" s="8">
        <f t="shared" si="383"/>
        <v>42235.117476851854</v>
      </c>
      <c r="T4069" s="8">
        <f t="shared" si="380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381"/>
        <v>0.01</v>
      </c>
      <c r="P4070" s="6">
        <f t="shared" si="382"/>
        <v>34.950000000000003</v>
      </c>
      <c r="Q4070" s="7" t="str">
        <f t="shared" si="378"/>
        <v>theater</v>
      </c>
      <c r="R4070" s="7" t="str">
        <f t="shared" si="379"/>
        <v>plays</v>
      </c>
      <c r="S4070" s="8">
        <f t="shared" si="383"/>
        <v>42718.963599537034</v>
      </c>
      <c r="T4070" s="8">
        <f t="shared" si="380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381"/>
        <v>0.34399999999999997</v>
      </c>
      <c r="P4071" s="6">
        <f t="shared" si="382"/>
        <v>33.07692307692308</v>
      </c>
      <c r="Q4071" s="7" t="str">
        <f t="shared" si="378"/>
        <v>theater</v>
      </c>
      <c r="R4071" s="7" t="str">
        <f t="shared" si="379"/>
        <v>plays</v>
      </c>
      <c r="S4071" s="8">
        <f t="shared" si="383"/>
        <v>42022.661527777775</v>
      </c>
      <c r="T4071" s="8">
        <f t="shared" si="380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381"/>
        <v>0.16500000000000001</v>
      </c>
      <c r="P4072" s="6">
        <f t="shared" si="382"/>
        <v>27.5</v>
      </c>
      <c r="Q4072" s="7" t="str">
        <f t="shared" si="378"/>
        <v>theater</v>
      </c>
      <c r="R4072" s="7" t="str">
        <f t="shared" si="379"/>
        <v>plays</v>
      </c>
      <c r="S4072" s="8">
        <f t="shared" si="383"/>
        <v>42031.666898148149</v>
      </c>
      <c r="T4072" s="8">
        <f t="shared" si="380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381"/>
        <v>0</v>
      </c>
      <c r="P4073" s="6">
        <f t="shared" si="382"/>
        <v>0</v>
      </c>
      <c r="Q4073" s="7" t="str">
        <f t="shared" si="378"/>
        <v>theater</v>
      </c>
      <c r="R4073" s="7" t="str">
        <f t="shared" si="379"/>
        <v>plays</v>
      </c>
      <c r="S4073" s="8">
        <f t="shared" si="383"/>
        <v>42700.804756944446</v>
      </c>
      <c r="T4073" s="8">
        <f t="shared" si="380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381"/>
        <v>4.0000000000000001E-3</v>
      </c>
      <c r="P4074" s="6">
        <f t="shared" si="382"/>
        <v>2</v>
      </c>
      <c r="Q4074" s="7" t="str">
        <f t="shared" ref="Q4074:Q4115" si="384">LEFT(N4074,SEARCH("/",N4074)-1)</f>
        <v>theater</v>
      </c>
      <c r="R4074" s="7" t="str">
        <f t="shared" ref="R4074:R4115" si="385">RIGHT(N4074,LEN(N4074)-SEARCH("/",N4074))</f>
        <v>plays</v>
      </c>
      <c r="S4074" s="8">
        <f t="shared" si="383"/>
        <v>41812.77443287037</v>
      </c>
      <c r="T4074" s="8">
        <f t="shared" si="380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381"/>
        <v>1.0571428571428572E-2</v>
      </c>
      <c r="P4075" s="6">
        <f t="shared" si="382"/>
        <v>18.5</v>
      </c>
      <c r="Q4075" s="7" t="str">
        <f t="shared" si="384"/>
        <v>theater</v>
      </c>
      <c r="R4075" s="7" t="str">
        <f t="shared" si="385"/>
        <v>plays</v>
      </c>
      <c r="S4075" s="8">
        <f t="shared" si="383"/>
        <v>42078.34520833334</v>
      </c>
      <c r="T4075" s="8">
        <f t="shared" si="380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381"/>
        <v>0.26727272727272727</v>
      </c>
      <c r="P4076" s="6">
        <f t="shared" si="382"/>
        <v>35</v>
      </c>
      <c r="Q4076" s="7" t="str">
        <f t="shared" si="384"/>
        <v>theater</v>
      </c>
      <c r="R4076" s="7" t="str">
        <f t="shared" si="385"/>
        <v>plays</v>
      </c>
      <c r="S4076" s="8">
        <f t="shared" si="383"/>
        <v>42283.552951388891</v>
      </c>
      <c r="T4076" s="8">
        <f t="shared" si="380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381"/>
        <v>0.28799999999999998</v>
      </c>
      <c r="P4077" s="6">
        <f t="shared" si="382"/>
        <v>44.307692307692307</v>
      </c>
      <c r="Q4077" s="7" t="str">
        <f t="shared" si="384"/>
        <v>theater</v>
      </c>
      <c r="R4077" s="7" t="str">
        <f t="shared" si="385"/>
        <v>plays</v>
      </c>
      <c r="S4077" s="8">
        <f t="shared" si="383"/>
        <v>41779.045937499999</v>
      </c>
      <c r="T4077" s="8">
        <f t="shared" si="380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381"/>
        <v>0</v>
      </c>
      <c r="P4078" s="6">
        <f t="shared" si="382"/>
        <v>0</v>
      </c>
      <c r="Q4078" s="7" t="str">
        <f t="shared" si="384"/>
        <v>theater</v>
      </c>
      <c r="R4078" s="7" t="str">
        <f t="shared" si="385"/>
        <v>plays</v>
      </c>
      <c r="S4078" s="8">
        <f t="shared" si="383"/>
        <v>41905.795706018522</v>
      </c>
      <c r="T4078" s="8">
        <f t="shared" si="380"/>
        <v>41933.82708333333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381"/>
        <v>8.8999999999999996E-2</v>
      </c>
      <c r="P4079" s="6">
        <f t="shared" si="382"/>
        <v>222.5</v>
      </c>
      <c r="Q4079" s="7" t="str">
        <f t="shared" si="384"/>
        <v>theater</v>
      </c>
      <c r="R4079" s="7" t="str">
        <f t="shared" si="385"/>
        <v>plays</v>
      </c>
      <c r="S4079" s="8">
        <f t="shared" si="383"/>
        <v>42695.7105787037</v>
      </c>
      <c r="T4079" s="8">
        <f t="shared" si="380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381"/>
        <v>0</v>
      </c>
      <c r="P4080" s="6">
        <f t="shared" si="382"/>
        <v>0</v>
      </c>
      <c r="Q4080" s="7" t="str">
        <f t="shared" si="384"/>
        <v>theater</v>
      </c>
      <c r="R4080" s="7" t="str">
        <f t="shared" si="385"/>
        <v>plays</v>
      </c>
      <c r="S4080" s="8">
        <f t="shared" si="383"/>
        <v>42732.787523148145</v>
      </c>
      <c r="T4080" s="8">
        <f t="shared" si="380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381"/>
        <v>1.6666666666666668E-3</v>
      </c>
      <c r="P4081" s="6">
        <f t="shared" si="382"/>
        <v>5</v>
      </c>
      <c r="Q4081" s="7" t="str">
        <f t="shared" si="384"/>
        <v>theater</v>
      </c>
      <c r="R4081" s="7" t="str">
        <f t="shared" si="385"/>
        <v>plays</v>
      </c>
      <c r="S4081" s="8">
        <f t="shared" si="383"/>
        <v>42510.938900462963</v>
      </c>
      <c r="T4081" s="8">
        <f t="shared" si="380"/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381"/>
        <v>0</v>
      </c>
      <c r="P4082" s="6">
        <f t="shared" si="382"/>
        <v>0</v>
      </c>
      <c r="Q4082" s="7" t="str">
        <f t="shared" si="384"/>
        <v>theater</v>
      </c>
      <c r="R4082" s="7" t="str">
        <f t="shared" si="385"/>
        <v>plays</v>
      </c>
      <c r="S4082" s="8">
        <f t="shared" si="383"/>
        <v>42511.698101851856</v>
      </c>
      <c r="T4082" s="8">
        <f t="shared" si="380"/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381"/>
        <v>0.15737410071942445</v>
      </c>
      <c r="P4083" s="6">
        <f t="shared" si="382"/>
        <v>29.166666666666668</v>
      </c>
      <c r="Q4083" s="7" t="str">
        <f t="shared" si="384"/>
        <v>theater</v>
      </c>
      <c r="R4083" s="7" t="str">
        <f t="shared" si="385"/>
        <v>plays</v>
      </c>
      <c r="S4083" s="8">
        <f t="shared" si="383"/>
        <v>42041.581307870365</v>
      </c>
      <c r="T4083" s="8">
        <f t="shared" si="380"/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381"/>
        <v>0.02</v>
      </c>
      <c r="P4084" s="6">
        <f t="shared" si="382"/>
        <v>1.5</v>
      </c>
      <c r="Q4084" s="7" t="str">
        <f t="shared" si="384"/>
        <v>theater</v>
      </c>
      <c r="R4084" s="7" t="str">
        <f t="shared" si="385"/>
        <v>plays</v>
      </c>
      <c r="S4084" s="8">
        <f t="shared" si="383"/>
        <v>42307.189270833333</v>
      </c>
      <c r="T4084" s="8">
        <f t="shared" si="380"/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381"/>
        <v>0.21685714285714286</v>
      </c>
      <c r="P4085" s="6">
        <f t="shared" si="382"/>
        <v>126.5</v>
      </c>
      <c r="Q4085" s="7" t="str">
        <f t="shared" si="384"/>
        <v>theater</v>
      </c>
      <c r="R4085" s="7" t="str">
        <f t="shared" si="385"/>
        <v>plays</v>
      </c>
      <c r="S4085" s="8">
        <f t="shared" si="383"/>
        <v>42353.761759259258</v>
      </c>
      <c r="T4085" s="8">
        <f t="shared" si="380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381"/>
        <v>3.3333333333333335E-3</v>
      </c>
      <c r="P4086" s="6">
        <f t="shared" si="382"/>
        <v>10</v>
      </c>
      <c r="Q4086" s="7" t="str">
        <f t="shared" si="384"/>
        <v>theater</v>
      </c>
      <c r="R4086" s="7" t="str">
        <f t="shared" si="385"/>
        <v>plays</v>
      </c>
      <c r="S4086" s="8">
        <f t="shared" si="383"/>
        <v>42622.436412037037</v>
      </c>
      <c r="T4086" s="8">
        <f t="shared" si="380"/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381"/>
        <v>2.8571428571428571E-3</v>
      </c>
      <c r="P4087" s="6">
        <f t="shared" si="382"/>
        <v>10</v>
      </c>
      <c r="Q4087" s="7" t="str">
        <f t="shared" si="384"/>
        <v>theater</v>
      </c>
      <c r="R4087" s="7" t="str">
        <f t="shared" si="385"/>
        <v>plays</v>
      </c>
      <c r="S4087" s="8">
        <f t="shared" si="383"/>
        <v>42058.603877314818</v>
      </c>
      <c r="T4087" s="8">
        <f t="shared" si="380"/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381"/>
        <v>4.7E-2</v>
      </c>
      <c r="P4088" s="6">
        <f t="shared" si="382"/>
        <v>9.4</v>
      </c>
      <c r="Q4088" s="7" t="str">
        <f t="shared" si="384"/>
        <v>theater</v>
      </c>
      <c r="R4088" s="7" t="str">
        <f t="shared" si="385"/>
        <v>plays</v>
      </c>
      <c r="S4088" s="8">
        <f t="shared" si="383"/>
        <v>42304.940960648149</v>
      </c>
      <c r="T4088" s="8">
        <f t="shared" si="380"/>
        <v>42329.166666666672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381"/>
        <v>0</v>
      </c>
      <c r="P4089" s="6">
        <f t="shared" si="382"/>
        <v>0</v>
      </c>
      <c r="Q4089" s="7" t="str">
        <f t="shared" si="384"/>
        <v>theater</v>
      </c>
      <c r="R4089" s="7" t="str">
        <f t="shared" si="385"/>
        <v>plays</v>
      </c>
      <c r="S4089" s="8">
        <f t="shared" si="383"/>
        <v>42538.742893518516</v>
      </c>
      <c r="T4089" s="8">
        <f t="shared" si="380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381"/>
        <v>0.108</v>
      </c>
      <c r="P4090" s="6">
        <f t="shared" si="382"/>
        <v>72</v>
      </c>
      <c r="Q4090" s="7" t="str">
        <f t="shared" si="384"/>
        <v>theater</v>
      </c>
      <c r="R4090" s="7" t="str">
        <f t="shared" si="385"/>
        <v>plays</v>
      </c>
      <c r="S4090" s="8">
        <f t="shared" si="383"/>
        <v>41990.612546296295</v>
      </c>
      <c r="T4090" s="8">
        <f t="shared" si="380"/>
        <v>42020.434722222228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381"/>
        <v>4.8000000000000001E-2</v>
      </c>
      <c r="P4091" s="6">
        <f t="shared" si="382"/>
        <v>30</v>
      </c>
      <c r="Q4091" s="7" t="str">
        <f t="shared" si="384"/>
        <v>theater</v>
      </c>
      <c r="R4091" s="7" t="str">
        <f t="shared" si="385"/>
        <v>plays</v>
      </c>
      <c r="S4091" s="8">
        <f t="shared" si="383"/>
        <v>42122.732499999998</v>
      </c>
      <c r="T4091" s="8">
        <f t="shared" si="380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381"/>
        <v>3.2000000000000001E-2</v>
      </c>
      <c r="P4092" s="6">
        <f t="shared" si="382"/>
        <v>10.666666666666666</v>
      </c>
      <c r="Q4092" s="7" t="str">
        <f t="shared" si="384"/>
        <v>theater</v>
      </c>
      <c r="R4092" s="7" t="str">
        <f t="shared" si="385"/>
        <v>plays</v>
      </c>
      <c r="S4092" s="8">
        <f t="shared" si="383"/>
        <v>42209.67288194444</v>
      </c>
      <c r="T4092" s="8">
        <f t="shared" si="380"/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381"/>
        <v>0.1275</v>
      </c>
      <c r="P4093" s="6">
        <f t="shared" si="382"/>
        <v>25.5</v>
      </c>
      <c r="Q4093" s="7" t="str">
        <f t="shared" si="384"/>
        <v>theater</v>
      </c>
      <c r="R4093" s="7" t="str">
        <f t="shared" si="385"/>
        <v>plays</v>
      </c>
      <c r="S4093" s="8">
        <f t="shared" si="383"/>
        <v>41990.506377314814</v>
      </c>
      <c r="T4093" s="8">
        <f t="shared" si="380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381"/>
        <v>1.8181818181818181E-4</v>
      </c>
      <c r="P4094" s="6">
        <f t="shared" si="382"/>
        <v>20</v>
      </c>
      <c r="Q4094" s="7" t="str">
        <f t="shared" si="384"/>
        <v>theater</v>
      </c>
      <c r="R4094" s="7" t="str">
        <f t="shared" si="385"/>
        <v>plays</v>
      </c>
      <c r="S4094" s="8">
        <f t="shared" si="383"/>
        <v>42039.194988425923</v>
      </c>
      <c r="T4094" s="8">
        <f t="shared" si="380"/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381"/>
        <v>2.4E-2</v>
      </c>
      <c r="P4095" s="6">
        <f t="shared" si="382"/>
        <v>15</v>
      </c>
      <c r="Q4095" s="7" t="str">
        <f t="shared" si="384"/>
        <v>theater</v>
      </c>
      <c r="R4095" s="7" t="str">
        <f t="shared" si="385"/>
        <v>plays</v>
      </c>
      <c r="S4095" s="8">
        <f t="shared" si="383"/>
        <v>42178.815891203703</v>
      </c>
      <c r="T4095" s="8">
        <f t="shared" si="380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381"/>
        <v>0.36499999999999999</v>
      </c>
      <c r="P4096" s="6">
        <f t="shared" si="382"/>
        <v>91.25</v>
      </c>
      <c r="Q4096" s="7" t="str">
        <f t="shared" si="384"/>
        <v>theater</v>
      </c>
      <c r="R4096" s="7" t="str">
        <f t="shared" si="385"/>
        <v>plays</v>
      </c>
      <c r="S4096" s="8">
        <f t="shared" si="383"/>
        <v>41890.086805555555</v>
      </c>
      <c r="T4096" s="8">
        <f t="shared" si="380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381"/>
        <v>2.6666666666666668E-2</v>
      </c>
      <c r="P4097" s="6">
        <f t="shared" si="382"/>
        <v>800</v>
      </c>
      <c r="Q4097" s="7" t="str">
        <f t="shared" si="384"/>
        <v>theater</v>
      </c>
      <c r="R4097" s="7" t="str">
        <f t="shared" si="385"/>
        <v>plays</v>
      </c>
      <c r="S4097" s="8">
        <f t="shared" si="383"/>
        <v>42693.031828703708</v>
      </c>
      <c r="T4097" s="8">
        <f t="shared" si="380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381"/>
        <v>0.11428571428571428</v>
      </c>
      <c r="P4098" s="6">
        <f t="shared" si="382"/>
        <v>80</v>
      </c>
      <c r="Q4098" s="7" t="str">
        <f t="shared" si="384"/>
        <v>theater</v>
      </c>
      <c r="R4098" s="7" t="str">
        <f t="shared" si="385"/>
        <v>plays</v>
      </c>
      <c r="S4098" s="8">
        <f t="shared" si="383"/>
        <v>42750.530312499999</v>
      </c>
      <c r="T4098" s="8">
        <f t="shared" ref="T4098:T4115" si="386">(((I4098/60)/60)/24)+DATE(1970,1,1)</f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387">E4099/D4099</f>
        <v>0</v>
      </c>
      <c r="P4099" s="6">
        <f t="shared" ref="P4099:P4115" si="388">IF(L4099=0,0,E4099/L4099)</f>
        <v>0</v>
      </c>
      <c r="Q4099" s="7" t="str">
        <f t="shared" si="384"/>
        <v>theater</v>
      </c>
      <c r="R4099" s="7" t="str">
        <f t="shared" si="385"/>
        <v>plays</v>
      </c>
      <c r="S4099" s="8">
        <f t="shared" ref="S4099:S4115" si="389">(((J4099/60)/60)/24)+DATE(1970,1,1)</f>
        <v>42344.824502314819</v>
      </c>
      <c r="T4099" s="8">
        <f t="shared" si="386"/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387"/>
        <v>0</v>
      </c>
      <c r="P4100" s="6">
        <f t="shared" si="388"/>
        <v>0</v>
      </c>
      <c r="Q4100" s="7" t="str">
        <f t="shared" si="384"/>
        <v>theater</v>
      </c>
      <c r="R4100" s="7" t="str">
        <f t="shared" si="385"/>
        <v>plays</v>
      </c>
      <c r="S4100" s="8">
        <f t="shared" si="389"/>
        <v>42495.722187499996</v>
      </c>
      <c r="T4100" s="8">
        <f t="shared" si="386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387"/>
        <v>1.1111111111111112E-2</v>
      </c>
      <c r="P4101" s="6">
        <f t="shared" si="388"/>
        <v>50</v>
      </c>
      <c r="Q4101" s="7" t="str">
        <f t="shared" si="384"/>
        <v>theater</v>
      </c>
      <c r="R4101" s="7" t="str">
        <f t="shared" si="385"/>
        <v>plays</v>
      </c>
      <c r="S4101" s="8">
        <f t="shared" si="389"/>
        <v>42570.850381944445</v>
      </c>
      <c r="T4101" s="8">
        <f t="shared" si="386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387"/>
        <v>0</v>
      </c>
      <c r="P4102" s="6">
        <f t="shared" si="388"/>
        <v>0</v>
      </c>
      <c r="Q4102" s="7" t="str">
        <f t="shared" si="384"/>
        <v>theater</v>
      </c>
      <c r="R4102" s="7" t="str">
        <f t="shared" si="385"/>
        <v>plays</v>
      </c>
      <c r="S4102" s="8">
        <f t="shared" si="389"/>
        <v>41927.124884259261</v>
      </c>
      <c r="T4102" s="8">
        <f t="shared" si="386"/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387"/>
        <v>0</v>
      </c>
      <c r="P4103" s="6">
        <f t="shared" si="388"/>
        <v>0</v>
      </c>
      <c r="Q4103" s="7" t="str">
        <f t="shared" si="384"/>
        <v>theater</v>
      </c>
      <c r="R4103" s="7" t="str">
        <f t="shared" si="385"/>
        <v>plays</v>
      </c>
      <c r="S4103" s="8">
        <f t="shared" si="389"/>
        <v>42730.903726851851</v>
      </c>
      <c r="T4103" s="8">
        <f t="shared" si="386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387"/>
        <v>0.27400000000000002</v>
      </c>
      <c r="P4104" s="6">
        <f t="shared" si="388"/>
        <v>22.833333333333332</v>
      </c>
      <c r="Q4104" s="7" t="str">
        <f t="shared" si="384"/>
        <v>theater</v>
      </c>
      <c r="R4104" s="7" t="str">
        <f t="shared" si="385"/>
        <v>plays</v>
      </c>
      <c r="S4104" s="8">
        <f t="shared" si="389"/>
        <v>42475.848067129627</v>
      </c>
      <c r="T4104" s="8">
        <f t="shared" si="386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387"/>
        <v>0.1</v>
      </c>
      <c r="P4105" s="6">
        <f t="shared" si="388"/>
        <v>16.666666666666668</v>
      </c>
      <c r="Q4105" s="7" t="str">
        <f t="shared" si="384"/>
        <v>theater</v>
      </c>
      <c r="R4105" s="7" t="str">
        <f t="shared" si="385"/>
        <v>plays</v>
      </c>
      <c r="S4105" s="8">
        <f t="shared" si="389"/>
        <v>42188.83293981482</v>
      </c>
      <c r="T4105" s="8">
        <f t="shared" si="386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387"/>
        <v>0.21366666666666667</v>
      </c>
      <c r="P4106" s="6">
        <f t="shared" si="388"/>
        <v>45.785714285714285</v>
      </c>
      <c r="Q4106" s="7" t="str">
        <f t="shared" si="384"/>
        <v>theater</v>
      </c>
      <c r="R4106" s="7" t="str">
        <f t="shared" si="385"/>
        <v>plays</v>
      </c>
      <c r="S4106" s="8">
        <f t="shared" si="389"/>
        <v>42640.278171296297</v>
      </c>
      <c r="T4106" s="8">
        <f t="shared" si="386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387"/>
        <v>6.9696969696969702E-2</v>
      </c>
      <c r="P4107" s="6">
        <f t="shared" si="388"/>
        <v>383.33333333333331</v>
      </c>
      <c r="Q4107" s="7" t="str">
        <f t="shared" si="384"/>
        <v>theater</v>
      </c>
      <c r="R4107" s="7" t="str">
        <f t="shared" si="385"/>
        <v>plays</v>
      </c>
      <c r="S4107" s="8">
        <f t="shared" si="389"/>
        <v>42697.010520833333</v>
      </c>
      <c r="T4107" s="8">
        <f t="shared" si="386"/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387"/>
        <v>0.70599999999999996</v>
      </c>
      <c r="P4108" s="6">
        <f t="shared" si="388"/>
        <v>106.96969696969697</v>
      </c>
      <c r="Q4108" s="7" t="str">
        <f t="shared" si="384"/>
        <v>theater</v>
      </c>
      <c r="R4108" s="7" t="str">
        <f t="shared" si="385"/>
        <v>plays</v>
      </c>
      <c r="S4108" s="8">
        <f t="shared" si="389"/>
        <v>42053.049375000002</v>
      </c>
      <c r="T4108" s="8">
        <f t="shared" si="386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387"/>
        <v>2.0500000000000001E-2</v>
      </c>
      <c r="P4109" s="6">
        <f t="shared" si="388"/>
        <v>10.25</v>
      </c>
      <c r="Q4109" s="7" t="str">
        <f t="shared" si="384"/>
        <v>theater</v>
      </c>
      <c r="R4109" s="7" t="str">
        <f t="shared" si="385"/>
        <v>plays</v>
      </c>
      <c r="S4109" s="8">
        <f t="shared" si="389"/>
        <v>41883.916678240741</v>
      </c>
      <c r="T4109" s="8">
        <f t="shared" si="386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387"/>
        <v>1.9666666666666666E-2</v>
      </c>
      <c r="P4110" s="6">
        <f t="shared" si="388"/>
        <v>59</v>
      </c>
      <c r="Q4110" s="7" t="str">
        <f t="shared" si="384"/>
        <v>theater</v>
      </c>
      <c r="R4110" s="7" t="str">
        <f t="shared" si="385"/>
        <v>plays</v>
      </c>
      <c r="S4110" s="8">
        <f t="shared" si="389"/>
        <v>42767.031678240746</v>
      </c>
      <c r="T4110" s="8">
        <f t="shared" si="386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387"/>
        <v>0</v>
      </c>
      <c r="P4111" s="6">
        <f t="shared" si="388"/>
        <v>0</v>
      </c>
      <c r="Q4111" s="7" t="str">
        <f t="shared" si="384"/>
        <v>theater</v>
      </c>
      <c r="R4111" s="7" t="str">
        <f t="shared" si="385"/>
        <v>plays</v>
      </c>
      <c r="S4111" s="8">
        <f t="shared" si="389"/>
        <v>42307.539398148147</v>
      </c>
      <c r="T4111" s="8">
        <f t="shared" si="386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387"/>
        <v>0.28666666666666668</v>
      </c>
      <c r="P4112" s="6">
        <f t="shared" si="388"/>
        <v>14.333333333333334</v>
      </c>
      <c r="Q4112" s="7" t="str">
        <f t="shared" si="384"/>
        <v>theater</v>
      </c>
      <c r="R4112" s="7" t="str">
        <f t="shared" si="385"/>
        <v>plays</v>
      </c>
      <c r="S4112" s="8">
        <f t="shared" si="389"/>
        <v>42512.626747685179</v>
      </c>
      <c r="T4112" s="8">
        <f t="shared" si="386"/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387"/>
        <v>3.1333333333333331E-2</v>
      </c>
      <c r="P4113" s="6">
        <f t="shared" si="388"/>
        <v>15.666666666666666</v>
      </c>
      <c r="Q4113" s="7" t="str">
        <f t="shared" si="384"/>
        <v>theater</v>
      </c>
      <c r="R4113" s="7" t="str">
        <f t="shared" si="385"/>
        <v>plays</v>
      </c>
      <c r="S4113" s="8">
        <f t="shared" si="389"/>
        <v>42029.135879629626</v>
      </c>
      <c r="T4113" s="8">
        <f t="shared" si="386"/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387"/>
        <v>4.0000000000000002E-4</v>
      </c>
      <c r="P4114" s="6">
        <f t="shared" si="388"/>
        <v>1</v>
      </c>
      <c r="Q4114" s="7" t="str">
        <f t="shared" si="384"/>
        <v>theater</v>
      </c>
      <c r="R4114" s="7" t="str">
        <f t="shared" si="385"/>
        <v>plays</v>
      </c>
      <c r="S4114" s="8">
        <f t="shared" si="389"/>
        <v>42400.946597222224</v>
      </c>
      <c r="T4114" s="8">
        <f t="shared" si="386"/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387"/>
        <v>2E-3</v>
      </c>
      <c r="P4115" s="6">
        <f t="shared" si="388"/>
        <v>1</v>
      </c>
      <c r="Q4115" s="7" t="str">
        <f t="shared" si="384"/>
        <v>theater</v>
      </c>
      <c r="R4115" s="7" t="str">
        <f t="shared" si="385"/>
        <v>plays</v>
      </c>
      <c r="S4115" s="8">
        <f t="shared" si="389"/>
        <v>42358.573182870372</v>
      </c>
      <c r="T4115" s="8">
        <f t="shared" si="386"/>
        <v>42377.273611111115</v>
      </c>
    </row>
  </sheetData>
  <autoFilter ref="A1:R4116" xr:uid="{00000000-0001-0000-0000-000000000000}"/>
  <conditionalFormatting sqref="F2:F4115">
    <cfRule type="cellIs" dxfId="5" priority="5" operator="equal">
      <formula>"canceled"</formula>
    </cfRule>
    <cfRule type="cellIs" dxfId="4" priority="7" operator="equal">
      <formula>"cancelled"</formula>
    </cfRule>
    <cfRule type="cellIs" dxfId="3" priority="8" operator="equal">
      <formula>"live"</formula>
    </cfRule>
    <cfRule type="cellIs" dxfId="2" priority="9" operator="equal">
      <formula>"failed"</formula>
    </cfRule>
    <cfRule type="cellIs" dxfId="1" priority="10" operator="equal">
      <formula>"successful"</formula>
    </cfRule>
  </conditionalFormatting>
  <conditionalFormatting sqref="F1">
    <cfRule type="cellIs" dxfId="0" priority="6" operator="equal">
      <formula>"canceled"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FF0000"/>
        <color rgb="FF00B050"/>
        <color rgb="FF00B0F0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1786C-D27E-491E-9740-EF4F934EA23D}">
  <dimension ref="A1:B8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13.5703125" bestFit="1" customWidth="1"/>
  </cols>
  <sheetData>
    <row r="1" spans="1:2" x14ac:dyDescent="0.25">
      <c r="A1" s="9" t="s">
        <v>8223</v>
      </c>
      <c r="B1" t="s">
        <v>8314</v>
      </c>
    </row>
    <row r="3" spans="1:2" x14ac:dyDescent="0.25">
      <c r="A3" s="9" t="s">
        <v>8311</v>
      </c>
      <c r="B3" t="s">
        <v>8313</v>
      </c>
    </row>
    <row r="4" spans="1:2" x14ac:dyDescent="0.25">
      <c r="A4" s="10" t="s">
        <v>8220</v>
      </c>
      <c r="B4" s="7">
        <v>349</v>
      </c>
    </row>
    <row r="5" spans="1:2" x14ac:dyDescent="0.25">
      <c r="A5" s="10" t="s">
        <v>8221</v>
      </c>
      <c r="B5" s="7">
        <v>1530</v>
      </c>
    </row>
    <row r="6" spans="1:2" x14ac:dyDescent="0.25">
      <c r="A6" s="10" t="s">
        <v>8222</v>
      </c>
      <c r="B6" s="7">
        <v>50</v>
      </c>
    </row>
    <row r="7" spans="1:2" x14ac:dyDescent="0.25">
      <c r="A7" s="10" t="s">
        <v>8219</v>
      </c>
      <c r="B7" s="7">
        <v>2185</v>
      </c>
    </row>
    <row r="8" spans="1:2" x14ac:dyDescent="0.25">
      <c r="A8" s="10" t="s">
        <v>8312</v>
      </c>
      <c r="B8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A294-6BB4-431B-ACC3-C1AA3BD9AAB2}">
  <dimension ref="A1:B9"/>
  <sheetViews>
    <sheetView workbookViewId="0">
      <selection activeCell="A9" sqref="A9"/>
    </sheetView>
  </sheetViews>
  <sheetFormatPr defaultRowHeight="15" x14ac:dyDescent="0.25"/>
  <cols>
    <col min="1" max="1" width="13.140625" bestFit="1" customWidth="1"/>
    <col min="2" max="2" width="13.5703125" bestFit="1" customWidth="1"/>
  </cols>
  <sheetData>
    <row r="1" spans="1:2" x14ac:dyDescent="0.25">
      <c r="A1" s="9" t="s">
        <v>8223</v>
      </c>
      <c r="B1" t="s">
        <v>8314</v>
      </c>
    </row>
    <row r="2" spans="1:2" x14ac:dyDescent="0.25">
      <c r="A2" s="9" t="s">
        <v>8308</v>
      </c>
      <c r="B2" t="s">
        <v>8314</v>
      </c>
    </row>
    <row r="4" spans="1:2" x14ac:dyDescent="0.25">
      <c r="A4" s="9" t="s">
        <v>8311</v>
      </c>
      <c r="B4" t="s">
        <v>8313</v>
      </c>
    </row>
    <row r="5" spans="1:2" x14ac:dyDescent="0.25">
      <c r="A5" s="10" t="s">
        <v>8220</v>
      </c>
      <c r="B5" s="7">
        <v>349</v>
      </c>
    </row>
    <row r="6" spans="1:2" x14ac:dyDescent="0.25">
      <c r="A6" s="10" t="s">
        <v>8221</v>
      </c>
      <c r="B6" s="7">
        <v>1530</v>
      </c>
    </row>
    <row r="7" spans="1:2" x14ac:dyDescent="0.25">
      <c r="A7" s="10" t="s">
        <v>8222</v>
      </c>
      <c r="B7" s="7">
        <v>50</v>
      </c>
    </row>
    <row r="8" spans="1:2" x14ac:dyDescent="0.25">
      <c r="A8" s="10" t="s">
        <v>8219</v>
      </c>
      <c r="B8" s="7">
        <v>2185</v>
      </c>
    </row>
    <row r="9" spans="1:2" x14ac:dyDescent="0.25">
      <c r="A9" s="10" t="s">
        <v>8312</v>
      </c>
      <c r="B9" s="7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E558-DB13-44D2-9A53-9DAC2368BAB5}">
  <dimension ref="A1:F18"/>
  <sheetViews>
    <sheetView workbookViewId="0">
      <selection activeCell="A19" sqref="A19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9" t="s">
        <v>8327</v>
      </c>
      <c r="B1" t="s">
        <v>8314</v>
      </c>
    </row>
    <row r="2" spans="1:6" x14ac:dyDescent="0.25">
      <c r="A2" s="9" t="s">
        <v>8308</v>
      </c>
      <c r="B2" t="s">
        <v>8314</v>
      </c>
    </row>
    <row r="4" spans="1:6" x14ac:dyDescent="0.25">
      <c r="A4" s="9" t="s">
        <v>8313</v>
      </c>
      <c r="B4" s="9" t="s">
        <v>8328</v>
      </c>
    </row>
    <row r="5" spans="1:6" x14ac:dyDescent="0.25">
      <c r="A5" s="9" t="s">
        <v>8311</v>
      </c>
      <c r="B5" t="s">
        <v>8220</v>
      </c>
      <c r="C5" t="s">
        <v>8221</v>
      </c>
      <c r="D5" t="s">
        <v>8222</v>
      </c>
      <c r="E5" t="s">
        <v>8219</v>
      </c>
      <c r="F5" t="s">
        <v>8312</v>
      </c>
    </row>
    <row r="6" spans="1:6" x14ac:dyDescent="0.25">
      <c r="A6" s="11" t="s">
        <v>8317</v>
      </c>
      <c r="B6" s="7">
        <v>34</v>
      </c>
      <c r="C6" s="7">
        <v>149</v>
      </c>
      <c r="D6" s="7">
        <v>2</v>
      </c>
      <c r="E6" s="7">
        <v>182</v>
      </c>
      <c r="F6" s="7">
        <v>367</v>
      </c>
    </row>
    <row r="7" spans="1:6" x14ac:dyDescent="0.25">
      <c r="A7" s="11" t="s">
        <v>8325</v>
      </c>
      <c r="B7" s="7">
        <v>27</v>
      </c>
      <c r="C7" s="7">
        <v>106</v>
      </c>
      <c r="D7" s="7">
        <v>18</v>
      </c>
      <c r="E7" s="7">
        <v>202</v>
      </c>
      <c r="F7" s="7">
        <v>353</v>
      </c>
    </row>
    <row r="8" spans="1:6" x14ac:dyDescent="0.25">
      <c r="A8" s="11" t="s">
        <v>8321</v>
      </c>
      <c r="B8" s="7">
        <v>28</v>
      </c>
      <c r="C8" s="7">
        <v>108</v>
      </c>
      <c r="D8" s="7">
        <v>30</v>
      </c>
      <c r="E8" s="7">
        <v>180</v>
      </c>
      <c r="F8" s="7">
        <v>346</v>
      </c>
    </row>
    <row r="9" spans="1:6" x14ac:dyDescent="0.25">
      <c r="A9" s="11" t="s">
        <v>8322</v>
      </c>
      <c r="B9" s="7">
        <v>27</v>
      </c>
      <c r="C9" s="7">
        <v>102</v>
      </c>
      <c r="D9" s="7"/>
      <c r="E9" s="7">
        <v>192</v>
      </c>
      <c r="F9" s="7">
        <v>321</v>
      </c>
    </row>
    <row r="10" spans="1:6" x14ac:dyDescent="0.25">
      <c r="A10" s="11" t="s">
        <v>8318</v>
      </c>
      <c r="B10" s="7">
        <v>26</v>
      </c>
      <c r="C10" s="7">
        <v>126</v>
      </c>
      <c r="D10" s="7"/>
      <c r="E10" s="7">
        <v>234</v>
      </c>
      <c r="F10" s="7">
        <v>386</v>
      </c>
    </row>
    <row r="11" spans="1:6" x14ac:dyDescent="0.25">
      <c r="A11" s="11" t="s">
        <v>8326</v>
      </c>
      <c r="B11" s="7">
        <v>27</v>
      </c>
      <c r="C11" s="7">
        <v>147</v>
      </c>
      <c r="D11" s="7"/>
      <c r="E11" s="7">
        <v>211</v>
      </c>
      <c r="F11" s="7">
        <v>385</v>
      </c>
    </row>
    <row r="12" spans="1:6" x14ac:dyDescent="0.25">
      <c r="A12" s="11" t="s">
        <v>8319</v>
      </c>
      <c r="B12" s="7">
        <v>43</v>
      </c>
      <c r="C12" s="7">
        <v>150</v>
      </c>
      <c r="D12" s="7"/>
      <c r="E12" s="7">
        <v>194</v>
      </c>
      <c r="F12" s="7">
        <v>387</v>
      </c>
    </row>
    <row r="13" spans="1:6" x14ac:dyDescent="0.25">
      <c r="A13" s="11" t="s">
        <v>8316</v>
      </c>
      <c r="B13" s="7">
        <v>33</v>
      </c>
      <c r="C13" s="7">
        <v>134</v>
      </c>
      <c r="D13" s="7"/>
      <c r="E13" s="7">
        <v>166</v>
      </c>
      <c r="F13" s="7">
        <v>333</v>
      </c>
    </row>
    <row r="14" spans="1:6" x14ac:dyDescent="0.25">
      <c r="A14" s="11" t="s">
        <v>8315</v>
      </c>
      <c r="B14" s="7">
        <v>24</v>
      </c>
      <c r="C14" s="7">
        <v>127</v>
      </c>
      <c r="D14" s="7"/>
      <c r="E14" s="7">
        <v>147</v>
      </c>
      <c r="F14" s="7">
        <v>298</v>
      </c>
    </row>
    <row r="15" spans="1:6" x14ac:dyDescent="0.25">
      <c r="A15" s="11" t="s">
        <v>8323</v>
      </c>
      <c r="B15" s="7">
        <v>20</v>
      </c>
      <c r="C15" s="7">
        <v>149</v>
      </c>
      <c r="D15" s="7"/>
      <c r="E15" s="7">
        <v>183</v>
      </c>
      <c r="F15" s="7">
        <v>352</v>
      </c>
    </row>
    <row r="16" spans="1:6" x14ac:dyDescent="0.25">
      <c r="A16" s="11" t="s">
        <v>8324</v>
      </c>
      <c r="B16" s="7">
        <v>37</v>
      </c>
      <c r="C16" s="7">
        <v>114</v>
      </c>
      <c r="D16" s="7"/>
      <c r="E16" s="7">
        <v>183</v>
      </c>
      <c r="F16" s="7">
        <v>334</v>
      </c>
    </row>
    <row r="17" spans="1:6" x14ac:dyDescent="0.25">
      <c r="A17" s="11" t="s">
        <v>8320</v>
      </c>
      <c r="B17" s="7">
        <v>23</v>
      </c>
      <c r="C17" s="7">
        <v>118</v>
      </c>
      <c r="D17" s="7"/>
      <c r="E17" s="7">
        <v>111</v>
      </c>
      <c r="F17" s="7">
        <v>252</v>
      </c>
    </row>
    <row r="18" spans="1:6" x14ac:dyDescent="0.25">
      <c r="A18" s="11" t="s">
        <v>8312</v>
      </c>
      <c r="B18" s="7">
        <v>349</v>
      </c>
      <c r="C18" s="7">
        <v>1530</v>
      </c>
      <c r="D18" s="7">
        <v>50</v>
      </c>
      <c r="E18" s="7">
        <v>2185</v>
      </c>
      <c r="F18" s="7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E2D5-BB53-4AD1-A814-C4FD9F360F42}">
  <dimension ref="A1:H13"/>
  <sheetViews>
    <sheetView workbookViewId="0">
      <selection activeCell="L9" sqref="L9"/>
    </sheetView>
  </sheetViews>
  <sheetFormatPr defaultRowHeight="15" x14ac:dyDescent="0.25"/>
  <cols>
    <col min="1" max="1" width="19" customWidth="1"/>
    <col min="2" max="2" width="17.57031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s="13" t="s">
        <v>8330</v>
      </c>
      <c r="B1" s="13" t="s">
        <v>8331</v>
      </c>
      <c r="C1" s="13" t="s">
        <v>8332</v>
      </c>
      <c r="D1" s="13" t="s">
        <v>8333</v>
      </c>
      <c r="E1" s="13" t="s">
        <v>8334</v>
      </c>
      <c r="F1" s="13" t="s">
        <v>8335</v>
      </c>
      <c r="G1" s="13" t="s">
        <v>8336</v>
      </c>
      <c r="H1" s="13" t="s">
        <v>8337</v>
      </c>
    </row>
    <row r="2" spans="1:8" x14ac:dyDescent="0.25">
      <c r="A2" t="s">
        <v>8338</v>
      </c>
      <c r="B2">
        <f>COUNTIFS(Data!$F$2:$F$4115,"successful",Data!$D$2:$D$4115,"&lt; 1000")</f>
        <v>322</v>
      </c>
      <c r="C2">
        <f>COUNTIFS(Data!$F$2:$F$4115,"failed",Data!$D$2:$D$4115,"&lt; 1000")</f>
        <v>113</v>
      </c>
      <c r="D2">
        <f>COUNTIFS(Data!$F$2:$F$4115,"canceled",Data!$D$2:$D$4115,"&lt; 1000")</f>
        <v>18</v>
      </c>
      <c r="E2">
        <f>SUM(B2:D2)</f>
        <v>453</v>
      </c>
      <c r="F2" s="12">
        <f>B2/$E2</f>
        <v>0.71081677704194257</v>
      </c>
      <c r="G2" s="12">
        <f>C2/$E2</f>
        <v>0.24944812362030905</v>
      </c>
      <c r="H2" s="12">
        <f>D2/$E2</f>
        <v>3.9735099337748346E-2</v>
      </c>
    </row>
    <row r="3" spans="1:8" x14ac:dyDescent="0.25">
      <c r="A3" t="s">
        <v>8339</v>
      </c>
      <c r="B3">
        <f>COUNTIFS(Data!$F$2:$F$4115,"successful",Data!$D$2:$D$4115,"&gt;= 1000",Data!$D$2:$D$4115,"&lt;=4999")</f>
        <v>932</v>
      </c>
      <c r="C3">
        <f>COUNTIFS(Data!$F$2:$F$4115,"failed",Data!$D$2:$D$4115,"&gt;= 1000",Data!$D$2:$D$4115,"&lt;=4999")</f>
        <v>420</v>
      </c>
      <c r="D3">
        <f>COUNTIFS(Data!$F$2:$F$4115,"canceled",Data!$D$2:$D$4115,"&gt;= 1000",Data!$D$2:$D$4115,"&lt;=4999")</f>
        <v>60</v>
      </c>
      <c r="E3">
        <f>SUM(B3:D3)</f>
        <v>1412</v>
      </c>
      <c r="F3" s="12">
        <f>B3/$E3</f>
        <v>0.66005665722379603</v>
      </c>
      <c r="G3" s="12">
        <f>C3/$E3</f>
        <v>0.29745042492917845</v>
      </c>
      <c r="H3" s="12">
        <f>D3/$E3</f>
        <v>4.2492917847025496E-2</v>
      </c>
    </row>
    <row r="4" spans="1:8" x14ac:dyDescent="0.25">
      <c r="A4" t="s">
        <v>8340</v>
      </c>
      <c r="B4">
        <f>COUNTIFS(Data!$F$2:$F$4115,"successful",Data!$D$2:$D$4115,"&gt;= 5000",Data!$D$2:$D$4115,"&lt;=9999")</f>
        <v>381</v>
      </c>
      <c r="C4">
        <f>COUNTIFS(Data!$F$2:$F$4115,"failed",Data!$D$2:$D$4115,"&gt;= 5000",Data!$D$2:$D$4115,"&lt;=9999")</f>
        <v>283</v>
      </c>
      <c r="D4">
        <f>COUNTIFS(Data!$F$2:$F$4115,"canceled",Data!$D$2:$D$4115,"&gt;= 5000",Data!$D$2:$D$4115,"&lt;=9999")</f>
        <v>52</v>
      </c>
      <c r="E4">
        <f>SUM(B4:D4)</f>
        <v>716</v>
      </c>
      <c r="F4" s="12">
        <f>B4/$E4</f>
        <v>0.53212290502793291</v>
      </c>
      <c r="G4" s="12">
        <f>C4/$E4</f>
        <v>0.39525139664804471</v>
      </c>
      <c r="H4" s="12">
        <f>D4/$E4</f>
        <v>7.2625698324022353E-2</v>
      </c>
    </row>
    <row r="5" spans="1:8" x14ac:dyDescent="0.25">
      <c r="A5" t="s">
        <v>8341</v>
      </c>
      <c r="B5">
        <f>COUNTIFS(Data!$F$2:$F$4115,"successful",Data!$D$2:$D$4115,"&gt;= 10000",Data!$D$2:$D$4115,"&lt;=14999")</f>
        <v>168</v>
      </c>
      <c r="C5">
        <f>COUNTIFS(Data!$F$2:$F$4115,"failed",Data!$D$2:$D$4115,"&gt;= 10000",Data!$D$2:$D$4115,"&lt;=14999")</f>
        <v>144</v>
      </c>
      <c r="D5">
        <f>COUNTIFS(Data!$F$2:$F$4115,"canceled",Data!$D$2:$D$4115,"&gt;= 10000",Data!$D$2:$D$4115,"&lt;=14999")</f>
        <v>40</v>
      </c>
      <c r="E5">
        <f>SUM(B5:D5)</f>
        <v>352</v>
      </c>
      <c r="F5" s="12">
        <f>B5/$E5</f>
        <v>0.47727272727272729</v>
      </c>
      <c r="G5" s="12">
        <f>C5/$E5</f>
        <v>0.40909090909090912</v>
      </c>
      <c r="H5" s="12">
        <f>D5/$E5</f>
        <v>0.11363636363636363</v>
      </c>
    </row>
    <row r="6" spans="1:8" x14ac:dyDescent="0.25">
      <c r="A6" t="s">
        <v>8342</v>
      </c>
      <c r="B6">
        <f>COUNTIFS(Data!$F$2:$F$4115,"successful",Data!$D$2:$D$4115,"&gt;= 15000",Data!$D$2:$D$4115,"&lt;=19999")</f>
        <v>94</v>
      </c>
      <c r="C6">
        <f>COUNTIFS(Data!$F$2:$F$4115,"failed",Data!$D$2:$D$4115,"&gt;= 15000",Data!$D$2:$D$4115,"&lt;=19999")</f>
        <v>90</v>
      </c>
      <c r="D6">
        <f>COUNTIFS(Data!$F$2:$F$4115,"canceled",Data!$D$2:$D$4115,"&gt;= 15000",Data!$D$2:$D$4115,"&lt;=19999")</f>
        <v>17</v>
      </c>
      <c r="E6">
        <f>SUM(B6:D6)</f>
        <v>201</v>
      </c>
      <c r="F6" s="12">
        <f>B6/$E6</f>
        <v>0.46766169154228854</v>
      </c>
      <c r="G6" s="12">
        <f>C6/$E6</f>
        <v>0.44776119402985076</v>
      </c>
      <c r="H6" s="12">
        <f>D6/$E6</f>
        <v>8.45771144278607E-2</v>
      </c>
    </row>
    <row r="7" spans="1:8" x14ac:dyDescent="0.25">
      <c r="A7" t="s">
        <v>8343</v>
      </c>
      <c r="B7">
        <f>COUNTIFS(Data!$F$2:$F$4115,"successful",Data!$D$2:$D$4115,"&gt;= 20000",Data!$D$2:$D$4115,"&lt;=24999")</f>
        <v>62</v>
      </c>
      <c r="C7">
        <f>COUNTIFS(Data!$F$2:$F$4115,"failed",Data!$D$2:$D$4115,"&gt;= 20000",Data!$D$2:$D$4115,"&lt;=24999")</f>
        <v>72</v>
      </c>
      <c r="D7">
        <f>COUNTIFS(Data!$F$2:$F$4115,"canceled",Data!$D$2:$D$4115,"&gt;= 20000",Data!$D$2:$D$4115,"&lt;=24999")</f>
        <v>14</v>
      </c>
      <c r="E7">
        <f>SUM(B7:D7)</f>
        <v>148</v>
      </c>
      <c r="F7" s="12">
        <f>B7/$E7</f>
        <v>0.41891891891891891</v>
      </c>
      <c r="G7" s="12">
        <f>C7/$E7</f>
        <v>0.48648648648648651</v>
      </c>
      <c r="H7" s="12">
        <f>D7/$E7</f>
        <v>9.45945945945946E-2</v>
      </c>
    </row>
    <row r="8" spans="1:8" x14ac:dyDescent="0.25">
      <c r="A8" t="s">
        <v>8344</v>
      </c>
      <c r="B8">
        <f>COUNTIFS(Data!$F$2:$F$4115,"successful",Data!$D$2:$D$4115,"&gt;= 25000",Data!$D$2:$D$4115,"&lt;=29999")</f>
        <v>55</v>
      </c>
      <c r="C8">
        <f>COUNTIFS(Data!$F$2:$F$4115,"failed",Data!$D$2:$D$4115,"&gt;= 25000",Data!$D$2:$D$4115,"&lt;=29999")</f>
        <v>64</v>
      </c>
      <c r="D8">
        <f>COUNTIFS(Data!$F$2:$F$4115,"canceled",Data!$D$2:$D$4115,"&gt;= 25000",Data!$D$2:$D$4115,"&lt;=29999")</f>
        <v>18</v>
      </c>
      <c r="E8">
        <f>SUM(B8:D8)</f>
        <v>137</v>
      </c>
      <c r="F8" s="12">
        <f>B8/$E8</f>
        <v>0.40145985401459855</v>
      </c>
      <c r="G8" s="12">
        <f>C8/$E8</f>
        <v>0.46715328467153283</v>
      </c>
      <c r="H8" s="12">
        <f>D8/$E8</f>
        <v>0.13138686131386862</v>
      </c>
    </row>
    <row r="9" spans="1:8" x14ac:dyDescent="0.25">
      <c r="A9" t="s">
        <v>8345</v>
      </c>
      <c r="B9">
        <f>COUNTIFS(Data!$F$2:$F$4115,"successful",Data!$D$2:$D$4115,"&gt;= 30000",Data!$D$2:$D$4115,"&lt;=34999")</f>
        <v>32</v>
      </c>
      <c r="C9">
        <f>COUNTIFS(Data!$F$2:$F$4115,"failed",Data!$D$2:$D$4115,"&gt;= 30000",Data!$D$2:$D$4115,"&lt;=34999")</f>
        <v>37</v>
      </c>
      <c r="D9">
        <f>COUNTIFS(Data!$F$2:$F$4115,"canceled",Data!$D$2:$D$4115,"&gt;= 30000",Data!$D$2:$D$4115,"&lt;=34999")</f>
        <v>13</v>
      </c>
      <c r="E9">
        <f>SUM(B9:D9)</f>
        <v>82</v>
      </c>
      <c r="F9" s="12">
        <f>B9/$E9</f>
        <v>0.3902439024390244</v>
      </c>
      <c r="G9" s="12">
        <f>C9/$E9</f>
        <v>0.45121951219512196</v>
      </c>
      <c r="H9" s="12">
        <f>D9/$E9</f>
        <v>0.15853658536585366</v>
      </c>
    </row>
    <row r="10" spans="1:8" x14ac:dyDescent="0.25">
      <c r="A10" t="s">
        <v>8346</v>
      </c>
      <c r="B10">
        <f>COUNTIFS(Data!$F$2:$F$4115,"successful",Data!$D$2:$D$4115,"&gt;= 35000",Data!$D$2:$D$4115,"&lt;=39999")</f>
        <v>26</v>
      </c>
      <c r="C10">
        <f>COUNTIFS(Data!$F$2:$F$4115,"failed",Data!$D$2:$D$4115,"&gt;= 35000",Data!$D$2:$D$4115,"&lt;=39999")</f>
        <v>22</v>
      </c>
      <c r="D10">
        <f>COUNTIFS(Data!$F$2:$F$4115,"canceled",Data!$D$2:$D$4115,"&gt;= 35000",Data!$D$2:$D$4115,"&lt;=39999")</f>
        <v>7</v>
      </c>
      <c r="E10">
        <f>SUM(B10:D10)</f>
        <v>55</v>
      </c>
      <c r="F10" s="12">
        <f>B10/$E10</f>
        <v>0.47272727272727272</v>
      </c>
      <c r="G10" s="12">
        <f>C10/$E10</f>
        <v>0.4</v>
      </c>
      <c r="H10" s="12">
        <f>D10/$E10</f>
        <v>0.12727272727272726</v>
      </c>
    </row>
    <row r="11" spans="1:8" x14ac:dyDescent="0.25">
      <c r="A11" t="s">
        <v>8347</v>
      </c>
      <c r="B11">
        <f>COUNTIFS(Data!$F$2:$F$4115,"successful",Data!$D$2:$D$4115,"&gt;= 40000",Data!$D$2:$D$4115,"&lt;=44999")</f>
        <v>21</v>
      </c>
      <c r="C11">
        <f>COUNTIFS(Data!$F$2:$F$4115,"failed",Data!$D$2:$D$4115,"&gt;= 40000",Data!$D$2:$D$4115,"&lt;=44999")</f>
        <v>16</v>
      </c>
      <c r="D11">
        <f>COUNTIFS(Data!$F$2:$F$4115,"canceled",Data!$D$2:$D$4115,"&gt;= 40000",Data!$D$2:$D$4115,"&lt;=44999")</f>
        <v>6</v>
      </c>
      <c r="E11">
        <f>SUM(B11:D11)</f>
        <v>43</v>
      </c>
      <c r="F11" s="12">
        <f>B11/$E11</f>
        <v>0.48837209302325579</v>
      </c>
      <c r="G11" s="12">
        <f>C11/$E11</f>
        <v>0.37209302325581395</v>
      </c>
      <c r="H11" s="12">
        <f>D11/$E11</f>
        <v>0.13953488372093023</v>
      </c>
    </row>
    <row r="12" spans="1:8" x14ac:dyDescent="0.25">
      <c r="A12" t="s">
        <v>8348</v>
      </c>
      <c r="B12">
        <f>COUNTIFS(Data!$F$2:$F$4115,"successful",Data!$D$2:$D$4115,"&gt;= 45000",Data!$D$2:$D$4115,"&lt;=49999")</f>
        <v>6</v>
      </c>
      <c r="C12">
        <f>COUNTIFS(Data!$F$2:$F$4115,"failed",Data!$D$2:$D$4115,"&gt;= 45000",Data!$D$2:$D$4115,"&lt;=49999")</f>
        <v>11</v>
      </c>
      <c r="D12">
        <f>COUNTIFS(Data!$F$2:$F$4115,"canceled",Data!$D$2:$D$4115,"&gt;= 45000",Data!$D$2:$D$4115,"&lt;=49999")</f>
        <v>4</v>
      </c>
      <c r="E12">
        <f>SUM(B12:D12)</f>
        <v>21</v>
      </c>
      <c r="F12" s="12">
        <f>B12/$E12</f>
        <v>0.2857142857142857</v>
      </c>
      <c r="G12" s="12">
        <f>C12/$E12</f>
        <v>0.52380952380952384</v>
      </c>
      <c r="H12" s="12">
        <f>D12/$E12</f>
        <v>0.19047619047619047</v>
      </c>
    </row>
    <row r="13" spans="1:8" ht="30" x14ac:dyDescent="0.25">
      <c r="A13" s="3" t="s">
        <v>8349</v>
      </c>
      <c r="B13">
        <f>COUNTIFS(Data!$F$2:$F$4115,"successful",Data!$D$2:$D$4115,"&gt;= 50000")</f>
        <v>86</v>
      </c>
      <c r="C13">
        <f>COUNTIFS(Data!$F$2:$F$4115,"failed",Data!$D$2:$D$4115,"&gt;= 50000")</f>
        <v>258</v>
      </c>
      <c r="D13">
        <f>COUNTIFS(Data!$F$2:$F$4115,"canceled",Data!$D$2:$D$4115,"&gt;= 50000")</f>
        <v>100</v>
      </c>
      <c r="E13">
        <f>SUM(B13:D13)</f>
        <v>444</v>
      </c>
      <c r="F13" s="12">
        <f>B13/$E13</f>
        <v>0.19369369369369369</v>
      </c>
      <c r="G13" s="12">
        <f>C13/$E13</f>
        <v>0.58108108108108103</v>
      </c>
      <c r="H13" s="12">
        <f>D13/$E13</f>
        <v>0.22522522522522523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By Country</vt:lpstr>
      <vt:lpstr>By County and PC</vt:lpstr>
      <vt:lpstr>By Years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Christopher Conner</cp:lastModifiedBy>
  <dcterms:created xsi:type="dcterms:W3CDTF">2017-04-20T15:17:24Z</dcterms:created>
  <dcterms:modified xsi:type="dcterms:W3CDTF">2021-12-10T16:53:49Z</dcterms:modified>
</cp:coreProperties>
</file>