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hristan Barnard\Documents\Universiteit\Meesters\Data analysis\1. Meesters Data Analysis\SilentSound\1.2 SilentSoundScale_asl_count\"/>
    </mc:Choice>
  </mc:AlternateContent>
  <xr:revisionPtr revIDLastSave="0" documentId="13_ncr:1_{8DE49D06-8E3D-4A66-A27B-48E12481B82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otScaleSilentFiltered" sheetId="6" r:id="rId1"/>
    <sheet name="classCount" sheetId="5" r:id="rId2"/>
    <sheet name="classExploration" sheetId="7" r:id="rId3"/>
    <sheet name="shotScaleSilentDecade" sheetId="8" r:id="rId4"/>
    <sheet name="shotScaleDecad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1" i="8" l="1" a="1"/>
  <c r="Q21" i="8" s="1"/>
  <c r="Q17" i="8" a="1"/>
  <c r="Q17" i="8" s="1"/>
  <c r="S3" i="8"/>
  <c r="S4" i="8"/>
  <c r="S5" i="8"/>
  <c r="S6" i="8"/>
  <c r="S7" i="8"/>
  <c r="S8" i="8"/>
  <c r="S9" i="8"/>
  <c r="S10" i="8"/>
  <c r="S11" i="8"/>
  <c r="S12" i="8"/>
  <c r="S2" i="8"/>
  <c r="R3" i="8"/>
  <c r="R4" i="8"/>
  <c r="R5" i="8"/>
  <c r="R6" i="8"/>
  <c r="R7" i="8"/>
  <c r="R8" i="8"/>
  <c r="R9" i="8"/>
  <c r="R10" i="8"/>
  <c r="R11" i="8"/>
  <c r="R12" i="8"/>
  <c r="R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2" i="8"/>
  <c r="M10" i="7"/>
  <c r="L10" i="7"/>
  <c r="K10" i="7"/>
  <c r="AF3" i="7" a="1"/>
  <c r="AF3" i="7" s="1"/>
  <c r="AC3" i="7" a="1"/>
  <c r="AC3" i="7" s="1"/>
  <c r="Y3" i="7" a="1"/>
  <c r="Y3" i="7" s="1"/>
  <c r="O2" i="7" a="1"/>
  <c r="O2" i="7" s="1"/>
  <c r="H2" i="7" a="1"/>
  <c r="H2" i="7" s="1"/>
  <c r="E2" i="7" a="1"/>
  <c r="E2" i="7" s="1"/>
  <c r="K18" i="5" a="1"/>
  <c r="K18" i="5" s="1"/>
  <c r="L18" i="5" s="1"/>
  <c r="B20" i="5"/>
  <c r="B19" i="5"/>
  <c r="B21" i="5" s="1"/>
  <c r="B7" i="5"/>
  <c r="S3" i="7" l="1" a="1"/>
  <c r="S3" i="7" s="1"/>
  <c r="L7" i="7" s="1"/>
  <c r="M7" i="7" s="1"/>
  <c r="L4" i="7"/>
  <c r="K7" i="7"/>
  <c r="V3" i="7" a="1"/>
  <c r="V3" i="7" s="1"/>
  <c r="K2" i="7"/>
  <c r="K4" i="7"/>
  <c r="L2" i="7"/>
  <c r="L21" i="5"/>
  <c r="L20" i="5"/>
  <c r="L1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<sst xmlns="http://schemas.openxmlformats.org/spreadsheetml/2006/main" count="3188" uniqueCount="450">
  <si>
    <t>ASL</t>
  </si>
  <si>
    <t>RA</t>
  </si>
  <si>
    <t>POV</t>
  </si>
  <si>
    <t>INS</t>
  </si>
  <si>
    <t>COUNTRY</t>
  </si>
  <si>
    <t>BCU</t>
  </si>
  <si>
    <t>CU</t>
  </si>
  <si>
    <t>MCU</t>
  </si>
  <si>
    <t>MS</t>
  </si>
  <si>
    <t>MLS</t>
  </si>
  <si>
    <t>LS</t>
  </si>
  <si>
    <t>VLS</t>
  </si>
  <si>
    <t>10 Things I Hate About You</t>
  </si>
  <si>
    <t>Almost Perfect Affair, An</t>
  </si>
  <si>
    <t>Amityville Horror, The</t>
  </si>
  <si>
    <t>Angela's Ashes</t>
  </si>
  <si>
    <t>Another Thin Man</t>
  </si>
  <si>
    <t>Arsenal Stadium Mystery, The</t>
  </si>
  <si>
    <t>At the Circus</t>
  </si>
  <si>
    <t>Back Street</t>
  </si>
  <si>
    <t>Behemoth, The Sea Monster</t>
  </si>
  <si>
    <t>Best of Everything, The</t>
  </si>
  <si>
    <t>Black Stallion, The</t>
  </si>
  <si>
    <t>Blair Witch Project, The</t>
  </si>
  <si>
    <t>Blind Alley</t>
  </si>
  <si>
    <t>Brokedown Palace</t>
  </si>
  <si>
    <t>Cat and the Canary, The</t>
  </si>
  <si>
    <t>Caught</t>
  </si>
  <si>
    <t>Champ, The</t>
  </si>
  <si>
    <t>Compulsion</t>
  </si>
  <si>
    <t>Crazy in Alabama</t>
  </si>
  <si>
    <t>Cuba</t>
  </si>
  <si>
    <t>Darby O'Gill and the Little People</t>
  </si>
  <si>
    <t>Dark City</t>
  </si>
  <si>
    <t>Deep Blue Sea</t>
  </si>
  <si>
    <t>Destry Rides Again</t>
  </si>
  <si>
    <t>Detroit Rock City</t>
  </si>
  <si>
    <t>Dracula</t>
  </si>
  <si>
    <t>Driller Killer</t>
  </si>
  <si>
    <t>Each Dawn I Die</t>
  </si>
  <si>
    <t>Exile, The</t>
  </si>
  <si>
    <t>Five Pennies, The</t>
  </si>
  <si>
    <t>Four Skulls of Jonathan Drake, The</t>
  </si>
  <si>
    <t>French Postcards</t>
  </si>
  <si>
    <t>Frisco Kid, The</t>
  </si>
  <si>
    <t>Gaslight</t>
  </si>
  <si>
    <t>Gidget</t>
  </si>
  <si>
    <t>Go Johnny, Go!</t>
  </si>
  <si>
    <t>Great Expectations</t>
  </si>
  <si>
    <t>Great Santini, The</t>
  </si>
  <si>
    <t>H.O.T.S.</t>
  </si>
  <si>
    <t>Harlem Rides the Range</t>
  </si>
  <si>
    <t>Heller in Pink Tights</t>
  </si>
  <si>
    <t>Heritage of the Desert</t>
  </si>
  <si>
    <t>High Command, The</t>
  </si>
  <si>
    <t>Hometown U.S.A.</t>
  </si>
  <si>
    <t>Ich bei Tag und Du bei Nacht</t>
  </si>
  <si>
    <t>In Old Caliente</t>
  </si>
  <si>
    <t>Insider, The</t>
  </si>
  <si>
    <t>Invisible Killer, The</t>
  </si>
  <si>
    <t>Jakob the Liar</t>
  </si>
  <si>
    <t>Kameradschaft</t>
  </si>
  <si>
    <t>King Frat</t>
  </si>
  <si>
    <t>Letter from an Unknown Woman</t>
  </si>
  <si>
    <t>Liebelei</t>
  </si>
  <si>
    <t>Life</t>
  </si>
  <si>
    <t>Little Princess, The</t>
  </si>
  <si>
    <t>Love Affair</t>
  </si>
  <si>
    <t>Love Stinks</t>
  </si>
  <si>
    <t>Madame Bovary</t>
  </si>
  <si>
    <t>Man on the Moon</t>
  </si>
  <si>
    <t>Manhattan</t>
  </si>
  <si>
    <t>Men of Two Worlds</t>
  </si>
  <si>
    <t>Meteor</t>
  </si>
  <si>
    <t>Minus Man, The</t>
  </si>
  <si>
    <t>Mr. Smith Goes to Washington</t>
  </si>
  <si>
    <t>Mystery of Mr. Wong, The</t>
  </si>
  <si>
    <t>Nancy Drew… Reporter</t>
  </si>
  <si>
    <t>Never So Few</t>
  </si>
  <si>
    <t>Next of Kin, The</t>
  </si>
  <si>
    <t>Nicholas Nickelby</t>
  </si>
  <si>
    <t>North by North-West</t>
  </si>
  <si>
    <t>Nun's Story, The</t>
  </si>
  <si>
    <t>Odds Against Tomorrow</t>
  </si>
  <si>
    <t>Old Maid, The</t>
  </si>
  <si>
    <t>Omen, The</t>
  </si>
  <si>
    <t>On the Beach</t>
  </si>
  <si>
    <t>Pacific Inferno</t>
  </si>
  <si>
    <t>Pillow Talk</t>
  </si>
  <si>
    <t>Prisoner of Zenda, The</t>
  </si>
  <si>
    <t>Psycho</t>
  </si>
  <si>
    <t>Queen of Spades, The</t>
  </si>
  <si>
    <t>Reckless Moment, The</t>
  </si>
  <si>
    <t>Ride Lonesome</t>
  </si>
  <si>
    <t>Rose of Washington Square</t>
  </si>
  <si>
    <t>Rose, The</t>
  </si>
  <si>
    <t>Saint Strikes Back, The</t>
  </si>
  <si>
    <t>Sans lendemain</t>
  </si>
  <si>
    <t>Secret People</t>
  </si>
  <si>
    <t>Shadows</t>
  </si>
  <si>
    <t>Sixth Sense, The</t>
  </si>
  <si>
    <t>SLC Punk!</t>
  </si>
  <si>
    <t>Small Back Room, The</t>
  </si>
  <si>
    <t>Snow Falling on Cedars</t>
  </si>
  <si>
    <t>Some Like it Hot</t>
  </si>
  <si>
    <t>Suddenly, Last Summer</t>
  </si>
  <si>
    <t>Talented Mr. Ripley, The</t>
  </si>
  <si>
    <t>Third Man, The</t>
  </si>
  <si>
    <t>Three to Tango</t>
  </si>
  <si>
    <t>Tourist Trap</t>
  </si>
  <si>
    <t>Tower of London</t>
  </si>
  <si>
    <t>Verboten!</t>
  </si>
  <si>
    <t>Werther</t>
  </si>
  <si>
    <t>Winter Kills</t>
  </si>
  <si>
    <t>Wise Blood</t>
  </si>
  <si>
    <t>Wuthering Heights</t>
  </si>
  <si>
    <t>Yoshiwara</t>
  </si>
  <si>
    <t>Title</t>
  </si>
  <si>
    <t>USA</t>
  </si>
  <si>
    <t>BRI</t>
  </si>
  <si>
    <t>AUS</t>
  </si>
  <si>
    <t>FRA</t>
  </si>
  <si>
    <t>ITA</t>
  </si>
  <si>
    <t>RUS</t>
  </si>
  <si>
    <t>GER</t>
  </si>
  <si>
    <t>Adventures of Robin Hood, The</t>
  </si>
  <si>
    <t>Affairs of Anatole, The</t>
  </si>
  <si>
    <t>Alley Cat</t>
  </si>
  <si>
    <t>SWE</t>
  </si>
  <si>
    <t>American Tragedy, An</t>
  </si>
  <si>
    <t>Angst</t>
  </si>
  <si>
    <t>Annelie</t>
  </si>
  <si>
    <t>Annie Hall</t>
  </si>
  <si>
    <t>Appel du Sang, L'</t>
  </si>
  <si>
    <t>Arlésienne, l'</t>
  </si>
  <si>
    <t>Atlantide, L'</t>
  </si>
  <si>
    <t>Atre, l'</t>
  </si>
  <si>
    <t>Avenging Conscience, The</t>
  </si>
  <si>
    <t>Aventure Malgache</t>
  </si>
  <si>
    <t>Barberousse</t>
  </si>
  <si>
    <t>Baywatch</t>
  </si>
  <si>
    <t>Beetle Juice</t>
  </si>
  <si>
    <t>Belle Nivernaise, la</t>
  </si>
  <si>
    <t>Bergkatze, Die</t>
  </si>
  <si>
    <t>Beyond a Reasonable Doubt</t>
  </si>
  <si>
    <t>Big Broadcast of 1937, The</t>
  </si>
  <si>
    <t>Bill, The  (Mix and Match)</t>
  </si>
  <si>
    <t>Bill, The (Dealer Wins)</t>
  </si>
  <si>
    <t>Birds, The</t>
  </si>
  <si>
    <t>Birth of a Nation</t>
  </si>
  <si>
    <t>Blackmail (Silent version)</t>
  </si>
  <si>
    <t>Blackmail (Sound version)</t>
  </si>
  <si>
    <t>Blonde Venus</t>
  </si>
  <si>
    <t>Blood Ship, The</t>
  </si>
  <si>
    <t>Bon Voyage</t>
  </si>
  <si>
    <t>HOL</t>
  </si>
  <si>
    <t>Bringing Up Baby</t>
  </si>
  <si>
    <t>Broken Blossoms</t>
  </si>
  <si>
    <t>Brookside (JS)</t>
  </si>
  <si>
    <t>Brookside (TH)</t>
  </si>
  <si>
    <t>Bullets or Ballots</t>
  </si>
  <si>
    <t>Cape Forlorn</t>
  </si>
  <si>
    <t>Casanova</t>
  </si>
  <si>
    <t>Catherine the Great</t>
  </si>
  <si>
    <t>Champagne</t>
  </si>
  <si>
    <t>Cheat, The</t>
  </si>
  <si>
    <t>Cloak and Dagger</t>
  </si>
  <si>
    <t>Coeur fidèle</t>
  </si>
  <si>
    <t>Coronation Street (A)</t>
  </si>
  <si>
    <t>Coronation Street (P)</t>
  </si>
  <si>
    <t>Crime Unlimited</t>
  </si>
  <si>
    <t>Dallas - A Family Divided</t>
  </si>
  <si>
    <t>Dallas - Barb-B-Que</t>
  </si>
  <si>
    <t>Dallas - Who Done It?</t>
  </si>
  <si>
    <t>Dämonit</t>
  </si>
  <si>
    <t>David Harum</t>
  </si>
  <si>
    <t>Dawn Patrol, The</t>
  </si>
  <si>
    <t>OST</t>
  </si>
  <si>
    <t>Dial M for Murder</t>
  </si>
  <si>
    <t>Dishonored</t>
  </si>
  <si>
    <t>Docks of New York</t>
  </si>
  <si>
    <t>Dodge City</t>
  </si>
  <si>
    <t>Don't Get Me Wrong</t>
  </si>
  <si>
    <t>Downhill</t>
  </si>
  <si>
    <t>Dr. Mabuse der Spieler (1)</t>
  </si>
  <si>
    <t>Dr. Mabuse der Spieler (2)</t>
  </si>
  <si>
    <t>Dreyfus</t>
  </si>
  <si>
    <t>Eagle, The</t>
  </si>
  <si>
    <t>Eastenders (?)</t>
  </si>
  <si>
    <t>Eastenders (H)</t>
  </si>
  <si>
    <t>Easy Virtue</t>
  </si>
  <si>
    <t>EDtv</t>
  </si>
  <si>
    <t>Farmer's Wife, The</t>
  </si>
  <si>
    <t>Fasching</t>
  </si>
  <si>
    <t>Flesh and the Devil</t>
  </si>
  <si>
    <t>Fool's Gold</t>
  </si>
  <si>
    <t>Foreign Correspondent</t>
  </si>
  <si>
    <t>Fräulein Else</t>
  </si>
  <si>
    <t>Front Page, The</t>
  </si>
  <si>
    <t>Fury</t>
  </si>
  <si>
    <t>Geheimnis von Chateau Richmond, der</t>
  </si>
  <si>
    <t>Gentlemen of the Press</t>
  </si>
  <si>
    <t>Girl in the Taxi, The</t>
  </si>
  <si>
    <t>Glamour Girl</t>
  </si>
  <si>
    <t>Golden Chance, The</t>
  </si>
  <si>
    <t>Goose Woman, The</t>
  </si>
  <si>
    <t>Hangmen Also Die</t>
  </si>
  <si>
    <t>Haus am Meer, Das</t>
  </si>
  <si>
    <t>Heart of Texas Ryan, The</t>
  </si>
  <si>
    <t>Herrscher, Der</t>
  </si>
  <si>
    <t>Hired Man, The</t>
  </si>
  <si>
    <t>Human Desire</t>
  </si>
  <si>
    <t>Hungry Hearts</t>
  </si>
  <si>
    <t>I Confess</t>
  </si>
  <si>
    <t>Indische Grabmal, Das</t>
  </si>
  <si>
    <t>Inondation, l'</t>
  </si>
  <si>
    <t>Iron Horse, The</t>
  </si>
  <si>
    <t>It</t>
  </si>
  <si>
    <t>Italian, The</t>
  </si>
  <si>
    <t>It's In the Bag</t>
  </si>
  <si>
    <t>Ivanhoe</t>
  </si>
  <si>
    <t>Jamaica Inn</t>
  </si>
  <si>
    <t>Jet Pilot</t>
  </si>
  <si>
    <t>Jim la Houlette</t>
  </si>
  <si>
    <t>Jubilo</t>
  </si>
  <si>
    <t>Jugend</t>
  </si>
  <si>
    <t>Juno and the Paycock</t>
  </si>
  <si>
    <t>Kinder des Majors, die</t>
  </si>
  <si>
    <t>Koenigsmark</t>
  </si>
  <si>
    <t>Kongress tanzt, Der</t>
  </si>
  <si>
    <t>Kopf hoch, Johannes</t>
  </si>
  <si>
    <t>Kriemhilds Rache</t>
  </si>
  <si>
    <t>Lady Vanishes, The</t>
  </si>
  <si>
    <t>Liebe der Maria Bonde, die</t>
  </si>
  <si>
    <t>Lifeboat</t>
  </si>
  <si>
    <t>Liliom</t>
  </si>
  <si>
    <t>Lodger, The</t>
  </si>
  <si>
    <t>Lucky Devils</t>
  </si>
  <si>
    <t>Lukrezia Borgia</t>
  </si>
  <si>
    <t>Lure of Gold, The</t>
  </si>
  <si>
    <t>M</t>
  </si>
  <si>
    <t>Madame Dubarry</t>
  </si>
  <si>
    <t>Madeleine</t>
  </si>
  <si>
    <t>Maldone</t>
  </si>
  <si>
    <t>Man of the Moment</t>
  </si>
  <si>
    <t>Man Who Knew Too Much, The (1935)</t>
  </si>
  <si>
    <t>Manpower</t>
  </si>
  <si>
    <t>Manslaughter</t>
  </si>
  <si>
    <t>Mantrap</t>
  </si>
  <si>
    <t>Manxman, The</t>
  </si>
  <si>
    <t>Marriage Circle, The</t>
  </si>
  <si>
    <t>Melrose Place</t>
  </si>
  <si>
    <t>Men of America</t>
  </si>
  <si>
    <t>Metropolis</t>
  </si>
  <si>
    <t>Mexicali Rose</t>
  </si>
  <si>
    <t>Michel Strogoff</t>
  </si>
  <si>
    <t>Million, Le</t>
  </si>
  <si>
    <t>Ministry of Fear, The</t>
  </si>
  <si>
    <t>Miracle des loups, le</t>
  </si>
  <si>
    <t>Morocco</t>
  </si>
  <si>
    <t>Moulin Rouge</t>
  </si>
  <si>
    <t>Mr. Satan</t>
  </si>
  <si>
    <t>Müde Tod, Der</t>
  </si>
  <si>
    <t>Murder</t>
  </si>
  <si>
    <t>My Best Girl</t>
  </si>
  <si>
    <t>Nêne</t>
  </si>
  <si>
    <t>New York Idea, The</t>
  </si>
  <si>
    <t>Notorious</t>
  </si>
  <si>
    <t>Number Seventeen</t>
  </si>
  <si>
    <t>NYPD Blue</t>
  </si>
  <si>
    <t>Of Human Bondage</t>
  </si>
  <si>
    <t>Old Wives For New</t>
  </si>
  <si>
    <t>Only Angels Have Wings</t>
  </si>
  <si>
    <t>Paradine Case, The</t>
  </si>
  <si>
    <t>Pêcheur d'Islande</t>
  </si>
  <si>
    <t>Perfect Crime, The</t>
  </si>
  <si>
    <t>Pierrot/Pierette</t>
  </si>
  <si>
    <t>Plaisir, Le</t>
  </si>
  <si>
    <t>Pleasure Garden, The</t>
  </si>
  <si>
    <t>Rat, The</t>
  </si>
  <si>
    <t>Rear Window</t>
  </si>
  <si>
    <t>Rebecca</t>
  </si>
  <si>
    <t>Rich and Strange</t>
  </si>
  <si>
    <t>Ring, The</t>
  </si>
  <si>
    <t>Ronde, La</t>
  </si>
  <si>
    <t>Rund um eine Million</t>
  </si>
  <si>
    <t>Sabotage</t>
  </si>
  <si>
    <t>Saboteur</t>
  </si>
  <si>
    <t>Sailor be Good</t>
  </si>
  <si>
    <t>Scarlet Empress, The</t>
  </si>
  <si>
    <t>Scherben</t>
  </si>
  <si>
    <t>Schwarze Kugel, die</t>
  </si>
  <si>
    <t>Secret Agent, The</t>
  </si>
  <si>
    <t>Secret Beyond the Door, The</t>
  </si>
  <si>
    <t>Sergeant Madden</t>
  </si>
  <si>
    <t>Shadow of a Doubt</t>
  </si>
  <si>
    <t>Shanghai Express</t>
  </si>
  <si>
    <t>Siegfried</t>
  </si>
  <si>
    <t>Silence of the Lambs, The</t>
  </si>
  <si>
    <t>Sin of Martha Queed, The</t>
  </si>
  <si>
    <t>Skin Game, The</t>
  </si>
  <si>
    <t>Smouldering Fires</t>
  </si>
  <si>
    <t>So, You Won't Talk</t>
  </si>
  <si>
    <t>Son of the Sheik, The</t>
  </si>
  <si>
    <t>Spinnen, Die (1)</t>
  </si>
  <si>
    <t>Spinnen, Die (2)</t>
  </si>
  <si>
    <t>Spione</t>
  </si>
  <si>
    <t>Spione am Werk</t>
  </si>
  <si>
    <t>Spoilers, The</t>
  </si>
  <si>
    <t>Stage Fright</t>
  </si>
  <si>
    <t>Startrek</t>
  </si>
  <si>
    <t>Stella Dallas</t>
  </si>
  <si>
    <t>Stella Maris</t>
  </si>
  <si>
    <t>Strangers on a Train</t>
  </si>
  <si>
    <t>Sühne, die</t>
  </si>
  <si>
    <t>Sumpfblume, die</t>
  </si>
  <si>
    <t>Sun-Up</t>
  </si>
  <si>
    <t>Suspicion</t>
  </si>
  <si>
    <t>Testament des Dr. Mabuse, Das</t>
  </si>
  <si>
    <t>Teufelskirche, die</t>
  </si>
  <si>
    <t>They Drive By Night</t>
  </si>
  <si>
    <t>Third Round, The</t>
  </si>
  <si>
    <t>Thirty-Nine Steps, The</t>
  </si>
  <si>
    <t>Tiger Shark</t>
  </si>
  <si>
    <t>Tiger von Eschnapur, Der</t>
  </si>
  <si>
    <t>Tirol in Waffen</t>
  </si>
  <si>
    <t>To Catch a Thief</t>
  </si>
  <si>
    <t>Toilers, The</t>
  </si>
  <si>
    <t>Tol'able David</t>
  </si>
  <si>
    <t>Tourbillon de Paris, le</t>
  </si>
  <si>
    <t>Traffic in Souls</t>
  </si>
  <si>
    <t>Trenck</t>
  </si>
  <si>
    <t>Trouble With Harry, The</t>
  </si>
  <si>
    <t>True Heart Susie</t>
  </si>
  <si>
    <t>Und das Licht erloscht</t>
  </si>
  <si>
    <t>Under the Greenwood Tree</t>
  </si>
  <si>
    <t>Underworld</t>
  </si>
  <si>
    <t>Until They Get Me</t>
  </si>
  <si>
    <t>Vagabond Queen, The</t>
  </si>
  <si>
    <t>Varieté</t>
  </si>
  <si>
    <t>Venus im Frack</t>
  </si>
  <si>
    <t>Verdun, visions d'histoire</t>
  </si>
  <si>
    <t>Verkaufte Braut, Die</t>
  </si>
  <si>
    <t>Verliebte Firma, Die</t>
  </si>
  <si>
    <t>Verlorene Schuh, der</t>
  </si>
  <si>
    <t>Vertige, le</t>
  </si>
  <si>
    <t>Vertigo</t>
  </si>
  <si>
    <t>Victory</t>
  </si>
  <si>
    <t>Waltzes from Vienna</t>
  </si>
  <si>
    <t>Walzertraum, Ein</t>
  </si>
  <si>
    <t>Wandas Trick</t>
  </si>
  <si>
    <t>Wasser für Canitoga</t>
  </si>
  <si>
    <t>Weekend</t>
  </si>
  <si>
    <t>West of Zanzibar</t>
  </si>
  <si>
    <t>What's-His-Name</t>
  </si>
  <si>
    <t>While the City Sleeps</t>
  </si>
  <si>
    <t>Whispering Chorus, The</t>
  </si>
  <si>
    <t>Why Change Your Wife?</t>
  </si>
  <si>
    <t>Winning of Barbara Worth, The</t>
  </si>
  <si>
    <t>Without Limit</t>
  </si>
  <si>
    <t>Woman Eternal, The</t>
  </si>
  <si>
    <t>Woman God Forgot, The</t>
  </si>
  <si>
    <t>Woman in the Window, The</t>
  </si>
  <si>
    <t>Wonderful Story, The</t>
  </si>
  <si>
    <t>Wrong Man, The</t>
  </si>
  <si>
    <t>You and Me</t>
  </si>
  <si>
    <t>You Only Live Once</t>
  </si>
  <si>
    <t>Young and Innocent</t>
  </si>
  <si>
    <t>Young Mr. Lincoln</t>
  </si>
  <si>
    <t>Ziel in den Wolken</t>
  </si>
  <si>
    <t>Zur Chronik von Grieshuus</t>
  </si>
  <si>
    <t>Zweimal gelebt</t>
  </si>
  <si>
    <t>Boudu sauvé des Eaux</t>
  </si>
  <si>
    <t>Broadway Danny Rose</t>
  </si>
  <si>
    <t>Chienne, La</t>
  </si>
  <si>
    <t>De Mayerling à Sarajevo</t>
  </si>
  <si>
    <t>Devil is a Woman, The</t>
  </si>
  <si>
    <t>ER - Day One</t>
  </si>
  <si>
    <t>ER - Going Home</t>
  </si>
  <si>
    <t>ER - Hit and Run</t>
  </si>
  <si>
    <t>Homicide: Life on the Streets</t>
  </si>
  <si>
    <t>Interiors</t>
  </si>
  <si>
    <t>Lachende Erben</t>
  </si>
  <si>
    <t>Lola Montès</t>
  </si>
  <si>
    <t>Madame de ...</t>
  </si>
  <si>
    <t>Man Who Knew Too Much, The</t>
  </si>
  <si>
    <t>Mating Habits of Earthbound Humans</t>
  </si>
  <si>
    <t>Partie de Campagne</t>
  </si>
  <si>
    <t>Purple Rose of Cairo, The</t>
  </si>
  <si>
    <t>Règle du jeu, La</t>
  </si>
  <si>
    <t>Stardust Memories</t>
  </si>
  <si>
    <t>Tausend Augen des Dr.Mabuse, Die</t>
  </si>
  <si>
    <t>Tendre ennemie, La</t>
  </si>
  <si>
    <t>Violettes Impériales</t>
  </si>
  <si>
    <t>Sound</t>
  </si>
  <si>
    <t>Sound/Silent</t>
  </si>
  <si>
    <t>Silent</t>
  </si>
  <si>
    <t>Original</t>
  </si>
  <si>
    <t>Country</t>
  </si>
  <si>
    <t>Keep USA, BRI, GER, FRA</t>
  </si>
  <si>
    <t>Filtered</t>
  </si>
  <si>
    <t>Sound Avg ASL</t>
  </si>
  <si>
    <t>Silent Avg ASL</t>
  </si>
  <si>
    <t>Sound STDEV ASL</t>
  </si>
  <si>
    <t>Silent STDEV ASL</t>
  </si>
  <si>
    <t>Total &gt; 10s ASL</t>
  </si>
  <si>
    <t>Sound &gt; 10s ASL</t>
  </si>
  <si>
    <t>Silent &gt; 10s ASL</t>
  </si>
  <si>
    <t>% Sound</t>
  </si>
  <si>
    <t>Total &lt; 10s ASL</t>
  </si>
  <si>
    <t>Sound &lt; 10s ASL</t>
  </si>
  <si>
    <t>Total &lt;= 10s ASL</t>
  </si>
  <si>
    <t>Sound &lt;= 10s ASL</t>
  </si>
  <si>
    <t>Silent &lt;= 10s ASL</t>
  </si>
  <si>
    <t>Decade</t>
  </si>
  <si>
    <t>1990s</t>
  </si>
  <si>
    <t>1930s</t>
  </si>
  <si>
    <t>1920s</t>
  </si>
  <si>
    <t>Alexander Nevsky</t>
  </si>
  <si>
    <t>1940s</t>
  </si>
  <si>
    <t>1910s</t>
  </si>
  <si>
    <t>1950s</t>
  </si>
  <si>
    <t>Bronenosets Potyomkin</t>
  </si>
  <si>
    <t>Erotikon</t>
  </si>
  <si>
    <t>Forstadsprasten</t>
  </si>
  <si>
    <t>Fuoco, Il</t>
  </si>
  <si>
    <t>Havsgamar</t>
  </si>
  <si>
    <t>Ivan Grozny I</t>
  </si>
  <si>
    <t>Karleken Segrar</t>
  </si>
  <si>
    <t>Komedie om Geld</t>
  </si>
  <si>
    <t>Neighbours</t>
  </si>
  <si>
    <t>Roma - Citta apperta</t>
  </si>
  <si>
    <t>Samson und Delila</t>
  </si>
  <si>
    <t>Signora di tutti, La</t>
  </si>
  <si>
    <t>Signora senza camelie, La</t>
  </si>
  <si>
    <t>Thomas Graals Bästa Film</t>
  </si>
  <si>
    <t>Tigre Reale</t>
  </si>
  <si>
    <t>Unbekannte Morgen, Das</t>
  </si>
  <si>
    <t>1970s</t>
  </si>
  <si>
    <t>1980s</t>
  </si>
  <si>
    <t>1960s</t>
  </si>
  <si>
    <t>2000s</t>
  </si>
  <si>
    <t>1800s</t>
  </si>
  <si>
    <t>All the 1800s films</t>
  </si>
  <si>
    <t>All the 1910s films</t>
  </si>
  <si>
    <t>Mistakes:</t>
  </si>
  <si>
    <t>Broken blossoms is labelled sound</t>
  </si>
  <si>
    <t>Madeleine is labelled sound and should be 1910s</t>
  </si>
  <si>
    <t>Wanda's trick should be labelled 1910s</t>
  </si>
  <si>
    <t>Corrected 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</si>
</sst>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4" fillId="5" borderId="0" xfId="0" applyFont="1" applyFill="1" applyAlignment="1"/>
    <xf numFmtId="0" fontId="4" fillId="5" borderId="0" xfId="0" applyFont="1" applyFill="1" applyAlignment="1">
      <alignment horizontal="center" vertical="center"/>
    </xf>
    <xf numFmtId="164" fontId="0" fillId="0" borderId="0" xfId="2" applyNumberFormat="1" applyFont="1"/>
    <xf numFmtId="0" fontId="6" fillId="0" borderId="0" xfId="1" applyFont="1" applyAlignment="1" applyProtection="1">
      <alignment horizontal="center"/>
      <protection locked="0"/>
    </xf>
    <xf numFmtId="0" fontId="1" fillId="0" borderId="0" xfId="1" applyProtection="1">
      <protection locked="0"/>
    </xf>
    <xf numFmtId="0" fontId="1" fillId="0" borderId="0" xfId="1" applyAlignment="1" applyProtection="1">
      <alignment horizontal="center"/>
      <protection locked="0"/>
    </xf>
    <xf numFmtId="1" fontId="1" fillId="0" borderId="0" xfId="1" applyNumberFormat="1" applyAlignment="1" applyProtection="1">
      <alignment horizontal="center"/>
      <protection locked="0"/>
    </xf>
    <xf numFmtId="0" fontId="1" fillId="0" borderId="0" xfId="1"/>
    <xf numFmtId="0" fontId="1" fillId="0" borderId="0" xfId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5" borderId="0" xfId="0" applyFont="1" applyFill="1" applyAlignment="1">
      <alignment horizontal="center"/>
    </xf>
  </cellXfs>
  <cellStyles count="3">
    <cellStyle name="Normal" xfId="0" builtinId="0"/>
    <cellStyle name="Normal 2" xfId="1" xr:uid="{7E8E6FCA-CFA0-4C0A-89FE-D4563442BC12}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BC4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Observations per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classCount!$A$5:$A$6</c:f>
              <c:strCache>
                <c:ptCount val="2"/>
                <c:pt idx="0">
                  <c:v>Sound</c:v>
                </c:pt>
                <c:pt idx="1">
                  <c:v>Silent</c:v>
                </c:pt>
              </c:strCache>
            </c:strRef>
          </c:cat>
          <c:val>
            <c:numRef>
              <c:f>classCount!$B$5:$B$6</c:f>
              <c:numCache>
                <c:formatCode>General</c:formatCode>
                <c:ptCount val="2"/>
                <c:pt idx="0">
                  <c:v>268</c:v>
                </c:pt>
                <c:pt idx="1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0-4084-8686-6997B8C83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3813344"/>
        <c:axId val="723815424"/>
      </c:barChart>
      <c:catAx>
        <c:axId val="72381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815424"/>
        <c:crosses val="autoZero"/>
        <c:auto val="1"/>
        <c:lblAlgn val="ctr"/>
        <c:lblOffset val="100"/>
        <c:noMultiLvlLbl val="0"/>
      </c:catAx>
      <c:valAx>
        <c:axId val="72381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81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Observations per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classCount!$K$5:$K$14</c:f>
              <c:strCache>
                <c:ptCount val="10"/>
                <c:pt idx="0">
                  <c:v>USA</c:v>
                </c:pt>
                <c:pt idx="1">
                  <c:v>RUS</c:v>
                </c:pt>
                <c:pt idx="2">
                  <c:v>BRI</c:v>
                </c:pt>
                <c:pt idx="3">
                  <c:v>GER</c:v>
                </c:pt>
                <c:pt idx="4">
                  <c:v>FRA</c:v>
                </c:pt>
                <c:pt idx="5">
                  <c:v>SWE</c:v>
                </c:pt>
                <c:pt idx="6">
                  <c:v>ITA</c:v>
                </c:pt>
                <c:pt idx="7">
                  <c:v>HOL</c:v>
                </c:pt>
                <c:pt idx="8">
                  <c:v>AUS</c:v>
                </c:pt>
                <c:pt idx="9">
                  <c:v>OST</c:v>
                </c:pt>
              </c:strCache>
            </c:strRef>
          </c:cat>
          <c:val>
            <c:numRef>
              <c:f>classCount!$L$5:$L$14</c:f>
              <c:numCache>
                <c:formatCode>General</c:formatCode>
                <c:ptCount val="10"/>
                <c:pt idx="0">
                  <c:v>220</c:v>
                </c:pt>
                <c:pt idx="1">
                  <c:v>3</c:v>
                </c:pt>
                <c:pt idx="2">
                  <c:v>63</c:v>
                </c:pt>
                <c:pt idx="3">
                  <c:v>56</c:v>
                </c:pt>
                <c:pt idx="4">
                  <c:v>37</c:v>
                </c:pt>
                <c:pt idx="5">
                  <c:v>5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8E-4845-8152-FD2F6052B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4501536"/>
        <c:axId val="624498208"/>
      </c:barChart>
      <c:catAx>
        <c:axId val="62450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98208"/>
        <c:crosses val="autoZero"/>
        <c:auto val="1"/>
        <c:lblAlgn val="ctr"/>
        <c:lblOffset val="100"/>
        <c:noMultiLvlLbl val="0"/>
      </c:catAx>
      <c:valAx>
        <c:axId val="62449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50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200" b="0" i="0" baseline="0">
                <a:effectLst/>
              </a:rPr>
              <a:t>Observations per class</a:t>
            </a:r>
            <a:endParaRPr lang="en-ZA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classCount!$A$19:$A$20</c:f>
              <c:strCache>
                <c:ptCount val="2"/>
                <c:pt idx="0">
                  <c:v>Sound</c:v>
                </c:pt>
                <c:pt idx="1">
                  <c:v>Silent</c:v>
                </c:pt>
              </c:strCache>
            </c:strRef>
          </c:cat>
          <c:val>
            <c:numRef>
              <c:f>classCount!$B$19:$B$20</c:f>
              <c:numCache>
                <c:formatCode>General</c:formatCode>
                <c:ptCount val="2"/>
                <c:pt idx="0">
                  <c:v>261</c:v>
                </c:pt>
                <c:pt idx="1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D-4310-8F0A-45F3F9142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0342640"/>
        <c:axId val="850329328"/>
      </c:barChart>
      <c:catAx>
        <c:axId val="85034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329328"/>
        <c:crosses val="autoZero"/>
        <c:auto val="1"/>
        <c:lblAlgn val="ctr"/>
        <c:lblOffset val="100"/>
        <c:noMultiLvlLbl val="0"/>
      </c:catAx>
      <c:valAx>
        <c:axId val="85032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34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200" b="0" i="0" baseline="0">
                <a:effectLst/>
              </a:rPr>
              <a:t>Observations per country</a:t>
            </a:r>
            <a:endParaRPr lang="en-ZA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classCount!$K$18:$K$21</c:f>
              <c:strCache>
                <c:ptCount val="4"/>
                <c:pt idx="0">
                  <c:v>USA</c:v>
                </c:pt>
                <c:pt idx="1">
                  <c:v>BRI</c:v>
                </c:pt>
                <c:pt idx="2">
                  <c:v>GER</c:v>
                </c:pt>
                <c:pt idx="3">
                  <c:v>FRA</c:v>
                </c:pt>
              </c:strCache>
            </c:strRef>
          </c:cat>
          <c:val>
            <c:numRef>
              <c:f>classCount!$L$18:$L$21</c:f>
              <c:numCache>
                <c:formatCode>General</c:formatCode>
                <c:ptCount val="4"/>
                <c:pt idx="0">
                  <c:v>220</c:v>
                </c:pt>
                <c:pt idx="1">
                  <c:v>63</c:v>
                </c:pt>
                <c:pt idx="2">
                  <c:v>56</c:v>
                </c:pt>
                <c:pt idx="3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B-443E-AEDD-EB6830AFE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0345552"/>
        <c:axId val="850335568"/>
      </c:barChart>
      <c:catAx>
        <c:axId val="85034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335568"/>
        <c:crosses val="autoZero"/>
        <c:auto val="1"/>
        <c:lblAlgn val="ctr"/>
        <c:lblOffset val="100"/>
        <c:noMultiLvlLbl val="0"/>
      </c:catAx>
      <c:valAx>
        <c:axId val="85033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34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322012806595009E-2"/>
          <c:y val="8.8816594554851205E-2"/>
          <c:w val="0.91002211663206856"/>
          <c:h val="0.723252093891290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shotScaleSilentDecade!$V$1</c:f>
              <c:strCache>
                <c:ptCount val="1"/>
                <c:pt idx="0">
                  <c:v>Silent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shotScaleSilentDecade!$U$2:$U$11</c:f>
              <c:strCache>
                <c:ptCount val="10"/>
                <c:pt idx="0">
                  <c:v>1910s</c:v>
                </c:pt>
                <c:pt idx="1">
                  <c:v>1920s</c:v>
                </c:pt>
                <c:pt idx="2">
                  <c:v>1930s</c:v>
                </c:pt>
                <c:pt idx="3">
                  <c:v>1940s</c:v>
                </c:pt>
                <c:pt idx="4">
                  <c:v>1950s</c:v>
                </c:pt>
                <c:pt idx="5">
                  <c:v>1960s</c:v>
                </c:pt>
                <c:pt idx="6">
                  <c:v>1970s</c:v>
                </c:pt>
                <c:pt idx="7">
                  <c:v>1980s</c:v>
                </c:pt>
                <c:pt idx="8">
                  <c:v>1990s</c:v>
                </c:pt>
                <c:pt idx="9">
                  <c:v>2000s</c:v>
                </c:pt>
              </c:strCache>
            </c:strRef>
          </c:cat>
          <c:val>
            <c:numRef>
              <c:f>shotScaleSilentDecade!$V$2:$V$11</c:f>
              <c:numCache>
                <c:formatCode>General</c:formatCode>
                <c:ptCount val="10"/>
                <c:pt idx="0">
                  <c:v>39</c:v>
                </c:pt>
                <c:pt idx="1">
                  <c:v>78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C-4179-9323-E9A3C87A18F6}"/>
            </c:ext>
          </c:extLst>
        </c:ser>
        <c:ser>
          <c:idx val="1"/>
          <c:order val="1"/>
          <c:tx>
            <c:strRef>
              <c:f>shotScaleSilentDecade!$W$1</c:f>
              <c:strCache>
                <c:ptCount val="1"/>
                <c:pt idx="0">
                  <c:v>Sound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shotScaleSilentDecade!$U$2:$U$11</c:f>
              <c:strCache>
                <c:ptCount val="10"/>
                <c:pt idx="0">
                  <c:v>1910s</c:v>
                </c:pt>
                <c:pt idx="1">
                  <c:v>1920s</c:v>
                </c:pt>
                <c:pt idx="2">
                  <c:v>1930s</c:v>
                </c:pt>
                <c:pt idx="3">
                  <c:v>1940s</c:v>
                </c:pt>
                <c:pt idx="4">
                  <c:v>1950s</c:v>
                </c:pt>
                <c:pt idx="5">
                  <c:v>1960s</c:v>
                </c:pt>
                <c:pt idx="6">
                  <c:v>1970s</c:v>
                </c:pt>
                <c:pt idx="7">
                  <c:v>1980s</c:v>
                </c:pt>
                <c:pt idx="8">
                  <c:v>1990s</c:v>
                </c:pt>
                <c:pt idx="9">
                  <c:v>2000s</c:v>
                </c:pt>
              </c:strCache>
            </c:strRef>
          </c:cat>
          <c:val>
            <c:numRef>
              <c:f>shotScaleSilentDecade!$W$2:$W$11</c:f>
              <c:numCache>
                <c:formatCode>General</c:formatCode>
                <c:ptCount val="10"/>
                <c:pt idx="0">
                  <c:v>0</c:v>
                </c:pt>
                <c:pt idx="1">
                  <c:v>6</c:v>
                </c:pt>
                <c:pt idx="2">
                  <c:v>103</c:v>
                </c:pt>
                <c:pt idx="3">
                  <c:v>34</c:v>
                </c:pt>
                <c:pt idx="4">
                  <c:v>41</c:v>
                </c:pt>
                <c:pt idx="5">
                  <c:v>5</c:v>
                </c:pt>
                <c:pt idx="6">
                  <c:v>25</c:v>
                </c:pt>
                <c:pt idx="7">
                  <c:v>6</c:v>
                </c:pt>
                <c:pt idx="8">
                  <c:v>37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FC-4179-9323-E9A3C87A1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4364336"/>
        <c:axId val="1244355184"/>
      </c:barChart>
      <c:catAx>
        <c:axId val="124436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1244355184"/>
        <c:crosses val="autoZero"/>
        <c:auto val="1"/>
        <c:lblAlgn val="ctr"/>
        <c:lblOffset val="100"/>
        <c:noMultiLvlLbl val="0"/>
      </c:catAx>
      <c:valAx>
        <c:axId val="1244355184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124436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877856524032766"/>
          <c:y val="0.18910155274069465"/>
          <c:w val="0.19162159911915586"/>
          <c:h val="9.43645167652475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322012806595009E-2"/>
          <c:y val="8.8816594554851205E-2"/>
          <c:w val="0.91002211663206856"/>
          <c:h val="0.723252093891290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shotScaleSilentDecade!$V$1</c:f>
              <c:strCache>
                <c:ptCount val="1"/>
                <c:pt idx="0">
                  <c:v>Silent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700-4C8A-B984-F6526EA172D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700-4C8A-B984-F6526EA172D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700-4C8A-B984-F6526EA172D8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700-4C8A-B984-F6526EA172D8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700-4C8A-B984-F6526EA172D8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700-4C8A-B984-F6526EA172D8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700-4C8A-B984-F6526EA172D8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A700-4C8A-B984-F6526EA172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shotScaleSilentDecade!$U$2:$U$11</c:f>
              <c:strCache>
                <c:ptCount val="10"/>
                <c:pt idx="0">
                  <c:v>1910s</c:v>
                </c:pt>
                <c:pt idx="1">
                  <c:v>1920s</c:v>
                </c:pt>
                <c:pt idx="2">
                  <c:v>1930s</c:v>
                </c:pt>
                <c:pt idx="3">
                  <c:v>1940s</c:v>
                </c:pt>
                <c:pt idx="4">
                  <c:v>1950s</c:v>
                </c:pt>
                <c:pt idx="5">
                  <c:v>1960s</c:v>
                </c:pt>
                <c:pt idx="6">
                  <c:v>1970s</c:v>
                </c:pt>
                <c:pt idx="7">
                  <c:v>1980s</c:v>
                </c:pt>
                <c:pt idx="8">
                  <c:v>1990s</c:v>
                </c:pt>
                <c:pt idx="9">
                  <c:v>2000s</c:v>
                </c:pt>
              </c:strCache>
            </c:strRef>
          </c:cat>
          <c:val>
            <c:numRef>
              <c:f>shotScaleSilentDecade!$V$2:$V$11</c:f>
              <c:numCache>
                <c:formatCode>General</c:formatCode>
                <c:ptCount val="10"/>
                <c:pt idx="0">
                  <c:v>39</c:v>
                </c:pt>
                <c:pt idx="1">
                  <c:v>78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00-4C8A-B984-F6526EA172D8}"/>
            </c:ext>
          </c:extLst>
        </c:ser>
        <c:ser>
          <c:idx val="1"/>
          <c:order val="1"/>
          <c:tx>
            <c:strRef>
              <c:f>shotScaleSilentDecade!$W$1</c:f>
              <c:strCache>
                <c:ptCount val="1"/>
                <c:pt idx="0">
                  <c:v>Sound</c:v>
                </c:pt>
              </c:strCache>
            </c:strRef>
          </c:tx>
          <c:spPr>
            <a:solidFill>
              <a:schemeClr val="bg1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700-4C8A-B984-F6526EA172D8}"/>
                </c:ext>
              </c:extLst>
            </c:dLbl>
            <c:dLbl>
              <c:idx val="1"/>
              <c:layout>
                <c:manualLayout>
                  <c:x val="0"/>
                  <c:y val="-6.535123429953271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700-4C8A-B984-F6526EA172D8}"/>
                </c:ext>
              </c:extLst>
            </c:dLbl>
            <c:dLbl>
              <c:idx val="2"/>
              <c:layout>
                <c:manualLayout>
                  <c:x val="0"/>
                  <c:y val="-0.3535700043371571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700-4C8A-B984-F6526EA172D8}"/>
                </c:ext>
              </c:extLst>
            </c:dLbl>
            <c:dLbl>
              <c:idx val="3"/>
              <c:layout>
                <c:manualLayout>
                  <c:x val="1.5636496518601768E-3"/>
                  <c:y val="-0.1623945297933447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700-4C8A-B984-F6526EA172D8}"/>
                </c:ext>
              </c:extLst>
            </c:dLbl>
            <c:dLbl>
              <c:idx val="4"/>
              <c:layout>
                <c:manualLayout>
                  <c:x val="5.733315825066994E-17"/>
                  <c:y val="-0.177500997681097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700-4C8A-B984-F6526EA172D8}"/>
                </c:ext>
              </c:extLst>
            </c:dLbl>
            <c:dLbl>
              <c:idx val="5"/>
              <c:layout>
                <c:manualLayout>
                  <c:x val="0"/>
                  <c:y val="-6.042587155101198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700-4C8A-B984-F6526EA172D8}"/>
                </c:ext>
              </c:extLst>
            </c:dLbl>
            <c:dLbl>
              <c:idx val="6"/>
              <c:layout>
                <c:manualLayout>
                  <c:x val="1.5636496518600621E-3"/>
                  <c:y val="-0.1284049770459005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700-4C8A-B984-F6526EA172D8}"/>
                </c:ext>
              </c:extLst>
            </c:dLbl>
            <c:dLbl>
              <c:idx val="7"/>
              <c:layout>
                <c:manualLayout>
                  <c:x val="0"/>
                  <c:y val="-6.420248852295022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700-4C8A-B984-F6526EA172D8}"/>
                </c:ext>
              </c:extLst>
            </c:dLbl>
            <c:dLbl>
              <c:idx val="8"/>
              <c:layout>
                <c:manualLayout>
                  <c:x val="0"/>
                  <c:y val="-0.1623945297933447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700-4C8A-B984-F6526EA172D8}"/>
                </c:ext>
              </c:extLst>
            </c:dLbl>
            <c:dLbl>
              <c:idx val="9"/>
              <c:layout>
                <c:manualLayout>
                  <c:x val="0"/>
                  <c:y val="-5.287263760713548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700-4C8A-B984-F6526EA172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shotScaleSilentDecade!$U$2:$U$11</c:f>
              <c:strCache>
                <c:ptCount val="10"/>
                <c:pt idx="0">
                  <c:v>1910s</c:v>
                </c:pt>
                <c:pt idx="1">
                  <c:v>1920s</c:v>
                </c:pt>
                <c:pt idx="2">
                  <c:v>1930s</c:v>
                </c:pt>
                <c:pt idx="3">
                  <c:v>1940s</c:v>
                </c:pt>
                <c:pt idx="4">
                  <c:v>1950s</c:v>
                </c:pt>
                <c:pt idx="5">
                  <c:v>1960s</c:v>
                </c:pt>
                <c:pt idx="6">
                  <c:v>1970s</c:v>
                </c:pt>
                <c:pt idx="7">
                  <c:v>1980s</c:v>
                </c:pt>
                <c:pt idx="8">
                  <c:v>1990s</c:v>
                </c:pt>
                <c:pt idx="9">
                  <c:v>2000s</c:v>
                </c:pt>
              </c:strCache>
            </c:strRef>
          </c:cat>
          <c:val>
            <c:numRef>
              <c:f>shotScaleSilentDecade!$W$2:$W$11</c:f>
              <c:numCache>
                <c:formatCode>General</c:formatCode>
                <c:ptCount val="10"/>
                <c:pt idx="0">
                  <c:v>0</c:v>
                </c:pt>
                <c:pt idx="1">
                  <c:v>6</c:v>
                </c:pt>
                <c:pt idx="2">
                  <c:v>103</c:v>
                </c:pt>
                <c:pt idx="3">
                  <c:v>34</c:v>
                </c:pt>
                <c:pt idx="4">
                  <c:v>41</c:v>
                </c:pt>
                <c:pt idx="5">
                  <c:v>5</c:v>
                </c:pt>
                <c:pt idx="6">
                  <c:v>25</c:v>
                </c:pt>
                <c:pt idx="7">
                  <c:v>6</c:v>
                </c:pt>
                <c:pt idx="8">
                  <c:v>37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00-4C8A-B984-F6526EA17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44364336"/>
        <c:axId val="1244355184"/>
      </c:barChart>
      <c:catAx>
        <c:axId val="124436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1244355184"/>
        <c:crosses val="autoZero"/>
        <c:auto val="1"/>
        <c:lblAlgn val="ctr"/>
        <c:lblOffset val="100"/>
        <c:noMultiLvlLbl val="0"/>
      </c:catAx>
      <c:valAx>
        <c:axId val="1244355184"/>
        <c:scaling>
          <c:orientation val="minMax"/>
          <c:max val="1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58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124436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477587359997956"/>
          <c:y val="0.10192644367204602"/>
          <c:w val="0.19162159911915586"/>
          <c:h val="9.43645167652475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327660</xdr:colOff>
      <xdr:row>2</xdr:row>
      <xdr:rowOff>179070</xdr:rowOff>
    </xdr:from>
    <xdr:to>
      <xdr:col>9</xdr:col>
      <xdr:colOff>396240</xdr:colOff>
      <xdr:row>13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7EF07B-4FFC-4B5D-8564-47A7E779E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312420</xdr:colOff>
      <xdr:row>3</xdr:row>
      <xdr:rowOff>3810</xdr:rowOff>
    </xdr:from>
    <xdr:to>
      <xdr:col>21</xdr:col>
      <xdr:colOff>373380</xdr:colOff>
      <xdr:row>13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5A754C-97EB-465F-9F9B-19EA60D6F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304800</xdr:colOff>
      <xdr:row>15</xdr:row>
      <xdr:rowOff>148590</xdr:rowOff>
    </xdr:from>
    <xdr:to>
      <xdr:col>9</xdr:col>
      <xdr:colOff>434340</xdr:colOff>
      <xdr:row>25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84E450-FC79-480F-85C8-9937AEB44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297180</xdr:colOff>
      <xdr:row>16</xdr:row>
      <xdr:rowOff>49530</xdr:rowOff>
    </xdr:from>
    <xdr:to>
      <xdr:col>21</xdr:col>
      <xdr:colOff>365760</xdr:colOff>
      <xdr:row>26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06B3F0-81D0-498F-8746-6869A96D1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273422</xdr:colOff>
      <xdr:row>0</xdr:row>
      <xdr:rowOff>143435</xdr:rowOff>
    </xdr:from>
    <xdr:to>
      <xdr:col>39</xdr:col>
      <xdr:colOff>152400</xdr:colOff>
      <xdr:row>20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C0664B-8DDB-4B6F-A882-2D8366653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233081</xdr:colOff>
      <xdr:row>21</xdr:row>
      <xdr:rowOff>161366</xdr:rowOff>
    </xdr:from>
    <xdr:to>
      <xdr:col>36</xdr:col>
      <xdr:colOff>430305</xdr:colOff>
      <xdr:row>40</xdr:row>
      <xdr:rowOff>71718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782CE4-9331-48D0-A11A-88377264E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7B66-48A7-4F47-B574-AC5068B37857}">
  <dimension ref="A1:N377"/>
  <sheetViews>
    <sheetView workbookViewId="0">
      <selection activeCell="N189" sqref="N189"/>
    </sheetView>
  </sheetViews>
  <sheetFormatPr defaultRowHeight="14.4" x14ac:dyDescent="0.3"/>
  <cols>
    <col min="1" max="1" width="28.88671875" customWidth="1"/>
  </cols>
  <sheetData>
    <row r="1" spans="1:14" x14ac:dyDescent="0.3">
      <c r="A1" t="s">
        <v>117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394</v>
      </c>
    </row>
    <row r="2" spans="1:14" x14ac:dyDescent="0.3">
      <c r="A2" t="s">
        <v>12</v>
      </c>
      <c r="B2" t="s">
        <v>118</v>
      </c>
      <c r="C2">
        <v>6.7</v>
      </c>
      <c r="D2">
        <v>58</v>
      </c>
      <c r="E2">
        <v>4</v>
      </c>
      <c r="F2">
        <v>2</v>
      </c>
      <c r="G2">
        <v>64</v>
      </c>
      <c r="H2">
        <v>224</v>
      </c>
      <c r="I2">
        <v>82</v>
      </c>
      <c r="J2">
        <v>37</v>
      </c>
      <c r="K2">
        <v>36</v>
      </c>
      <c r="L2">
        <v>53</v>
      </c>
      <c r="M2">
        <v>3</v>
      </c>
      <c r="N2">
        <v>1</v>
      </c>
    </row>
    <row r="3" spans="1:14" x14ac:dyDescent="0.3">
      <c r="A3" t="s">
        <v>125</v>
      </c>
      <c r="B3" t="s">
        <v>118</v>
      </c>
      <c r="C3">
        <v>5</v>
      </c>
      <c r="D3">
        <v>0</v>
      </c>
      <c r="E3">
        <v>0</v>
      </c>
      <c r="F3">
        <v>0</v>
      </c>
      <c r="G3">
        <v>3</v>
      </c>
      <c r="H3">
        <v>53</v>
      </c>
      <c r="I3">
        <v>71</v>
      </c>
      <c r="J3">
        <v>77</v>
      </c>
      <c r="K3">
        <v>109</v>
      </c>
      <c r="L3">
        <v>111</v>
      </c>
      <c r="M3">
        <v>76</v>
      </c>
      <c r="N3">
        <v>1</v>
      </c>
    </row>
    <row r="4" spans="1:14" x14ac:dyDescent="0.3">
      <c r="A4" t="s">
        <v>126</v>
      </c>
      <c r="B4" t="s">
        <v>118</v>
      </c>
      <c r="C4">
        <v>8</v>
      </c>
      <c r="D4">
        <v>23</v>
      </c>
      <c r="E4">
        <v>16</v>
      </c>
      <c r="F4">
        <v>9</v>
      </c>
      <c r="G4">
        <v>33</v>
      </c>
      <c r="H4">
        <v>26</v>
      </c>
      <c r="I4">
        <v>89</v>
      </c>
      <c r="J4">
        <v>141</v>
      </c>
      <c r="K4">
        <v>136</v>
      </c>
      <c r="L4">
        <v>70</v>
      </c>
      <c r="M4">
        <v>5</v>
      </c>
      <c r="N4">
        <v>0</v>
      </c>
    </row>
    <row r="5" spans="1:14" x14ac:dyDescent="0.3">
      <c r="A5" t="s">
        <v>127</v>
      </c>
      <c r="B5" t="s">
        <v>119</v>
      </c>
      <c r="C5">
        <v>6</v>
      </c>
      <c r="D5">
        <v>10</v>
      </c>
      <c r="E5">
        <v>0</v>
      </c>
      <c r="F5">
        <v>0</v>
      </c>
      <c r="G5">
        <v>17</v>
      </c>
      <c r="H5">
        <v>68</v>
      </c>
      <c r="I5">
        <v>84</v>
      </c>
      <c r="J5">
        <v>82</v>
      </c>
      <c r="K5">
        <v>101</v>
      </c>
      <c r="L5">
        <v>142</v>
      </c>
      <c r="M5">
        <v>5</v>
      </c>
      <c r="N5">
        <v>0</v>
      </c>
    </row>
    <row r="6" spans="1:14" x14ac:dyDescent="0.3">
      <c r="A6" t="s">
        <v>13</v>
      </c>
      <c r="B6" t="s">
        <v>118</v>
      </c>
      <c r="C6">
        <v>4.2</v>
      </c>
      <c r="D6">
        <v>64</v>
      </c>
      <c r="E6">
        <v>12</v>
      </c>
      <c r="F6">
        <v>7</v>
      </c>
      <c r="G6">
        <v>70</v>
      </c>
      <c r="H6">
        <v>199</v>
      </c>
      <c r="I6">
        <v>93</v>
      </c>
      <c r="J6">
        <v>51</v>
      </c>
      <c r="K6">
        <v>26</v>
      </c>
      <c r="L6">
        <v>51</v>
      </c>
      <c r="M6">
        <v>9</v>
      </c>
      <c r="N6">
        <v>1</v>
      </c>
    </row>
    <row r="7" spans="1:14" x14ac:dyDescent="0.3">
      <c r="A7" t="s">
        <v>129</v>
      </c>
      <c r="B7" t="s">
        <v>118</v>
      </c>
      <c r="C7">
        <v>13</v>
      </c>
      <c r="D7">
        <v>0</v>
      </c>
      <c r="E7">
        <v>0</v>
      </c>
      <c r="F7">
        <v>0</v>
      </c>
      <c r="G7">
        <v>27</v>
      </c>
      <c r="H7">
        <v>75</v>
      </c>
      <c r="I7">
        <v>75</v>
      </c>
      <c r="J7">
        <v>95</v>
      </c>
      <c r="K7">
        <v>98</v>
      </c>
      <c r="L7">
        <v>108</v>
      </c>
      <c r="M7">
        <v>20</v>
      </c>
      <c r="N7">
        <v>1</v>
      </c>
    </row>
    <row r="8" spans="1:14" x14ac:dyDescent="0.3">
      <c r="A8" t="s">
        <v>14</v>
      </c>
      <c r="B8" t="s">
        <v>118</v>
      </c>
      <c r="C8">
        <v>5.5</v>
      </c>
      <c r="D8">
        <v>33</v>
      </c>
      <c r="E8">
        <v>7</v>
      </c>
      <c r="F8">
        <v>18</v>
      </c>
      <c r="G8">
        <v>138</v>
      </c>
      <c r="H8">
        <v>141</v>
      </c>
      <c r="I8">
        <v>50</v>
      </c>
      <c r="J8">
        <v>34</v>
      </c>
      <c r="K8">
        <v>41</v>
      </c>
      <c r="L8">
        <v>90</v>
      </c>
      <c r="M8">
        <v>6</v>
      </c>
      <c r="N8">
        <v>1</v>
      </c>
    </row>
    <row r="9" spans="1:14" x14ac:dyDescent="0.3">
      <c r="A9" t="s">
        <v>15</v>
      </c>
      <c r="B9" t="s">
        <v>118</v>
      </c>
      <c r="C9">
        <v>3.9</v>
      </c>
      <c r="D9">
        <v>31</v>
      </c>
      <c r="E9">
        <v>4</v>
      </c>
      <c r="F9">
        <v>10</v>
      </c>
      <c r="G9">
        <v>52</v>
      </c>
      <c r="H9">
        <v>152</v>
      </c>
      <c r="I9">
        <v>72</v>
      </c>
      <c r="J9">
        <v>60</v>
      </c>
      <c r="K9">
        <v>68</v>
      </c>
      <c r="L9">
        <v>88</v>
      </c>
      <c r="M9">
        <v>4</v>
      </c>
      <c r="N9">
        <v>1</v>
      </c>
    </row>
    <row r="10" spans="1:14" x14ac:dyDescent="0.3">
      <c r="A10" t="s">
        <v>130</v>
      </c>
      <c r="B10" t="s">
        <v>124</v>
      </c>
      <c r="C10">
        <v>5.5</v>
      </c>
      <c r="D10">
        <v>16</v>
      </c>
      <c r="E10">
        <v>11</v>
      </c>
      <c r="F10">
        <v>11</v>
      </c>
      <c r="G10">
        <v>38</v>
      </c>
      <c r="H10">
        <v>91</v>
      </c>
      <c r="I10">
        <v>71</v>
      </c>
      <c r="J10">
        <v>82</v>
      </c>
      <c r="K10">
        <v>93</v>
      </c>
      <c r="L10">
        <v>118</v>
      </c>
      <c r="M10">
        <v>8</v>
      </c>
      <c r="N10">
        <v>0</v>
      </c>
    </row>
    <row r="11" spans="1:14" x14ac:dyDescent="0.3">
      <c r="A11" t="s">
        <v>131</v>
      </c>
      <c r="B11" t="s">
        <v>124</v>
      </c>
      <c r="C11">
        <v>12</v>
      </c>
      <c r="D11">
        <v>32</v>
      </c>
      <c r="E11">
        <v>8</v>
      </c>
      <c r="F11">
        <v>8</v>
      </c>
      <c r="G11">
        <v>24</v>
      </c>
      <c r="H11">
        <v>78</v>
      </c>
      <c r="I11">
        <v>85</v>
      </c>
      <c r="J11">
        <v>95</v>
      </c>
      <c r="K11">
        <v>124</v>
      </c>
      <c r="L11">
        <v>87</v>
      </c>
      <c r="M11">
        <v>6</v>
      </c>
      <c r="N11">
        <v>1</v>
      </c>
    </row>
    <row r="12" spans="1:14" x14ac:dyDescent="0.3">
      <c r="A12" t="s">
        <v>132</v>
      </c>
      <c r="B12" t="s">
        <v>118</v>
      </c>
      <c r="C12">
        <v>14.4</v>
      </c>
      <c r="D12">
        <v>43</v>
      </c>
      <c r="E12">
        <v>9</v>
      </c>
      <c r="F12">
        <v>6</v>
      </c>
      <c r="G12">
        <v>7</v>
      </c>
      <c r="H12">
        <v>166</v>
      </c>
      <c r="I12">
        <v>69</v>
      </c>
      <c r="J12">
        <v>105</v>
      </c>
      <c r="K12">
        <v>55</v>
      </c>
      <c r="L12">
        <v>93</v>
      </c>
      <c r="M12">
        <v>7</v>
      </c>
      <c r="N12">
        <v>1</v>
      </c>
    </row>
    <row r="13" spans="1:14" x14ac:dyDescent="0.3">
      <c r="A13" t="s">
        <v>16</v>
      </c>
      <c r="B13" t="s">
        <v>118</v>
      </c>
      <c r="C13">
        <v>7.7</v>
      </c>
      <c r="D13">
        <v>37</v>
      </c>
      <c r="E13">
        <v>7</v>
      </c>
      <c r="F13">
        <v>4</v>
      </c>
      <c r="G13">
        <v>20</v>
      </c>
      <c r="H13">
        <v>137</v>
      </c>
      <c r="I13">
        <v>99</v>
      </c>
      <c r="J13">
        <v>93</v>
      </c>
      <c r="K13">
        <v>84</v>
      </c>
      <c r="L13">
        <v>64</v>
      </c>
      <c r="M13">
        <v>3</v>
      </c>
      <c r="N13">
        <v>1</v>
      </c>
    </row>
    <row r="14" spans="1:14" x14ac:dyDescent="0.3">
      <c r="A14" t="s">
        <v>133</v>
      </c>
      <c r="B14" t="s">
        <v>121</v>
      </c>
      <c r="C14">
        <v>7.6</v>
      </c>
      <c r="D14">
        <v>10</v>
      </c>
      <c r="E14">
        <v>12</v>
      </c>
      <c r="F14">
        <v>8</v>
      </c>
      <c r="G14">
        <v>27</v>
      </c>
      <c r="H14">
        <v>7</v>
      </c>
      <c r="I14">
        <v>21</v>
      </c>
      <c r="J14">
        <v>57</v>
      </c>
      <c r="K14">
        <v>168</v>
      </c>
      <c r="L14">
        <v>204</v>
      </c>
      <c r="M14">
        <v>13</v>
      </c>
      <c r="N14">
        <v>0</v>
      </c>
    </row>
    <row r="15" spans="1:14" x14ac:dyDescent="0.3">
      <c r="A15" t="s">
        <v>134</v>
      </c>
      <c r="B15" t="s">
        <v>121</v>
      </c>
      <c r="C15">
        <v>6.2</v>
      </c>
      <c r="D15">
        <v>7</v>
      </c>
      <c r="E15">
        <v>4</v>
      </c>
      <c r="F15">
        <v>4</v>
      </c>
      <c r="G15">
        <v>6</v>
      </c>
      <c r="H15">
        <v>39</v>
      </c>
      <c r="I15">
        <v>59</v>
      </c>
      <c r="J15">
        <v>42</v>
      </c>
      <c r="K15">
        <v>84</v>
      </c>
      <c r="L15">
        <v>247</v>
      </c>
      <c r="M15">
        <v>22</v>
      </c>
      <c r="N15">
        <v>0</v>
      </c>
    </row>
    <row r="16" spans="1:14" x14ac:dyDescent="0.3">
      <c r="A16" t="s">
        <v>17</v>
      </c>
      <c r="B16" t="s">
        <v>119</v>
      </c>
      <c r="C16">
        <v>6.4</v>
      </c>
      <c r="D16">
        <v>17</v>
      </c>
      <c r="E16">
        <v>12</v>
      </c>
      <c r="F16">
        <v>10</v>
      </c>
      <c r="G16">
        <v>25</v>
      </c>
      <c r="H16">
        <v>77</v>
      </c>
      <c r="I16">
        <v>102</v>
      </c>
      <c r="J16">
        <v>96</v>
      </c>
      <c r="K16">
        <v>77</v>
      </c>
      <c r="L16">
        <v>106</v>
      </c>
      <c r="M16">
        <v>17</v>
      </c>
      <c r="N16">
        <v>1</v>
      </c>
    </row>
    <row r="17" spans="1:14" x14ac:dyDescent="0.3">
      <c r="A17" t="s">
        <v>18</v>
      </c>
      <c r="B17" t="s">
        <v>118</v>
      </c>
      <c r="C17">
        <v>7.6</v>
      </c>
      <c r="D17">
        <v>16</v>
      </c>
      <c r="E17">
        <v>6</v>
      </c>
      <c r="F17">
        <v>6</v>
      </c>
      <c r="G17">
        <v>13</v>
      </c>
      <c r="H17">
        <v>31</v>
      </c>
      <c r="I17">
        <v>63</v>
      </c>
      <c r="J17">
        <v>98</v>
      </c>
      <c r="K17">
        <v>119</v>
      </c>
      <c r="L17">
        <v>166</v>
      </c>
      <c r="M17">
        <v>10</v>
      </c>
      <c r="N17">
        <v>1</v>
      </c>
    </row>
    <row r="18" spans="1:14" x14ac:dyDescent="0.3">
      <c r="A18" t="s">
        <v>135</v>
      </c>
      <c r="B18" t="s">
        <v>121</v>
      </c>
      <c r="C18">
        <v>8</v>
      </c>
      <c r="D18">
        <v>0</v>
      </c>
      <c r="E18">
        <v>0</v>
      </c>
      <c r="F18">
        <v>0</v>
      </c>
      <c r="G18">
        <v>3</v>
      </c>
      <c r="H18">
        <v>35</v>
      </c>
      <c r="I18">
        <v>43</v>
      </c>
      <c r="J18">
        <v>134</v>
      </c>
      <c r="K18">
        <v>131</v>
      </c>
      <c r="L18">
        <v>111</v>
      </c>
      <c r="M18">
        <v>45</v>
      </c>
      <c r="N18">
        <v>0</v>
      </c>
    </row>
    <row r="19" spans="1:14" x14ac:dyDescent="0.3">
      <c r="A19" t="s">
        <v>136</v>
      </c>
      <c r="B19" t="s">
        <v>121</v>
      </c>
      <c r="C19">
        <v>4.8</v>
      </c>
      <c r="D19">
        <v>24</v>
      </c>
      <c r="E19">
        <v>18</v>
      </c>
      <c r="F19">
        <v>8</v>
      </c>
      <c r="G19">
        <v>11</v>
      </c>
      <c r="H19">
        <v>25</v>
      </c>
      <c r="I19">
        <v>64</v>
      </c>
      <c r="J19">
        <v>81</v>
      </c>
      <c r="K19">
        <v>104</v>
      </c>
      <c r="L19">
        <v>179</v>
      </c>
      <c r="M19">
        <v>35</v>
      </c>
      <c r="N19">
        <v>0</v>
      </c>
    </row>
    <row r="20" spans="1:14" x14ac:dyDescent="0.3">
      <c r="A20" t="s">
        <v>137</v>
      </c>
      <c r="B20" t="s">
        <v>118</v>
      </c>
      <c r="C20">
        <v>7.5</v>
      </c>
      <c r="D20">
        <v>0</v>
      </c>
      <c r="E20">
        <v>0</v>
      </c>
      <c r="F20">
        <v>7</v>
      </c>
      <c r="G20">
        <v>36</v>
      </c>
      <c r="H20">
        <v>16</v>
      </c>
      <c r="I20">
        <v>18</v>
      </c>
      <c r="J20">
        <v>80</v>
      </c>
      <c r="K20">
        <v>121</v>
      </c>
      <c r="L20">
        <v>215</v>
      </c>
      <c r="M20">
        <v>14</v>
      </c>
      <c r="N20">
        <v>0</v>
      </c>
    </row>
    <row r="21" spans="1:14" x14ac:dyDescent="0.3">
      <c r="A21" t="s">
        <v>138</v>
      </c>
      <c r="B21" t="s">
        <v>119</v>
      </c>
      <c r="C21">
        <v>22</v>
      </c>
      <c r="D21">
        <v>14</v>
      </c>
      <c r="E21">
        <v>2</v>
      </c>
      <c r="F21">
        <v>7</v>
      </c>
      <c r="G21">
        <v>25</v>
      </c>
      <c r="H21">
        <v>6</v>
      </c>
      <c r="I21">
        <v>74</v>
      </c>
      <c r="J21">
        <v>142</v>
      </c>
      <c r="K21">
        <v>142</v>
      </c>
      <c r="L21">
        <v>111</v>
      </c>
      <c r="M21">
        <v>0</v>
      </c>
      <c r="N21">
        <v>1</v>
      </c>
    </row>
    <row r="22" spans="1:14" x14ac:dyDescent="0.3">
      <c r="A22" t="s">
        <v>19</v>
      </c>
      <c r="B22" t="s">
        <v>118</v>
      </c>
      <c r="C22">
        <v>8</v>
      </c>
      <c r="D22">
        <v>0</v>
      </c>
      <c r="E22">
        <v>0</v>
      </c>
      <c r="F22">
        <v>0</v>
      </c>
      <c r="G22">
        <v>42</v>
      </c>
      <c r="H22">
        <v>124</v>
      </c>
      <c r="I22">
        <v>99</v>
      </c>
      <c r="J22">
        <v>89</v>
      </c>
      <c r="K22">
        <v>69</v>
      </c>
      <c r="L22">
        <v>59</v>
      </c>
      <c r="M22">
        <v>19</v>
      </c>
      <c r="N22">
        <v>1</v>
      </c>
    </row>
    <row r="23" spans="1:14" x14ac:dyDescent="0.3">
      <c r="A23" t="s">
        <v>139</v>
      </c>
      <c r="B23" t="s">
        <v>121</v>
      </c>
      <c r="C23">
        <v>13.5</v>
      </c>
      <c r="D23">
        <v>18</v>
      </c>
      <c r="E23">
        <v>16</v>
      </c>
      <c r="F23">
        <v>11</v>
      </c>
      <c r="G23">
        <v>39</v>
      </c>
      <c r="H23">
        <v>43</v>
      </c>
      <c r="I23">
        <v>54</v>
      </c>
      <c r="J23">
        <v>109</v>
      </c>
      <c r="K23">
        <v>118</v>
      </c>
      <c r="L23">
        <v>118</v>
      </c>
      <c r="M23">
        <v>22</v>
      </c>
      <c r="N23">
        <v>0</v>
      </c>
    </row>
    <row r="24" spans="1:14" x14ac:dyDescent="0.3">
      <c r="A24" t="s">
        <v>140</v>
      </c>
      <c r="B24" t="s">
        <v>118</v>
      </c>
      <c r="C24">
        <v>3.4</v>
      </c>
      <c r="D24">
        <v>36</v>
      </c>
      <c r="E24">
        <v>11</v>
      </c>
      <c r="F24">
        <v>0</v>
      </c>
      <c r="G24">
        <v>33</v>
      </c>
      <c r="H24">
        <v>142</v>
      </c>
      <c r="I24">
        <v>69</v>
      </c>
      <c r="J24">
        <v>66</v>
      </c>
      <c r="K24">
        <v>77</v>
      </c>
      <c r="L24">
        <v>104</v>
      </c>
      <c r="M24">
        <v>9</v>
      </c>
      <c r="N24">
        <v>1</v>
      </c>
    </row>
    <row r="25" spans="1:14" x14ac:dyDescent="0.3">
      <c r="A25" t="s">
        <v>141</v>
      </c>
      <c r="B25" t="s">
        <v>118</v>
      </c>
      <c r="C25">
        <v>4.2</v>
      </c>
      <c r="D25">
        <v>44</v>
      </c>
      <c r="E25">
        <v>10</v>
      </c>
      <c r="F25">
        <v>11</v>
      </c>
      <c r="G25">
        <v>44</v>
      </c>
      <c r="H25">
        <v>166</v>
      </c>
      <c r="I25">
        <v>106</v>
      </c>
      <c r="J25">
        <v>50</v>
      </c>
      <c r="K25">
        <v>66</v>
      </c>
      <c r="L25">
        <v>55</v>
      </c>
      <c r="M25">
        <v>12</v>
      </c>
      <c r="N25">
        <v>1</v>
      </c>
    </row>
    <row r="26" spans="1:14" x14ac:dyDescent="0.3">
      <c r="A26" t="s">
        <v>20</v>
      </c>
      <c r="B26" t="s">
        <v>118</v>
      </c>
      <c r="C26">
        <v>5.6</v>
      </c>
      <c r="D26">
        <v>25</v>
      </c>
      <c r="E26">
        <v>12</v>
      </c>
      <c r="F26">
        <v>19</v>
      </c>
      <c r="G26">
        <v>45</v>
      </c>
      <c r="H26">
        <v>108</v>
      </c>
      <c r="I26">
        <v>52</v>
      </c>
      <c r="J26">
        <v>45</v>
      </c>
      <c r="K26">
        <v>65</v>
      </c>
      <c r="L26">
        <v>141</v>
      </c>
      <c r="M26">
        <v>44</v>
      </c>
      <c r="N26">
        <v>1</v>
      </c>
    </row>
    <row r="27" spans="1:14" x14ac:dyDescent="0.3">
      <c r="A27" t="s">
        <v>142</v>
      </c>
      <c r="B27" t="s">
        <v>121</v>
      </c>
      <c r="C27">
        <v>5.2</v>
      </c>
      <c r="D27">
        <v>18</v>
      </c>
      <c r="E27">
        <v>9</v>
      </c>
      <c r="F27">
        <v>16</v>
      </c>
      <c r="G27">
        <v>57</v>
      </c>
      <c r="H27">
        <v>91</v>
      </c>
      <c r="I27">
        <v>43</v>
      </c>
      <c r="J27">
        <v>67</v>
      </c>
      <c r="K27">
        <v>62</v>
      </c>
      <c r="L27">
        <v>147</v>
      </c>
      <c r="M27">
        <v>33</v>
      </c>
      <c r="N27">
        <v>0</v>
      </c>
    </row>
    <row r="28" spans="1:14" x14ac:dyDescent="0.3">
      <c r="A28" t="s">
        <v>143</v>
      </c>
      <c r="B28" t="s">
        <v>124</v>
      </c>
      <c r="C28">
        <v>10</v>
      </c>
      <c r="D28">
        <v>0</v>
      </c>
      <c r="E28">
        <v>0</v>
      </c>
      <c r="F28">
        <v>0</v>
      </c>
      <c r="G28">
        <v>4</v>
      </c>
      <c r="H28">
        <v>22</v>
      </c>
      <c r="I28">
        <v>22</v>
      </c>
      <c r="J28">
        <v>59</v>
      </c>
      <c r="K28">
        <v>99</v>
      </c>
      <c r="L28">
        <v>261</v>
      </c>
      <c r="M28">
        <v>32</v>
      </c>
      <c r="N28">
        <v>0</v>
      </c>
    </row>
    <row r="29" spans="1:14" x14ac:dyDescent="0.3">
      <c r="A29" t="s">
        <v>21</v>
      </c>
      <c r="B29" t="s">
        <v>118</v>
      </c>
      <c r="C29">
        <v>11.3</v>
      </c>
      <c r="D29">
        <v>35</v>
      </c>
      <c r="E29">
        <v>5</v>
      </c>
      <c r="F29">
        <v>5</v>
      </c>
      <c r="G29">
        <v>25</v>
      </c>
      <c r="H29">
        <v>137</v>
      </c>
      <c r="I29">
        <v>103</v>
      </c>
      <c r="J29">
        <v>69</v>
      </c>
      <c r="K29">
        <v>116</v>
      </c>
      <c r="L29">
        <v>43</v>
      </c>
      <c r="M29">
        <v>7</v>
      </c>
      <c r="N29">
        <v>1</v>
      </c>
    </row>
    <row r="30" spans="1:14" x14ac:dyDescent="0.3">
      <c r="A30" t="s">
        <v>144</v>
      </c>
      <c r="B30" t="s">
        <v>118</v>
      </c>
      <c r="C30">
        <v>16.5</v>
      </c>
      <c r="D30">
        <v>0</v>
      </c>
      <c r="E30">
        <v>0</v>
      </c>
      <c r="F30">
        <v>0</v>
      </c>
      <c r="G30">
        <v>32</v>
      </c>
      <c r="H30">
        <v>47</v>
      </c>
      <c r="I30">
        <v>117</v>
      </c>
      <c r="J30">
        <v>140</v>
      </c>
      <c r="K30">
        <v>102</v>
      </c>
      <c r="L30">
        <v>57</v>
      </c>
      <c r="M30">
        <v>5</v>
      </c>
      <c r="N30">
        <v>1</v>
      </c>
    </row>
    <row r="31" spans="1:14" x14ac:dyDescent="0.3">
      <c r="A31" t="s">
        <v>145</v>
      </c>
      <c r="B31" t="s">
        <v>118</v>
      </c>
      <c r="C31">
        <v>11</v>
      </c>
      <c r="D31">
        <v>0</v>
      </c>
      <c r="E31">
        <v>0</v>
      </c>
      <c r="F31">
        <v>0</v>
      </c>
      <c r="G31">
        <v>25</v>
      </c>
      <c r="H31">
        <v>42</v>
      </c>
      <c r="I31">
        <v>63</v>
      </c>
      <c r="J31">
        <v>113</v>
      </c>
      <c r="K31">
        <v>115</v>
      </c>
      <c r="L31">
        <v>98</v>
      </c>
      <c r="M31">
        <v>45</v>
      </c>
      <c r="N31">
        <v>1</v>
      </c>
    </row>
    <row r="32" spans="1:14" x14ac:dyDescent="0.3">
      <c r="A32" t="s">
        <v>146</v>
      </c>
      <c r="B32" t="s">
        <v>119</v>
      </c>
      <c r="C32">
        <v>5.2</v>
      </c>
      <c r="D32">
        <v>53</v>
      </c>
      <c r="E32">
        <v>9</v>
      </c>
      <c r="F32">
        <v>0</v>
      </c>
      <c r="G32">
        <v>38</v>
      </c>
      <c r="H32">
        <v>207</v>
      </c>
      <c r="I32">
        <v>100</v>
      </c>
      <c r="J32">
        <v>56</v>
      </c>
      <c r="K32">
        <v>45</v>
      </c>
      <c r="L32">
        <v>50</v>
      </c>
      <c r="M32">
        <v>4</v>
      </c>
      <c r="N32">
        <v>1</v>
      </c>
    </row>
    <row r="33" spans="1:14" x14ac:dyDescent="0.3">
      <c r="A33" t="s">
        <v>147</v>
      </c>
      <c r="B33" t="s">
        <v>119</v>
      </c>
      <c r="C33">
        <v>4.3</v>
      </c>
      <c r="D33">
        <v>66</v>
      </c>
      <c r="E33">
        <v>0</v>
      </c>
      <c r="F33">
        <v>0</v>
      </c>
      <c r="G33">
        <v>72</v>
      </c>
      <c r="H33">
        <v>250</v>
      </c>
      <c r="I33">
        <v>113</v>
      </c>
      <c r="J33">
        <v>34</v>
      </c>
      <c r="K33">
        <v>20</v>
      </c>
      <c r="L33">
        <v>2</v>
      </c>
      <c r="M33">
        <v>0</v>
      </c>
      <c r="N33">
        <v>1</v>
      </c>
    </row>
    <row r="34" spans="1:14" x14ac:dyDescent="0.3">
      <c r="A34" t="s">
        <v>148</v>
      </c>
      <c r="B34" t="s">
        <v>118</v>
      </c>
      <c r="C34">
        <v>5.3</v>
      </c>
      <c r="D34">
        <v>46</v>
      </c>
      <c r="E34">
        <v>23</v>
      </c>
      <c r="F34">
        <v>15</v>
      </c>
      <c r="G34">
        <v>59</v>
      </c>
      <c r="H34">
        <v>127</v>
      </c>
      <c r="I34">
        <v>111</v>
      </c>
      <c r="J34">
        <v>69</v>
      </c>
      <c r="K34">
        <v>57</v>
      </c>
      <c r="L34">
        <v>58</v>
      </c>
      <c r="M34">
        <v>19</v>
      </c>
      <c r="N34">
        <v>1</v>
      </c>
    </row>
    <row r="35" spans="1:14" x14ac:dyDescent="0.3">
      <c r="A35" t="s">
        <v>149</v>
      </c>
      <c r="B35" t="s">
        <v>118</v>
      </c>
      <c r="C35">
        <v>7</v>
      </c>
      <c r="D35">
        <v>0</v>
      </c>
      <c r="E35">
        <v>0</v>
      </c>
      <c r="F35">
        <v>0</v>
      </c>
      <c r="G35">
        <v>1</v>
      </c>
      <c r="H35">
        <v>19</v>
      </c>
      <c r="I35">
        <v>26</v>
      </c>
      <c r="J35">
        <v>78</v>
      </c>
      <c r="K35">
        <v>126</v>
      </c>
      <c r="L35">
        <v>172</v>
      </c>
      <c r="M35">
        <v>79</v>
      </c>
      <c r="N35">
        <v>0</v>
      </c>
    </row>
    <row r="36" spans="1:14" x14ac:dyDescent="0.3">
      <c r="A36" t="s">
        <v>22</v>
      </c>
      <c r="B36" t="s">
        <v>118</v>
      </c>
      <c r="C36">
        <v>4.9000000000000004</v>
      </c>
      <c r="D36">
        <v>27</v>
      </c>
      <c r="E36">
        <v>14</v>
      </c>
      <c r="F36">
        <v>30</v>
      </c>
      <c r="G36">
        <v>85</v>
      </c>
      <c r="H36">
        <v>111</v>
      </c>
      <c r="I36">
        <v>66</v>
      </c>
      <c r="J36">
        <v>47</v>
      </c>
      <c r="K36">
        <v>46</v>
      </c>
      <c r="L36">
        <v>128</v>
      </c>
      <c r="M36">
        <v>17</v>
      </c>
      <c r="N36">
        <v>1</v>
      </c>
    </row>
    <row r="37" spans="1:14" x14ac:dyDescent="0.3">
      <c r="A37" t="s">
        <v>150</v>
      </c>
      <c r="B37" t="s">
        <v>119</v>
      </c>
      <c r="C37">
        <v>6</v>
      </c>
      <c r="D37">
        <v>19</v>
      </c>
      <c r="E37">
        <v>18</v>
      </c>
      <c r="F37">
        <v>15</v>
      </c>
      <c r="G37">
        <v>39</v>
      </c>
      <c r="H37">
        <v>49</v>
      </c>
      <c r="I37">
        <v>67</v>
      </c>
      <c r="J37">
        <v>85</v>
      </c>
      <c r="K37">
        <v>137</v>
      </c>
      <c r="L37">
        <v>113</v>
      </c>
      <c r="M37">
        <v>10</v>
      </c>
      <c r="N37">
        <v>0</v>
      </c>
    </row>
    <row r="38" spans="1:14" x14ac:dyDescent="0.3">
      <c r="A38" t="s">
        <v>151</v>
      </c>
      <c r="B38" t="s">
        <v>119</v>
      </c>
      <c r="C38">
        <v>11</v>
      </c>
      <c r="D38">
        <v>22</v>
      </c>
      <c r="E38">
        <v>22</v>
      </c>
      <c r="F38">
        <v>18</v>
      </c>
      <c r="G38">
        <v>42</v>
      </c>
      <c r="H38">
        <v>41</v>
      </c>
      <c r="I38">
        <v>87</v>
      </c>
      <c r="J38">
        <v>74</v>
      </c>
      <c r="K38">
        <v>112</v>
      </c>
      <c r="L38">
        <v>128</v>
      </c>
      <c r="M38">
        <v>16</v>
      </c>
      <c r="N38">
        <v>1</v>
      </c>
    </row>
    <row r="39" spans="1:14" x14ac:dyDescent="0.3">
      <c r="A39" t="s">
        <v>23</v>
      </c>
      <c r="B39" t="s">
        <v>118</v>
      </c>
      <c r="C39">
        <v>15.8</v>
      </c>
      <c r="D39">
        <v>1</v>
      </c>
      <c r="E39">
        <v>2</v>
      </c>
      <c r="F39">
        <v>44</v>
      </c>
      <c r="G39">
        <v>96</v>
      </c>
      <c r="H39">
        <v>74</v>
      </c>
      <c r="I39">
        <v>70</v>
      </c>
      <c r="J39">
        <v>93</v>
      </c>
      <c r="K39">
        <v>88</v>
      </c>
      <c r="L39">
        <v>79</v>
      </c>
      <c r="M39">
        <v>0</v>
      </c>
      <c r="N39">
        <v>1</v>
      </c>
    </row>
    <row r="40" spans="1:14" x14ac:dyDescent="0.3">
      <c r="A40" t="s">
        <v>24</v>
      </c>
      <c r="B40" t="s">
        <v>118</v>
      </c>
      <c r="C40">
        <v>10.1</v>
      </c>
      <c r="D40">
        <v>41</v>
      </c>
      <c r="E40">
        <v>7</v>
      </c>
      <c r="F40">
        <v>4</v>
      </c>
      <c r="G40">
        <v>26</v>
      </c>
      <c r="H40">
        <v>107</v>
      </c>
      <c r="I40">
        <v>79</v>
      </c>
      <c r="J40">
        <v>111</v>
      </c>
      <c r="K40">
        <v>111</v>
      </c>
      <c r="L40">
        <v>63</v>
      </c>
      <c r="M40">
        <v>2</v>
      </c>
      <c r="N40">
        <v>1</v>
      </c>
    </row>
    <row r="41" spans="1:14" x14ac:dyDescent="0.3">
      <c r="A41" t="s">
        <v>152</v>
      </c>
      <c r="B41" t="s">
        <v>118</v>
      </c>
      <c r="C41">
        <v>10.5</v>
      </c>
      <c r="D41">
        <v>28</v>
      </c>
      <c r="E41">
        <v>0</v>
      </c>
      <c r="F41">
        <v>0</v>
      </c>
      <c r="G41">
        <v>40</v>
      </c>
      <c r="H41">
        <v>139</v>
      </c>
      <c r="I41">
        <v>79</v>
      </c>
      <c r="J41">
        <v>84</v>
      </c>
      <c r="K41">
        <v>80</v>
      </c>
      <c r="L41">
        <v>52</v>
      </c>
      <c r="M41">
        <v>23</v>
      </c>
      <c r="N41">
        <v>1</v>
      </c>
    </row>
    <row r="42" spans="1:14" x14ac:dyDescent="0.3">
      <c r="A42" t="s">
        <v>153</v>
      </c>
      <c r="B42" t="s">
        <v>118</v>
      </c>
      <c r="C42">
        <v>5.5</v>
      </c>
      <c r="D42">
        <v>15</v>
      </c>
      <c r="E42">
        <v>6</v>
      </c>
      <c r="F42">
        <v>3</v>
      </c>
      <c r="G42">
        <v>6</v>
      </c>
      <c r="H42">
        <v>65</v>
      </c>
      <c r="I42">
        <v>108</v>
      </c>
      <c r="J42">
        <v>91</v>
      </c>
      <c r="K42">
        <v>82</v>
      </c>
      <c r="L42">
        <v>136</v>
      </c>
      <c r="M42">
        <v>11</v>
      </c>
      <c r="N42">
        <v>0</v>
      </c>
    </row>
    <row r="43" spans="1:14" x14ac:dyDescent="0.3">
      <c r="A43" t="s">
        <v>154</v>
      </c>
      <c r="B43" t="s">
        <v>119</v>
      </c>
      <c r="C43">
        <v>14</v>
      </c>
      <c r="D43">
        <v>40</v>
      </c>
      <c r="E43">
        <v>4</v>
      </c>
      <c r="F43">
        <v>5</v>
      </c>
      <c r="G43">
        <v>9</v>
      </c>
      <c r="H43">
        <v>90</v>
      </c>
      <c r="I43">
        <v>113</v>
      </c>
      <c r="J43">
        <v>156</v>
      </c>
      <c r="K43">
        <v>75</v>
      </c>
      <c r="L43">
        <v>56</v>
      </c>
      <c r="M43">
        <v>0</v>
      </c>
      <c r="N43">
        <v>1</v>
      </c>
    </row>
    <row r="44" spans="1:14" x14ac:dyDescent="0.3">
      <c r="A44" t="s">
        <v>372</v>
      </c>
      <c r="B44" t="s">
        <v>121</v>
      </c>
      <c r="C44">
        <v>15</v>
      </c>
      <c r="D44">
        <v>0</v>
      </c>
      <c r="E44">
        <v>0</v>
      </c>
      <c r="F44">
        <v>0</v>
      </c>
      <c r="G44">
        <v>1</v>
      </c>
      <c r="H44">
        <v>57</v>
      </c>
      <c r="I44">
        <v>60</v>
      </c>
      <c r="J44">
        <v>109</v>
      </c>
      <c r="K44">
        <v>138</v>
      </c>
      <c r="L44">
        <v>101</v>
      </c>
      <c r="M44">
        <v>32</v>
      </c>
      <c r="N44">
        <v>1</v>
      </c>
    </row>
    <row r="45" spans="1:14" x14ac:dyDescent="0.3">
      <c r="A45" t="s">
        <v>156</v>
      </c>
      <c r="B45" t="s">
        <v>118</v>
      </c>
      <c r="C45">
        <v>8</v>
      </c>
      <c r="D45">
        <v>31</v>
      </c>
      <c r="E45">
        <v>6</v>
      </c>
      <c r="F45">
        <v>7</v>
      </c>
      <c r="G45">
        <v>0</v>
      </c>
      <c r="H45">
        <v>29</v>
      </c>
      <c r="I45">
        <v>74</v>
      </c>
      <c r="J45">
        <v>118</v>
      </c>
      <c r="K45">
        <v>128</v>
      </c>
      <c r="L45">
        <v>147</v>
      </c>
      <c r="M45">
        <v>4</v>
      </c>
      <c r="N45">
        <v>1</v>
      </c>
    </row>
    <row r="46" spans="1:14" x14ac:dyDescent="0.3">
      <c r="A46" t="s">
        <v>373</v>
      </c>
      <c r="B46" t="s">
        <v>118</v>
      </c>
      <c r="C46">
        <v>15</v>
      </c>
      <c r="D46">
        <v>44</v>
      </c>
      <c r="E46">
        <v>6</v>
      </c>
      <c r="F46">
        <v>4</v>
      </c>
      <c r="G46">
        <v>33</v>
      </c>
      <c r="H46">
        <v>118</v>
      </c>
      <c r="I46">
        <v>81</v>
      </c>
      <c r="J46">
        <v>73</v>
      </c>
      <c r="K46">
        <v>73</v>
      </c>
      <c r="L46">
        <v>111</v>
      </c>
      <c r="M46">
        <v>11</v>
      </c>
      <c r="N46">
        <v>1</v>
      </c>
    </row>
    <row r="47" spans="1:14" x14ac:dyDescent="0.3">
      <c r="A47" t="s">
        <v>25</v>
      </c>
      <c r="B47" t="s">
        <v>118</v>
      </c>
      <c r="C47">
        <v>5.8</v>
      </c>
      <c r="D47">
        <v>50</v>
      </c>
      <c r="E47">
        <v>6</v>
      </c>
      <c r="F47">
        <v>6</v>
      </c>
      <c r="G47">
        <v>32</v>
      </c>
      <c r="H47">
        <v>171</v>
      </c>
      <c r="I47">
        <v>106</v>
      </c>
      <c r="J47">
        <v>61</v>
      </c>
      <c r="K47">
        <v>63</v>
      </c>
      <c r="L47">
        <v>64</v>
      </c>
      <c r="M47">
        <v>3</v>
      </c>
      <c r="N47">
        <v>1</v>
      </c>
    </row>
    <row r="48" spans="1:14" x14ac:dyDescent="0.3">
      <c r="A48" t="s">
        <v>157</v>
      </c>
      <c r="B48" t="s">
        <v>118</v>
      </c>
      <c r="C48">
        <v>8.5</v>
      </c>
      <c r="D48">
        <v>0</v>
      </c>
      <c r="E48">
        <v>0</v>
      </c>
      <c r="F48">
        <v>4</v>
      </c>
      <c r="G48">
        <v>7</v>
      </c>
      <c r="H48">
        <v>53</v>
      </c>
      <c r="I48">
        <v>76</v>
      </c>
      <c r="J48">
        <v>93</v>
      </c>
      <c r="K48">
        <v>50</v>
      </c>
      <c r="L48">
        <v>170</v>
      </c>
      <c r="M48">
        <v>54</v>
      </c>
      <c r="N48">
        <v>1</v>
      </c>
    </row>
    <row r="49" spans="1:14" x14ac:dyDescent="0.3">
      <c r="A49" t="s">
        <v>158</v>
      </c>
      <c r="B49" t="s">
        <v>119</v>
      </c>
      <c r="C49">
        <v>4</v>
      </c>
      <c r="D49">
        <v>66</v>
      </c>
      <c r="E49">
        <v>3</v>
      </c>
      <c r="F49">
        <v>1</v>
      </c>
      <c r="G49">
        <v>134</v>
      </c>
      <c r="H49">
        <v>234</v>
      </c>
      <c r="I49">
        <v>47</v>
      </c>
      <c r="J49">
        <v>43</v>
      </c>
      <c r="K49">
        <v>33</v>
      </c>
      <c r="L49">
        <v>9</v>
      </c>
      <c r="M49">
        <v>0</v>
      </c>
      <c r="N49">
        <v>1</v>
      </c>
    </row>
    <row r="50" spans="1:14" x14ac:dyDescent="0.3">
      <c r="A50" t="s">
        <v>159</v>
      </c>
      <c r="B50" t="s">
        <v>119</v>
      </c>
      <c r="C50">
        <v>6.8</v>
      </c>
      <c r="D50">
        <v>68</v>
      </c>
      <c r="E50">
        <v>8</v>
      </c>
      <c r="F50">
        <v>2</v>
      </c>
      <c r="G50">
        <v>83</v>
      </c>
      <c r="H50">
        <v>220</v>
      </c>
      <c r="I50">
        <v>129</v>
      </c>
      <c r="J50">
        <v>43</v>
      </c>
      <c r="K50">
        <v>18</v>
      </c>
      <c r="L50">
        <v>7</v>
      </c>
      <c r="M50">
        <v>0</v>
      </c>
      <c r="N50">
        <v>1</v>
      </c>
    </row>
    <row r="51" spans="1:14" x14ac:dyDescent="0.3">
      <c r="A51" t="s">
        <v>160</v>
      </c>
      <c r="B51" t="s">
        <v>118</v>
      </c>
      <c r="C51">
        <v>8</v>
      </c>
      <c r="D51">
        <v>32</v>
      </c>
      <c r="E51">
        <v>0</v>
      </c>
      <c r="F51">
        <v>0</v>
      </c>
      <c r="G51">
        <v>15</v>
      </c>
      <c r="H51">
        <v>62</v>
      </c>
      <c r="I51">
        <v>136</v>
      </c>
      <c r="J51">
        <v>107</v>
      </c>
      <c r="K51">
        <v>101</v>
      </c>
      <c r="L51">
        <v>65</v>
      </c>
      <c r="M51">
        <v>13</v>
      </c>
      <c r="N51">
        <v>1</v>
      </c>
    </row>
    <row r="52" spans="1:14" x14ac:dyDescent="0.3">
      <c r="A52" t="s">
        <v>161</v>
      </c>
      <c r="B52" t="s">
        <v>119</v>
      </c>
      <c r="C52">
        <v>11.5</v>
      </c>
      <c r="D52">
        <v>24</v>
      </c>
      <c r="E52">
        <v>8</v>
      </c>
      <c r="F52">
        <v>17</v>
      </c>
      <c r="G52">
        <v>28</v>
      </c>
      <c r="H52">
        <v>28</v>
      </c>
      <c r="I52">
        <v>78</v>
      </c>
      <c r="J52">
        <v>117</v>
      </c>
      <c r="K52">
        <v>119</v>
      </c>
      <c r="L52">
        <v>114</v>
      </c>
      <c r="M52">
        <v>70</v>
      </c>
      <c r="N52">
        <v>1</v>
      </c>
    </row>
    <row r="53" spans="1:14" x14ac:dyDescent="0.3">
      <c r="A53" t="s">
        <v>162</v>
      </c>
      <c r="B53" t="s">
        <v>121</v>
      </c>
      <c r="C53">
        <v>6.5</v>
      </c>
      <c r="D53">
        <v>21</v>
      </c>
      <c r="E53">
        <v>14</v>
      </c>
      <c r="F53">
        <v>13</v>
      </c>
      <c r="G53">
        <v>14</v>
      </c>
      <c r="H53">
        <v>81</v>
      </c>
      <c r="I53">
        <v>68</v>
      </c>
      <c r="J53">
        <v>57</v>
      </c>
      <c r="K53">
        <v>65</v>
      </c>
      <c r="L53">
        <v>157</v>
      </c>
      <c r="M53">
        <v>59</v>
      </c>
      <c r="N53">
        <v>1</v>
      </c>
    </row>
    <row r="54" spans="1:14" x14ac:dyDescent="0.3">
      <c r="A54" t="s">
        <v>26</v>
      </c>
      <c r="B54" t="s">
        <v>118</v>
      </c>
      <c r="C54">
        <v>11.3</v>
      </c>
      <c r="D54">
        <v>29</v>
      </c>
      <c r="E54">
        <v>11</v>
      </c>
      <c r="F54">
        <v>8</v>
      </c>
      <c r="G54">
        <v>20</v>
      </c>
      <c r="H54">
        <v>43</v>
      </c>
      <c r="I54">
        <v>99</v>
      </c>
      <c r="J54">
        <v>115</v>
      </c>
      <c r="K54">
        <v>127</v>
      </c>
      <c r="L54">
        <v>95</v>
      </c>
      <c r="M54">
        <v>1</v>
      </c>
      <c r="N54">
        <v>1</v>
      </c>
    </row>
    <row r="55" spans="1:14" x14ac:dyDescent="0.3">
      <c r="A55" t="s">
        <v>163</v>
      </c>
      <c r="B55" t="s">
        <v>119</v>
      </c>
      <c r="C55">
        <v>8.5</v>
      </c>
      <c r="D55">
        <v>0</v>
      </c>
      <c r="E55">
        <v>0</v>
      </c>
      <c r="F55">
        <v>0</v>
      </c>
      <c r="G55">
        <v>0</v>
      </c>
      <c r="H55">
        <v>29</v>
      </c>
      <c r="I55">
        <v>111</v>
      </c>
      <c r="J55">
        <v>135</v>
      </c>
      <c r="K55">
        <v>61</v>
      </c>
      <c r="L55">
        <v>105</v>
      </c>
      <c r="M55">
        <v>59</v>
      </c>
      <c r="N55">
        <v>1</v>
      </c>
    </row>
    <row r="56" spans="1:14" x14ac:dyDescent="0.3">
      <c r="A56" t="s">
        <v>27</v>
      </c>
      <c r="B56" t="s">
        <v>118</v>
      </c>
      <c r="C56">
        <v>17</v>
      </c>
      <c r="D56">
        <v>21</v>
      </c>
      <c r="E56">
        <v>0</v>
      </c>
      <c r="F56">
        <v>0</v>
      </c>
      <c r="G56">
        <v>38</v>
      </c>
      <c r="H56">
        <v>18</v>
      </c>
      <c r="I56">
        <v>71</v>
      </c>
      <c r="J56">
        <v>156</v>
      </c>
      <c r="K56">
        <v>88</v>
      </c>
      <c r="L56">
        <v>111</v>
      </c>
      <c r="M56">
        <v>22</v>
      </c>
      <c r="N56">
        <v>1</v>
      </c>
    </row>
    <row r="57" spans="1:14" x14ac:dyDescent="0.3">
      <c r="A57" t="s">
        <v>28</v>
      </c>
      <c r="B57" t="s">
        <v>118</v>
      </c>
      <c r="C57">
        <v>7.2</v>
      </c>
      <c r="D57">
        <v>48</v>
      </c>
      <c r="E57">
        <v>10</v>
      </c>
      <c r="F57">
        <v>5</v>
      </c>
      <c r="G57">
        <v>54</v>
      </c>
      <c r="H57">
        <v>195</v>
      </c>
      <c r="I57">
        <v>70</v>
      </c>
      <c r="J57">
        <v>46</v>
      </c>
      <c r="K57">
        <v>47</v>
      </c>
      <c r="L57">
        <v>80</v>
      </c>
      <c r="M57">
        <v>8</v>
      </c>
      <c r="N57">
        <v>1</v>
      </c>
    </row>
    <row r="58" spans="1:14" x14ac:dyDescent="0.3">
      <c r="A58" t="s">
        <v>164</v>
      </c>
      <c r="B58" t="s">
        <v>119</v>
      </c>
      <c r="C58">
        <v>7</v>
      </c>
      <c r="D58">
        <v>30</v>
      </c>
      <c r="E58">
        <v>22</v>
      </c>
      <c r="F58">
        <v>8</v>
      </c>
      <c r="G58">
        <v>37</v>
      </c>
      <c r="H58">
        <v>65</v>
      </c>
      <c r="I58">
        <v>78</v>
      </c>
      <c r="J58">
        <v>90</v>
      </c>
      <c r="K58">
        <v>116</v>
      </c>
      <c r="L58">
        <v>108</v>
      </c>
      <c r="M58">
        <v>5</v>
      </c>
      <c r="N58">
        <v>0</v>
      </c>
    </row>
    <row r="59" spans="1:14" x14ac:dyDescent="0.3">
      <c r="A59" t="s">
        <v>165</v>
      </c>
      <c r="B59" t="s">
        <v>118</v>
      </c>
      <c r="C59">
        <v>12</v>
      </c>
      <c r="D59">
        <v>0</v>
      </c>
      <c r="E59">
        <v>0</v>
      </c>
      <c r="F59">
        <v>3</v>
      </c>
      <c r="G59">
        <v>13</v>
      </c>
      <c r="H59">
        <v>32</v>
      </c>
      <c r="I59">
        <v>97</v>
      </c>
      <c r="J59">
        <v>173</v>
      </c>
      <c r="K59">
        <v>122</v>
      </c>
      <c r="L59">
        <v>34</v>
      </c>
      <c r="M59">
        <v>8</v>
      </c>
      <c r="N59">
        <v>0</v>
      </c>
    </row>
    <row r="60" spans="1:14" x14ac:dyDescent="0.3">
      <c r="A60" t="s">
        <v>374</v>
      </c>
      <c r="B60" t="s">
        <v>121</v>
      </c>
      <c r="C60">
        <v>19</v>
      </c>
      <c r="D60">
        <v>0</v>
      </c>
      <c r="E60">
        <v>0</v>
      </c>
      <c r="F60">
        <v>0</v>
      </c>
      <c r="G60">
        <v>10</v>
      </c>
      <c r="H60">
        <v>95</v>
      </c>
      <c r="I60">
        <v>45</v>
      </c>
      <c r="J60">
        <v>139</v>
      </c>
      <c r="K60">
        <v>71</v>
      </c>
      <c r="L60">
        <v>106</v>
      </c>
      <c r="M60">
        <v>36</v>
      </c>
      <c r="N60">
        <v>1</v>
      </c>
    </row>
    <row r="61" spans="1:14" x14ac:dyDescent="0.3">
      <c r="A61" t="s">
        <v>166</v>
      </c>
      <c r="B61" t="s">
        <v>118</v>
      </c>
      <c r="C61">
        <v>9.5</v>
      </c>
      <c r="D61">
        <v>0</v>
      </c>
      <c r="E61">
        <v>0</v>
      </c>
      <c r="F61">
        <v>0</v>
      </c>
      <c r="G61">
        <v>12</v>
      </c>
      <c r="H61">
        <v>50</v>
      </c>
      <c r="I61">
        <v>83</v>
      </c>
      <c r="J61">
        <v>150</v>
      </c>
      <c r="K61">
        <v>86</v>
      </c>
      <c r="L61">
        <v>102</v>
      </c>
      <c r="M61">
        <v>17</v>
      </c>
      <c r="N61">
        <v>1</v>
      </c>
    </row>
    <row r="62" spans="1:14" x14ac:dyDescent="0.3">
      <c r="A62" t="s">
        <v>167</v>
      </c>
      <c r="B62" t="s">
        <v>121</v>
      </c>
      <c r="C62">
        <v>5.7</v>
      </c>
      <c r="D62">
        <v>14</v>
      </c>
      <c r="E62">
        <v>7</v>
      </c>
      <c r="F62">
        <v>26</v>
      </c>
      <c r="G62">
        <v>109</v>
      </c>
      <c r="H62">
        <v>60</v>
      </c>
      <c r="I62">
        <v>49</v>
      </c>
      <c r="J62">
        <v>70</v>
      </c>
      <c r="K62">
        <v>68</v>
      </c>
      <c r="L62">
        <v>123</v>
      </c>
      <c r="M62">
        <v>21</v>
      </c>
      <c r="N62">
        <v>0</v>
      </c>
    </row>
    <row r="63" spans="1:14" x14ac:dyDescent="0.3">
      <c r="A63" t="s">
        <v>29</v>
      </c>
      <c r="B63" t="s">
        <v>118</v>
      </c>
      <c r="C63">
        <v>9.9</v>
      </c>
      <c r="D63">
        <v>63</v>
      </c>
      <c r="E63">
        <v>4</v>
      </c>
      <c r="F63">
        <v>2</v>
      </c>
      <c r="G63">
        <v>25</v>
      </c>
      <c r="H63">
        <v>227</v>
      </c>
      <c r="I63">
        <v>84</v>
      </c>
      <c r="J63">
        <v>41</v>
      </c>
      <c r="K63">
        <v>77</v>
      </c>
      <c r="L63">
        <v>46</v>
      </c>
      <c r="M63">
        <v>0</v>
      </c>
      <c r="N63">
        <v>1</v>
      </c>
    </row>
    <row r="64" spans="1:14" x14ac:dyDescent="0.3">
      <c r="A64" t="s">
        <v>168</v>
      </c>
      <c r="B64" t="s">
        <v>119</v>
      </c>
      <c r="C64">
        <v>5.6</v>
      </c>
      <c r="D64">
        <v>67</v>
      </c>
      <c r="E64">
        <v>1</v>
      </c>
      <c r="F64">
        <v>0</v>
      </c>
      <c r="G64">
        <v>81</v>
      </c>
      <c r="H64">
        <v>254</v>
      </c>
      <c r="I64">
        <v>92</v>
      </c>
      <c r="J64">
        <v>43</v>
      </c>
      <c r="K64">
        <v>22</v>
      </c>
      <c r="L64">
        <v>7</v>
      </c>
      <c r="M64">
        <v>1</v>
      </c>
      <c r="N64">
        <v>1</v>
      </c>
    </row>
    <row r="65" spans="1:14" x14ac:dyDescent="0.3">
      <c r="A65" t="s">
        <v>169</v>
      </c>
      <c r="B65" t="s">
        <v>119</v>
      </c>
      <c r="C65">
        <v>9.8000000000000007</v>
      </c>
      <c r="D65">
        <v>49</v>
      </c>
      <c r="E65">
        <v>0</v>
      </c>
      <c r="F65">
        <v>0</v>
      </c>
      <c r="G65">
        <v>25</v>
      </c>
      <c r="H65">
        <v>176</v>
      </c>
      <c r="I65">
        <v>187</v>
      </c>
      <c r="J65">
        <v>82</v>
      </c>
      <c r="K65">
        <v>27</v>
      </c>
      <c r="L65">
        <v>2</v>
      </c>
      <c r="M65">
        <v>0</v>
      </c>
      <c r="N65">
        <v>1</v>
      </c>
    </row>
    <row r="66" spans="1:14" x14ac:dyDescent="0.3">
      <c r="A66" t="s">
        <v>30</v>
      </c>
      <c r="B66" t="s">
        <v>118</v>
      </c>
      <c r="C66">
        <v>5.4</v>
      </c>
      <c r="D66">
        <v>45</v>
      </c>
      <c r="E66">
        <v>8</v>
      </c>
      <c r="F66">
        <v>8</v>
      </c>
      <c r="G66">
        <v>37</v>
      </c>
      <c r="H66">
        <v>219</v>
      </c>
      <c r="I66">
        <v>106</v>
      </c>
      <c r="J66">
        <v>46</v>
      </c>
      <c r="K66">
        <v>43</v>
      </c>
      <c r="L66">
        <v>47</v>
      </c>
      <c r="M66">
        <v>3</v>
      </c>
      <c r="N66">
        <v>1</v>
      </c>
    </row>
    <row r="67" spans="1:14" x14ac:dyDescent="0.3">
      <c r="A67" t="s">
        <v>170</v>
      </c>
      <c r="B67" t="s">
        <v>119</v>
      </c>
      <c r="C67">
        <v>10</v>
      </c>
      <c r="D67">
        <v>22</v>
      </c>
      <c r="E67">
        <v>10</v>
      </c>
      <c r="F67">
        <v>8</v>
      </c>
      <c r="G67">
        <v>28</v>
      </c>
      <c r="H67">
        <v>97</v>
      </c>
      <c r="I67">
        <v>85</v>
      </c>
      <c r="J67">
        <v>99</v>
      </c>
      <c r="K67">
        <v>78</v>
      </c>
      <c r="L67">
        <v>103</v>
      </c>
      <c r="M67">
        <v>9</v>
      </c>
      <c r="N67">
        <v>1</v>
      </c>
    </row>
    <row r="68" spans="1:14" x14ac:dyDescent="0.3">
      <c r="A68" t="s">
        <v>31</v>
      </c>
      <c r="B68" t="s">
        <v>118</v>
      </c>
      <c r="C68">
        <v>4.9000000000000004</v>
      </c>
      <c r="D68">
        <v>25</v>
      </c>
      <c r="E68">
        <v>5</v>
      </c>
      <c r="F68">
        <v>3</v>
      </c>
      <c r="G68">
        <v>56</v>
      </c>
      <c r="H68">
        <v>107</v>
      </c>
      <c r="I68">
        <v>60</v>
      </c>
      <c r="J68">
        <v>58</v>
      </c>
      <c r="K68">
        <v>60</v>
      </c>
      <c r="L68">
        <v>133</v>
      </c>
      <c r="M68">
        <v>13</v>
      </c>
      <c r="N68">
        <v>1</v>
      </c>
    </row>
    <row r="69" spans="1:14" x14ac:dyDescent="0.3">
      <c r="A69" t="s">
        <v>171</v>
      </c>
      <c r="B69" t="s">
        <v>118</v>
      </c>
      <c r="C69">
        <v>5.8</v>
      </c>
      <c r="D69">
        <v>66</v>
      </c>
      <c r="E69">
        <v>4</v>
      </c>
      <c r="F69">
        <v>4</v>
      </c>
      <c r="G69">
        <v>96</v>
      </c>
      <c r="H69">
        <v>260</v>
      </c>
      <c r="I69">
        <v>50</v>
      </c>
      <c r="J69">
        <v>35</v>
      </c>
      <c r="K69">
        <v>37</v>
      </c>
      <c r="L69">
        <v>10</v>
      </c>
      <c r="M69">
        <v>11</v>
      </c>
      <c r="N69">
        <v>1</v>
      </c>
    </row>
    <row r="70" spans="1:14" x14ac:dyDescent="0.3">
      <c r="A70" t="s">
        <v>172</v>
      </c>
      <c r="B70" t="s">
        <v>118</v>
      </c>
      <c r="C70">
        <v>6.4</v>
      </c>
      <c r="D70">
        <v>57</v>
      </c>
      <c r="E70">
        <v>3</v>
      </c>
      <c r="F70">
        <v>1</v>
      </c>
      <c r="G70">
        <v>56</v>
      </c>
      <c r="H70">
        <v>200</v>
      </c>
      <c r="I70">
        <v>105</v>
      </c>
      <c r="J70">
        <v>69</v>
      </c>
      <c r="K70">
        <v>43</v>
      </c>
      <c r="L70">
        <v>27</v>
      </c>
      <c r="M70">
        <v>1</v>
      </c>
      <c r="N70">
        <v>1</v>
      </c>
    </row>
    <row r="71" spans="1:14" x14ac:dyDescent="0.3">
      <c r="A71" t="s">
        <v>173</v>
      </c>
      <c r="B71" t="s">
        <v>118</v>
      </c>
      <c r="C71">
        <v>6</v>
      </c>
      <c r="D71">
        <v>70</v>
      </c>
      <c r="E71">
        <v>2</v>
      </c>
      <c r="F71">
        <v>2</v>
      </c>
      <c r="G71">
        <v>54</v>
      </c>
      <c r="H71">
        <v>322</v>
      </c>
      <c r="I71">
        <v>50</v>
      </c>
      <c r="J71">
        <v>28</v>
      </c>
      <c r="K71">
        <v>20</v>
      </c>
      <c r="L71">
        <v>21</v>
      </c>
      <c r="M71">
        <v>4</v>
      </c>
      <c r="N71">
        <v>1</v>
      </c>
    </row>
    <row r="72" spans="1:14" x14ac:dyDescent="0.3">
      <c r="A72" t="s">
        <v>174</v>
      </c>
      <c r="B72" t="s">
        <v>124</v>
      </c>
      <c r="C72">
        <v>19.399999999999999</v>
      </c>
      <c r="D72">
        <v>0</v>
      </c>
      <c r="E72">
        <v>0</v>
      </c>
      <c r="F72">
        <v>10</v>
      </c>
      <c r="G72">
        <v>11</v>
      </c>
      <c r="H72">
        <v>16</v>
      </c>
      <c r="I72">
        <v>11</v>
      </c>
      <c r="J72">
        <v>16</v>
      </c>
      <c r="K72">
        <v>239</v>
      </c>
      <c r="L72">
        <v>208</v>
      </c>
      <c r="M72">
        <v>0</v>
      </c>
      <c r="N72">
        <v>0</v>
      </c>
    </row>
    <row r="73" spans="1:14" x14ac:dyDescent="0.3">
      <c r="A73" t="s">
        <v>32</v>
      </c>
      <c r="B73" t="s">
        <v>118</v>
      </c>
      <c r="C73">
        <v>4.4000000000000004</v>
      </c>
      <c r="D73">
        <v>60</v>
      </c>
      <c r="E73">
        <v>10</v>
      </c>
      <c r="F73">
        <v>6</v>
      </c>
      <c r="G73">
        <v>26</v>
      </c>
      <c r="H73">
        <v>174</v>
      </c>
      <c r="I73">
        <v>68</v>
      </c>
      <c r="J73">
        <v>72</v>
      </c>
      <c r="K73">
        <v>70</v>
      </c>
      <c r="L73">
        <v>80</v>
      </c>
      <c r="M73">
        <v>9</v>
      </c>
      <c r="N73">
        <v>1</v>
      </c>
    </row>
    <row r="74" spans="1:14" x14ac:dyDescent="0.3">
      <c r="A74" t="s">
        <v>33</v>
      </c>
      <c r="B74" t="s">
        <v>118</v>
      </c>
      <c r="C74">
        <v>2</v>
      </c>
      <c r="D74">
        <v>26</v>
      </c>
      <c r="E74">
        <v>7</v>
      </c>
      <c r="F74">
        <v>14</v>
      </c>
      <c r="G74">
        <v>153</v>
      </c>
      <c r="H74">
        <v>112</v>
      </c>
      <c r="I74">
        <v>44</v>
      </c>
      <c r="J74">
        <v>39</v>
      </c>
      <c r="K74">
        <v>42</v>
      </c>
      <c r="L74">
        <v>97</v>
      </c>
      <c r="M74">
        <v>12</v>
      </c>
      <c r="N74">
        <v>1</v>
      </c>
    </row>
    <row r="75" spans="1:14" x14ac:dyDescent="0.3">
      <c r="A75" t="s">
        <v>175</v>
      </c>
      <c r="B75" t="s">
        <v>118</v>
      </c>
      <c r="C75">
        <v>20</v>
      </c>
      <c r="D75">
        <v>0</v>
      </c>
      <c r="E75">
        <v>0</v>
      </c>
      <c r="F75">
        <v>3</v>
      </c>
      <c r="G75">
        <v>12</v>
      </c>
      <c r="H75">
        <v>3</v>
      </c>
      <c r="I75">
        <v>3</v>
      </c>
      <c r="J75">
        <v>9</v>
      </c>
      <c r="K75">
        <v>318</v>
      </c>
      <c r="L75">
        <v>153</v>
      </c>
      <c r="M75">
        <v>3</v>
      </c>
      <c r="N75">
        <v>0</v>
      </c>
    </row>
    <row r="76" spans="1:14" x14ac:dyDescent="0.3">
      <c r="A76" t="s">
        <v>176</v>
      </c>
      <c r="B76" t="s">
        <v>118</v>
      </c>
      <c r="C76">
        <v>7.2</v>
      </c>
      <c r="D76">
        <v>0</v>
      </c>
      <c r="E76">
        <v>0</v>
      </c>
      <c r="F76">
        <v>0</v>
      </c>
      <c r="G76">
        <v>0</v>
      </c>
      <c r="H76">
        <v>25</v>
      </c>
      <c r="I76">
        <v>134</v>
      </c>
      <c r="J76">
        <v>107</v>
      </c>
      <c r="K76">
        <v>45</v>
      </c>
      <c r="L76">
        <v>96</v>
      </c>
      <c r="M76">
        <v>96</v>
      </c>
      <c r="N76">
        <v>1</v>
      </c>
    </row>
    <row r="77" spans="1:14" x14ac:dyDescent="0.3">
      <c r="A77" t="s">
        <v>176</v>
      </c>
      <c r="B77" t="s">
        <v>118</v>
      </c>
      <c r="C77">
        <v>8</v>
      </c>
      <c r="D77">
        <v>0</v>
      </c>
      <c r="E77">
        <v>0</v>
      </c>
      <c r="F77">
        <v>0</v>
      </c>
      <c r="G77">
        <v>4</v>
      </c>
      <c r="H77">
        <v>101</v>
      </c>
      <c r="I77">
        <v>118</v>
      </c>
      <c r="J77">
        <v>82</v>
      </c>
      <c r="K77">
        <v>45</v>
      </c>
      <c r="L77">
        <v>53</v>
      </c>
      <c r="M77">
        <v>97</v>
      </c>
      <c r="N77">
        <v>1</v>
      </c>
    </row>
    <row r="78" spans="1:14" x14ac:dyDescent="0.3">
      <c r="A78" t="s">
        <v>375</v>
      </c>
      <c r="B78" t="s">
        <v>121</v>
      </c>
      <c r="C78">
        <v>9</v>
      </c>
      <c r="D78">
        <v>0</v>
      </c>
      <c r="E78">
        <v>0</v>
      </c>
      <c r="F78">
        <v>0</v>
      </c>
      <c r="G78">
        <v>29</v>
      </c>
      <c r="H78">
        <v>39</v>
      </c>
      <c r="I78">
        <v>74</v>
      </c>
      <c r="J78">
        <v>134</v>
      </c>
      <c r="K78">
        <v>65</v>
      </c>
      <c r="L78">
        <v>111</v>
      </c>
      <c r="M78">
        <v>48</v>
      </c>
      <c r="N78">
        <v>1</v>
      </c>
    </row>
    <row r="79" spans="1:14" x14ac:dyDescent="0.3">
      <c r="A79" t="s">
        <v>34</v>
      </c>
      <c r="B79" t="s">
        <v>118</v>
      </c>
      <c r="C79">
        <v>2.6</v>
      </c>
      <c r="D79">
        <v>24</v>
      </c>
      <c r="E79">
        <v>10</v>
      </c>
      <c r="F79">
        <v>23</v>
      </c>
      <c r="G79">
        <v>140</v>
      </c>
      <c r="H79">
        <v>106</v>
      </c>
      <c r="I79">
        <v>56</v>
      </c>
      <c r="J79">
        <v>46</v>
      </c>
      <c r="K79">
        <v>51</v>
      </c>
      <c r="L79">
        <v>94</v>
      </c>
      <c r="M79">
        <v>9</v>
      </c>
      <c r="N79">
        <v>1</v>
      </c>
    </row>
    <row r="80" spans="1:14" x14ac:dyDescent="0.3">
      <c r="A80" t="s">
        <v>35</v>
      </c>
      <c r="B80" t="s">
        <v>118</v>
      </c>
      <c r="C80">
        <v>9.1</v>
      </c>
      <c r="D80">
        <v>34</v>
      </c>
      <c r="E80">
        <v>7</v>
      </c>
      <c r="F80">
        <v>1</v>
      </c>
      <c r="G80">
        <v>23</v>
      </c>
      <c r="H80">
        <v>72</v>
      </c>
      <c r="I80">
        <v>79</v>
      </c>
      <c r="J80">
        <v>106</v>
      </c>
      <c r="K80">
        <v>121</v>
      </c>
      <c r="L80">
        <v>94</v>
      </c>
      <c r="M80">
        <v>5</v>
      </c>
      <c r="N80">
        <v>1</v>
      </c>
    </row>
    <row r="81" spans="1:14" x14ac:dyDescent="0.3">
      <c r="A81" t="s">
        <v>36</v>
      </c>
      <c r="B81" t="s">
        <v>118</v>
      </c>
      <c r="C81">
        <v>2.2000000000000002</v>
      </c>
      <c r="D81">
        <v>25</v>
      </c>
      <c r="E81">
        <v>5</v>
      </c>
      <c r="F81">
        <v>11</v>
      </c>
      <c r="G81">
        <v>69</v>
      </c>
      <c r="H81">
        <v>164</v>
      </c>
      <c r="I81">
        <v>63</v>
      </c>
      <c r="J81">
        <v>53</v>
      </c>
      <c r="K81">
        <v>66</v>
      </c>
      <c r="L81">
        <v>79</v>
      </c>
      <c r="M81">
        <v>5</v>
      </c>
      <c r="N81">
        <v>1</v>
      </c>
    </row>
    <row r="82" spans="1:14" x14ac:dyDescent="0.3">
      <c r="A82" t="s">
        <v>376</v>
      </c>
      <c r="B82" t="s">
        <v>118</v>
      </c>
      <c r="C82">
        <v>13</v>
      </c>
      <c r="D82">
        <v>29</v>
      </c>
      <c r="E82">
        <v>0</v>
      </c>
      <c r="F82">
        <v>0</v>
      </c>
      <c r="G82">
        <v>28</v>
      </c>
      <c r="H82">
        <v>117</v>
      </c>
      <c r="I82">
        <v>83</v>
      </c>
      <c r="J82">
        <v>96</v>
      </c>
      <c r="K82">
        <v>76</v>
      </c>
      <c r="L82">
        <v>73</v>
      </c>
      <c r="M82">
        <v>27</v>
      </c>
      <c r="N82">
        <v>1</v>
      </c>
    </row>
    <row r="83" spans="1:14" x14ac:dyDescent="0.3">
      <c r="A83" t="s">
        <v>178</v>
      </c>
      <c r="B83" t="s">
        <v>118</v>
      </c>
      <c r="C83">
        <v>9.3000000000000007</v>
      </c>
      <c r="D83">
        <v>44</v>
      </c>
      <c r="E83">
        <v>12</v>
      </c>
      <c r="F83">
        <v>7</v>
      </c>
      <c r="G83">
        <v>15</v>
      </c>
      <c r="H83">
        <v>69</v>
      </c>
      <c r="I83">
        <v>98</v>
      </c>
      <c r="J83">
        <v>141</v>
      </c>
      <c r="K83">
        <v>141</v>
      </c>
      <c r="L83">
        <v>37</v>
      </c>
      <c r="M83">
        <v>0</v>
      </c>
      <c r="N83">
        <v>1</v>
      </c>
    </row>
    <row r="84" spans="1:14" x14ac:dyDescent="0.3">
      <c r="A84" t="s">
        <v>179</v>
      </c>
      <c r="B84" t="s">
        <v>118</v>
      </c>
      <c r="C84">
        <v>7.5</v>
      </c>
      <c r="D84">
        <v>0</v>
      </c>
      <c r="E84">
        <v>0</v>
      </c>
      <c r="F84">
        <v>0</v>
      </c>
      <c r="G84">
        <v>17</v>
      </c>
      <c r="H84">
        <v>104</v>
      </c>
      <c r="I84">
        <v>93</v>
      </c>
      <c r="J84">
        <v>116</v>
      </c>
      <c r="K84">
        <v>94</v>
      </c>
      <c r="L84">
        <v>66</v>
      </c>
      <c r="M84">
        <v>10</v>
      </c>
      <c r="N84">
        <v>1</v>
      </c>
    </row>
    <row r="85" spans="1:14" x14ac:dyDescent="0.3">
      <c r="A85" t="s">
        <v>180</v>
      </c>
      <c r="B85" t="s">
        <v>118</v>
      </c>
      <c r="C85">
        <v>6.5</v>
      </c>
      <c r="D85">
        <v>20</v>
      </c>
      <c r="E85">
        <v>0</v>
      </c>
      <c r="F85">
        <v>5</v>
      </c>
      <c r="G85">
        <v>5</v>
      </c>
      <c r="H85">
        <v>63</v>
      </c>
      <c r="I85">
        <v>129</v>
      </c>
      <c r="J85">
        <v>114</v>
      </c>
      <c r="K85">
        <v>94</v>
      </c>
      <c r="L85">
        <v>83</v>
      </c>
      <c r="M85">
        <v>12</v>
      </c>
      <c r="N85">
        <v>0</v>
      </c>
    </row>
    <row r="86" spans="1:14" x14ac:dyDescent="0.3">
      <c r="A86" t="s">
        <v>181</v>
      </c>
      <c r="B86" t="s">
        <v>118</v>
      </c>
      <c r="C86">
        <v>6</v>
      </c>
      <c r="D86">
        <v>0</v>
      </c>
      <c r="E86">
        <v>0</v>
      </c>
      <c r="F86">
        <v>0</v>
      </c>
      <c r="G86">
        <v>5</v>
      </c>
      <c r="H86">
        <v>47</v>
      </c>
      <c r="I86">
        <v>80</v>
      </c>
      <c r="J86">
        <v>94</v>
      </c>
      <c r="K86">
        <v>115</v>
      </c>
      <c r="L86">
        <v>102</v>
      </c>
      <c r="M86">
        <v>58</v>
      </c>
      <c r="N86">
        <v>1</v>
      </c>
    </row>
    <row r="87" spans="1:14" x14ac:dyDescent="0.3">
      <c r="A87" t="s">
        <v>182</v>
      </c>
      <c r="B87" t="s">
        <v>119</v>
      </c>
      <c r="C87">
        <v>10.5</v>
      </c>
      <c r="D87">
        <v>25</v>
      </c>
      <c r="E87">
        <v>10</v>
      </c>
      <c r="F87">
        <v>18</v>
      </c>
      <c r="G87">
        <v>10</v>
      </c>
      <c r="H87">
        <v>26</v>
      </c>
      <c r="I87">
        <v>94</v>
      </c>
      <c r="J87">
        <v>68</v>
      </c>
      <c r="K87">
        <v>137</v>
      </c>
      <c r="L87">
        <v>109</v>
      </c>
      <c r="M87">
        <v>56</v>
      </c>
      <c r="N87">
        <v>1</v>
      </c>
    </row>
    <row r="88" spans="1:14" x14ac:dyDescent="0.3">
      <c r="A88" t="s">
        <v>183</v>
      </c>
      <c r="B88" t="s">
        <v>119</v>
      </c>
      <c r="C88">
        <v>7</v>
      </c>
      <c r="D88">
        <v>25</v>
      </c>
      <c r="E88">
        <v>13</v>
      </c>
      <c r="F88">
        <v>12</v>
      </c>
      <c r="G88">
        <v>36</v>
      </c>
      <c r="H88">
        <v>25</v>
      </c>
      <c r="I88">
        <v>89</v>
      </c>
      <c r="J88">
        <v>93</v>
      </c>
      <c r="K88">
        <v>98</v>
      </c>
      <c r="L88">
        <v>154</v>
      </c>
      <c r="M88">
        <v>5</v>
      </c>
      <c r="N88">
        <v>0</v>
      </c>
    </row>
    <row r="89" spans="1:14" x14ac:dyDescent="0.3">
      <c r="A89" t="s">
        <v>184</v>
      </c>
      <c r="B89" t="s">
        <v>124</v>
      </c>
      <c r="C89">
        <v>8</v>
      </c>
      <c r="D89">
        <v>0</v>
      </c>
      <c r="E89">
        <v>0</v>
      </c>
      <c r="F89">
        <v>0</v>
      </c>
      <c r="G89">
        <v>32</v>
      </c>
      <c r="H89">
        <v>59</v>
      </c>
      <c r="I89">
        <v>68</v>
      </c>
      <c r="J89">
        <v>68</v>
      </c>
      <c r="K89">
        <v>124</v>
      </c>
      <c r="L89">
        <v>143</v>
      </c>
      <c r="M89">
        <v>6</v>
      </c>
      <c r="N89">
        <v>0</v>
      </c>
    </row>
    <row r="90" spans="1:14" x14ac:dyDescent="0.3">
      <c r="A90" t="s">
        <v>185</v>
      </c>
      <c r="B90" t="s">
        <v>124</v>
      </c>
      <c r="C90">
        <v>9</v>
      </c>
      <c r="D90">
        <v>0</v>
      </c>
      <c r="E90">
        <v>0</v>
      </c>
      <c r="F90">
        <v>0</v>
      </c>
      <c r="G90">
        <v>9</v>
      </c>
      <c r="H90">
        <v>28</v>
      </c>
      <c r="I90">
        <v>40</v>
      </c>
      <c r="J90">
        <v>48</v>
      </c>
      <c r="K90">
        <v>132</v>
      </c>
      <c r="L90">
        <v>233</v>
      </c>
      <c r="M90">
        <v>11</v>
      </c>
      <c r="N90">
        <v>0</v>
      </c>
    </row>
    <row r="91" spans="1:14" x14ac:dyDescent="0.3">
      <c r="A91" t="s">
        <v>37</v>
      </c>
      <c r="B91" t="s">
        <v>118</v>
      </c>
      <c r="C91">
        <v>5</v>
      </c>
      <c r="D91">
        <v>40</v>
      </c>
      <c r="E91">
        <v>8</v>
      </c>
      <c r="F91">
        <v>15</v>
      </c>
      <c r="G91">
        <v>105</v>
      </c>
      <c r="H91">
        <v>118</v>
      </c>
      <c r="I91">
        <v>90</v>
      </c>
      <c r="J91">
        <v>62</v>
      </c>
      <c r="K91">
        <v>52</v>
      </c>
      <c r="L91">
        <v>62</v>
      </c>
      <c r="M91">
        <v>11</v>
      </c>
      <c r="N91">
        <v>1</v>
      </c>
    </row>
    <row r="92" spans="1:14" x14ac:dyDescent="0.3">
      <c r="A92" t="s">
        <v>186</v>
      </c>
      <c r="B92" t="s">
        <v>119</v>
      </c>
      <c r="C92">
        <v>16</v>
      </c>
      <c r="D92">
        <v>16</v>
      </c>
      <c r="E92">
        <v>0</v>
      </c>
      <c r="F92">
        <v>6</v>
      </c>
      <c r="G92">
        <v>9</v>
      </c>
      <c r="H92">
        <v>9</v>
      </c>
      <c r="I92">
        <v>34</v>
      </c>
      <c r="J92">
        <v>70</v>
      </c>
      <c r="K92">
        <v>134</v>
      </c>
      <c r="L92">
        <v>233</v>
      </c>
      <c r="M92">
        <v>11</v>
      </c>
      <c r="N92">
        <v>1</v>
      </c>
    </row>
    <row r="93" spans="1:14" x14ac:dyDescent="0.3">
      <c r="A93" t="s">
        <v>38</v>
      </c>
      <c r="B93" t="s">
        <v>118</v>
      </c>
      <c r="C93">
        <v>6.6</v>
      </c>
      <c r="D93">
        <v>31</v>
      </c>
      <c r="E93">
        <v>15</v>
      </c>
      <c r="F93">
        <v>19</v>
      </c>
      <c r="G93">
        <v>154</v>
      </c>
      <c r="H93">
        <v>122</v>
      </c>
      <c r="I93">
        <v>77</v>
      </c>
      <c r="J93">
        <v>61</v>
      </c>
      <c r="K93">
        <v>48</v>
      </c>
      <c r="L93">
        <v>34</v>
      </c>
      <c r="M93">
        <v>3</v>
      </c>
      <c r="N93">
        <v>1</v>
      </c>
    </row>
    <row r="94" spans="1:14" x14ac:dyDescent="0.3">
      <c r="A94" t="s">
        <v>39</v>
      </c>
      <c r="B94" t="s">
        <v>118</v>
      </c>
      <c r="C94">
        <v>7.9</v>
      </c>
      <c r="D94">
        <v>27</v>
      </c>
      <c r="E94">
        <v>8</v>
      </c>
      <c r="F94">
        <v>6</v>
      </c>
      <c r="G94">
        <v>27</v>
      </c>
      <c r="H94">
        <v>165</v>
      </c>
      <c r="I94">
        <v>86</v>
      </c>
      <c r="J94">
        <v>61</v>
      </c>
      <c r="K94">
        <v>70</v>
      </c>
      <c r="L94">
        <v>88</v>
      </c>
      <c r="M94">
        <v>1</v>
      </c>
      <c r="N94">
        <v>1</v>
      </c>
    </row>
    <row r="95" spans="1:14" x14ac:dyDescent="0.3">
      <c r="A95" t="s">
        <v>187</v>
      </c>
      <c r="B95" t="s">
        <v>118</v>
      </c>
      <c r="C95">
        <v>6</v>
      </c>
      <c r="D95">
        <v>0</v>
      </c>
      <c r="E95">
        <v>0</v>
      </c>
      <c r="F95">
        <v>0</v>
      </c>
      <c r="G95">
        <v>35</v>
      </c>
      <c r="H95">
        <v>97</v>
      </c>
      <c r="I95">
        <v>98</v>
      </c>
      <c r="J95">
        <v>77</v>
      </c>
      <c r="K95">
        <v>47</v>
      </c>
      <c r="L95">
        <v>81</v>
      </c>
      <c r="M95">
        <v>66</v>
      </c>
      <c r="N95">
        <v>0</v>
      </c>
    </row>
    <row r="96" spans="1:14" x14ac:dyDescent="0.3">
      <c r="A96" t="s">
        <v>188</v>
      </c>
      <c r="B96" t="s">
        <v>119</v>
      </c>
      <c r="C96">
        <v>5.7</v>
      </c>
      <c r="D96">
        <v>40</v>
      </c>
      <c r="E96">
        <v>2</v>
      </c>
      <c r="F96">
        <v>0</v>
      </c>
      <c r="G96">
        <v>27</v>
      </c>
      <c r="H96">
        <v>253</v>
      </c>
      <c r="I96">
        <v>106</v>
      </c>
      <c r="J96">
        <v>70</v>
      </c>
      <c r="K96">
        <v>35</v>
      </c>
      <c r="L96">
        <v>10</v>
      </c>
      <c r="M96">
        <v>0</v>
      </c>
      <c r="N96">
        <v>1</v>
      </c>
    </row>
    <row r="97" spans="1:14" x14ac:dyDescent="0.3">
      <c r="A97" t="s">
        <v>189</v>
      </c>
      <c r="B97" t="s">
        <v>119</v>
      </c>
      <c r="C97">
        <v>6.7</v>
      </c>
      <c r="D97">
        <v>55</v>
      </c>
      <c r="E97">
        <v>1</v>
      </c>
      <c r="F97">
        <v>0</v>
      </c>
      <c r="G97">
        <v>76</v>
      </c>
      <c r="H97">
        <v>268</v>
      </c>
      <c r="I97">
        <v>32</v>
      </c>
      <c r="J97">
        <v>49</v>
      </c>
      <c r="K97">
        <v>63</v>
      </c>
      <c r="L97">
        <v>12</v>
      </c>
      <c r="M97">
        <v>0</v>
      </c>
      <c r="N97">
        <v>1</v>
      </c>
    </row>
    <row r="98" spans="1:14" x14ac:dyDescent="0.3">
      <c r="A98" t="s">
        <v>190</v>
      </c>
      <c r="B98" t="s">
        <v>119</v>
      </c>
      <c r="C98">
        <v>6</v>
      </c>
      <c r="D98">
        <v>17</v>
      </c>
      <c r="E98">
        <v>8</v>
      </c>
      <c r="F98">
        <v>6</v>
      </c>
      <c r="G98">
        <v>25</v>
      </c>
      <c r="H98">
        <v>61</v>
      </c>
      <c r="I98">
        <v>96</v>
      </c>
      <c r="J98">
        <v>65</v>
      </c>
      <c r="K98">
        <v>97</v>
      </c>
      <c r="L98">
        <v>140</v>
      </c>
      <c r="M98">
        <v>14</v>
      </c>
      <c r="N98">
        <v>1</v>
      </c>
    </row>
    <row r="99" spans="1:14" x14ac:dyDescent="0.3">
      <c r="A99" t="s">
        <v>191</v>
      </c>
      <c r="B99" t="s">
        <v>118</v>
      </c>
      <c r="C99">
        <v>5.5</v>
      </c>
      <c r="D99">
        <v>31</v>
      </c>
      <c r="E99">
        <v>8</v>
      </c>
      <c r="F99">
        <v>12</v>
      </c>
      <c r="G99">
        <v>48</v>
      </c>
      <c r="H99">
        <v>159</v>
      </c>
      <c r="I99">
        <v>105</v>
      </c>
      <c r="J99">
        <v>66</v>
      </c>
      <c r="K99">
        <v>69</v>
      </c>
      <c r="L99">
        <v>51</v>
      </c>
      <c r="M99">
        <v>2</v>
      </c>
      <c r="N99">
        <v>1</v>
      </c>
    </row>
    <row r="100" spans="1:14" x14ac:dyDescent="0.3">
      <c r="A100" t="s">
        <v>377</v>
      </c>
      <c r="B100" t="s">
        <v>118</v>
      </c>
      <c r="C100">
        <v>6.5</v>
      </c>
      <c r="D100">
        <v>59</v>
      </c>
      <c r="E100">
        <v>4</v>
      </c>
      <c r="F100">
        <v>3</v>
      </c>
      <c r="G100">
        <v>68</v>
      </c>
      <c r="H100">
        <v>246</v>
      </c>
      <c r="I100">
        <v>88</v>
      </c>
      <c r="J100">
        <v>54</v>
      </c>
      <c r="K100">
        <v>33</v>
      </c>
      <c r="L100">
        <v>12</v>
      </c>
      <c r="M100">
        <v>1</v>
      </c>
      <c r="N100">
        <v>1</v>
      </c>
    </row>
    <row r="101" spans="1:14" x14ac:dyDescent="0.3">
      <c r="A101" t="s">
        <v>378</v>
      </c>
      <c r="B101" t="s">
        <v>118</v>
      </c>
      <c r="C101">
        <v>6.68</v>
      </c>
      <c r="D101">
        <v>60</v>
      </c>
      <c r="E101">
        <v>6</v>
      </c>
      <c r="F101">
        <v>2</v>
      </c>
      <c r="G101">
        <v>26</v>
      </c>
      <c r="H101">
        <v>222</v>
      </c>
      <c r="I101">
        <v>145</v>
      </c>
      <c r="J101">
        <v>64</v>
      </c>
      <c r="K101">
        <v>36</v>
      </c>
      <c r="L101">
        <v>6</v>
      </c>
      <c r="M101">
        <v>0</v>
      </c>
      <c r="N101">
        <v>1</v>
      </c>
    </row>
    <row r="102" spans="1:14" x14ac:dyDescent="0.3">
      <c r="A102" t="s">
        <v>379</v>
      </c>
      <c r="B102" t="s">
        <v>118</v>
      </c>
      <c r="C102">
        <v>7.37</v>
      </c>
      <c r="D102">
        <v>48</v>
      </c>
      <c r="E102">
        <v>4</v>
      </c>
      <c r="F102">
        <v>2</v>
      </c>
      <c r="G102">
        <v>44</v>
      </c>
      <c r="H102">
        <v>238</v>
      </c>
      <c r="I102">
        <v>83</v>
      </c>
      <c r="J102">
        <v>62</v>
      </c>
      <c r="K102">
        <v>47</v>
      </c>
      <c r="L102">
        <v>25</v>
      </c>
      <c r="M102">
        <v>0</v>
      </c>
      <c r="N102">
        <v>1</v>
      </c>
    </row>
    <row r="103" spans="1:14" x14ac:dyDescent="0.3">
      <c r="A103" t="s">
        <v>40</v>
      </c>
      <c r="B103" t="s">
        <v>118</v>
      </c>
      <c r="C103">
        <v>11.5</v>
      </c>
      <c r="D103">
        <v>27</v>
      </c>
      <c r="E103">
        <v>0</v>
      </c>
      <c r="F103">
        <v>0</v>
      </c>
      <c r="G103">
        <v>7</v>
      </c>
      <c r="H103">
        <v>15</v>
      </c>
      <c r="I103">
        <v>49</v>
      </c>
      <c r="J103">
        <v>109</v>
      </c>
      <c r="K103">
        <v>140</v>
      </c>
      <c r="L103">
        <v>143</v>
      </c>
      <c r="M103">
        <v>37</v>
      </c>
      <c r="N103">
        <v>1</v>
      </c>
    </row>
    <row r="104" spans="1:14" x14ac:dyDescent="0.3">
      <c r="A104" t="s">
        <v>192</v>
      </c>
      <c r="B104" t="s">
        <v>119</v>
      </c>
      <c r="C104">
        <v>8</v>
      </c>
      <c r="D104">
        <v>42</v>
      </c>
      <c r="E104">
        <v>26</v>
      </c>
      <c r="F104">
        <v>9</v>
      </c>
      <c r="G104">
        <v>10</v>
      </c>
      <c r="H104">
        <v>42</v>
      </c>
      <c r="I104">
        <v>97</v>
      </c>
      <c r="J104">
        <v>86</v>
      </c>
      <c r="K104">
        <v>115</v>
      </c>
      <c r="L104">
        <v>145</v>
      </c>
      <c r="M104">
        <v>6</v>
      </c>
      <c r="N104">
        <v>0</v>
      </c>
    </row>
    <row r="105" spans="1:14" x14ac:dyDescent="0.3">
      <c r="A105" t="s">
        <v>193</v>
      </c>
      <c r="B105" t="s">
        <v>124</v>
      </c>
      <c r="C105">
        <v>14</v>
      </c>
      <c r="D105">
        <v>24</v>
      </c>
      <c r="E105">
        <v>16</v>
      </c>
      <c r="F105">
        <v>13</v>
      </c>
      <c r="G105">
        <v>13</v>
      </c>
      <c r="H105">
        <v>38</v>
      </c>
      <c r="I105">
        <v>72</v>
      </c>
      <c r="J105">
        <v>103</v>
      </c>
      <c r="K105">
        <v>123</v>
      </c>
      <c r="L105">
        <v>118</v>
      </c>
      <c r="M105">
        <v>32</v>
      </c>
      <c r="N105">
        <v>1</v>
      </c>
    </row>
    <row r="106" spans="1:14" x14ac:dyDescent="0.3">
      <c r="A106" t="s">
        <v>41</v>
      </c>
      <c r="B106" t="s">
        <v>118</v>
      </c>
      <c r="C106">
        <v>15.9</v>
      </c>
      <c r="D106">
        <v>34</v>
      </c>
      <c r="E106">
        <v>7</v>
      </c>
      <c r="F106">
        <v>7</v>
      </c>
      <c r="G106">
        <v>23</v>
      </c>
      <c r="H106">
        <v>47</v>
      </c>
      <c r="I106">
        <v>99</v>
      </c>
      <c r="J106">
        <v>106</v>
      </c>
      <c r="K106">
        <v>132</v>
      </c>
      <c r="L106">
        <v>90</v>
      </c>
      <c r="M106">
        <v>4</v>
      </c>
      <c r="N106">
        <v>1</v>
      </c>
    </row>
    <row r="107" spans="1:14" x14ac:dyDescent="0.3">
      <c r="A107" t="s">
        <v>194</v>
      </c>
      <c r="B107" t="s">
        <v>118</v>
      </c>
      <c r="C107">
        <v>7</v>
      </c>
      <c r="D107">
        <v>0</v>
      </c>
      <c r="E107">
        <v>0</v>
      </c>
      <c r="F107">
        <v>4</v>
      </c>
      <c r="G107">
        <v>14</v>
      </c>
      <c r="H107">
        <v>100</v>
      </c>
      <c r="I107">
        <v>115</v>
      </c>
      <c r="J107">
        <v>81</v>
      </c>
      <c r="K107">
        <v>68</v>
      </c>
      <c r="L107">
        <v>69</v>
      </c>
      <c r="M107">
        <v>53</v>
      </c>
      <c r="N107">
        <v>0</v>
      </c>
    </row>
    <row r="108" spans="1:14" x14ac:dyDescent="0.3">
      <c r="A108" t="s">
        <v>195</v>
      </c>
      <c r="B108" t="s">
        <v>118</v>
      </c>
      <c r="C108">
        <v>6.5</v>
      </c>
      <c r="D108">
        <v>10</v>
      </c>
      <c r="E108">
        <v>8</v>
      </c>
      <c r="F108">
        <v>3</v>
      </c>
      <c r="G108">
        <v>10</v>
      </c>
      <c r="H108">
        <v>10</v>
      </c>
      <c r="I108">
        <v>38</v>
      </c>
      <c r="J108">
        <v>76</v>
      </c>
      <c r="K108">
        <v>115</v>
      </c>
      <c r="L108">
        <v>233</v>
      </c>
      <c r="M108">
        <v>18</v>
      </c>
      <c r="N108">
        <v>1</v>
      </c>
    </row>
    <row r="109" spans="1:14" x14ac:dyDescent="0.3">
      <c r="A109" t="s">
        <v>196</v>
      </c>
      <c r="B109" t="s">
        <v>118</v>
      </c>
      <c r="C109">
        <v>7</v>
      </c>
      <c r="D109">
        <v>33</v>
      </c>
      <c r="E109">
        <v>20</v>
      </c>
      <c r="F109">
        <v>11</v>
      </c>
      <c r="G109">
        <v>22</v>
      </c>
      <c r="H109">
        <v>126</v>
      </c>
      <c r="I109">
        <v>103</v>
      </c>
      <c r="J109">
        <v>79</v>
      </c>
      <c r="K109">
        <v>84</v>
      </c>
      <c r="L109">
        <v>77</v>
      </c>
      <c r="M109">
        <v>9</v>
      </c>
      <c r="N109">
        <v>1</v>
      </c>
    </row>
    <row r="110" spans="1:14" x14ac:dyDescent="0.3">
      <c r="A110" t="s">
        <v>42</v>
      </c>
      <c r="B110" t="s">
        <v>118</v>
      </c>
      <c r="C110">
        <v>7.7</v>
      </c>
      <c r="D110">
        <v>23</v>
      </c>
      <c r="E110">
        <v>18</v>
      </c>
      <c r="F110">
        <v>14</v>
      </c>
      <c r="G110">
        <v>96</v>
      </c>
      <c r="H110">
        <v>129</v>
      </c>
      <c r="I110">
        <v>92</v>
      </c>
      <c r="J110">
        <v>99</v>
      </c>
      <c r="K110">
        <v>53</v>
      </c>
      <c r="L110">
        <v>31</v>
      </c>
      <c r="M110">
        <v>0</v>
      </c>
      <c r="N110">
        <v>1</v>
      </c>
    </row>
    <row r="111" spans="1:14" x14ac:dyDescent="0.3">
      <c r="A111" t="s">
        <v>197</v>
      </c>
      <c r="B111" t="s">
        <v>124</v>
      </c>
      <c r="C111">
        <v>9</v>
      </c>
      <c r="D111">
        <v>0</v>
      </c>
      <c r="E111">
        <v>0</v>
      </c>
      <c r="F111">
        <v>0</v>
      </c>
      <c r="G111">
        <v>28</v>
      </c>
      <c r="H111">
        <v>48</v>
      </c>
      <c r="I111">
        <v>63</v>
      </c>
      <c r="J111">
        <v>104</v>
      </c>
      <c r="K111">
        <v>97</v>
      </c>
      <c r="L111">
        <v>134</v>
      </c>
      <c r="M111">
        <v>22</v>
      </c>
      <c r="N111">
        <v>0</v>
      </c>
    </row>
    <row r="112" spans="1:14" x14ac:dyDescent="0.3">
      <c r="A112" t="s">
        <v>43</v>
      </c>
      <c r="B112" t="s">
        <v>118</v>
      </c>
      <c r="C112">
        <v>6.7</v>
      </c>
      <c r="D112">
        <v>50</v>
      </c>
      <c r="E112">
        <v>7</v>
      </c>
      <c r="F112">
        <v>3</v>
      </c>
      <c r="G112">
        <v>22</v>
      </c>
      <c r="H112">
        <v>155</v>
      </c>
      <c r="I112">
        <v>114</v>
      </c>
      <c r="J112">
        <v>72</v>
      </c>
      <c r="K112">
        <v>55</v>
      </c>
      <c r="L112">
        <v>77</v>
      </c>
      <c r="M112">
        <v>5</v>
      </c>
      <c r="N112">
        <v>1</v>
      </c>
    </row>
    <row r="113" spans="1:14" x14ac:dyDescent="0.3">
      <c r="A113" t="s">
        <v>44</v>
      </c>
      <c r="B113" t="s">
        <v>118</v>
      </c>
      <c r="C113">
        <v>5.0999999999999996</v>
      </c>
      <c r="D113">
        <v>44</v>
      </c>
      <c r="E113">
        <v>8</v>
      </c>
      <c r="F113">
        <v>7</v>
      </c>
      <c r="G113">
        <v>81</v>
      </c>
      <c r="H113">
        <v>130</v>
      </c>
      <c r="I113">
        <v>80</v>
      </c>
      <c r="J113">
        <v>53</v>
      </c>
      <c r="K113">
        <v>56</v>
      </c>
      <c r="L113">
        <v>87</v>
      </c>
      <c r="M113">
        <v>13</v>
      </c>
      <c r="N113">
        <v>1</v>
      </c>
    </row>
    <row r="114" spans="1:14" x14ac:dyDescent="0.3">
      <c r="A114" t="s">
        <v>198</v>
      </c>
      <c r="B114" t="s">
        <v>118</v>
      </c>
      <c r="C114">
        <v>12.5</v>
      </c>
      <c r="D114">
        <v>26</v>
      </c>
      <c r="E114">
        <v>0</v>
      </c>
      <c r="F114">
        <v>0</v>
      </c>
      <c r="G114">
        <v>25</v>
      </c>
      <c r="H114">
        <v>52</v>
      </c>
      <c r="I114">
        <v>115</v>
      </c>
      <c r="J114">
        <v>107</v>
      </c>
      <c r="K114">
        <v>142</v>
      </c>
      <c r="L114">
        <v>48</v>
      </c>
      <c r="M114">
        <v>11</v>
      </c>
      <c r="N114">
        <v>1</v>
      </c>
    </row>
    <row r="115" spans="1:14" x14ac:dyDescent="0.3">
      <c r="A115" t="s">
        <v>199</v>
      </c>
      <c r="B115" t="s">
        <v>118</v>
      </c>
      <c r="C115">
        <v>10</v>
      </c>
      <c r="D115">
        <v>0</v>
      </c>
      <c r="E115">
        <v>0</v>
      </c>
      <c r="F115">
        <v>0</v>
      </c>
      <c r="G115">
        <v>15</v>
      </c>
      <c r="H115">
        <v>65</v>
      </c>
      <c r="I115">
        <v>74</v>
      </c>
      <c r="J115">
        <v>116</v>
      </c>
      <c r="K115">
        <v>120</v>
      </c>
      <c r="L115">
        <v>101</v>
      </c>
      <c r="M115">
        <v>9</v>
      </c>
      <c r="N115">
        <v>1</v>
      </c>
    </row>
    <row r="116" spans="1:14" x14ac:dyDescent="0.3">
      <c r="A116" t="s">
        <v>45</v>
      </c>
      <c r="B116" t="s">
        <v>119</v>
      </c>
      <c r="C116">
        <v>10.5</v>
      </c>
      <c r="D116">
        <v>30</v>
      </c>
      <c r="E116">
        <v>8</v>
      </c>
      <c r="F116">
        <v>9</v>
      </c>
      <c r="G116">
        <v>25</v>
      </c>
      <c r="H116">
        <v>83</v>
      </c>
      <c r="I116">
        <v>120</v>
      </c>
      <c r="J116">
        <v>105</v>
      </c>
      <c r="K116">
        <v>97</v>
      </c>
      <c r="L116">
        <v>70</v>
      </c>
      <c r="M116">
        <v>0</v>
      </c>
      <c r="N116">
        <v>1</v>
      </c>
    </row>
    <row r="117" spans="1:14" x14ac:dyDescent="0.3">
      <c r="A117" t="s">
        <v>200</v>
      </c>
      <c r="B117" t="s">
        <v>124</v>
      </c>
      <c r="C117">
        <v>26.5</v>
      </c>
      <c r="D117">
        <v>0</v>
      </c>
      <c r="E117">
        <v>0</v>
      </c>
      <c r="F117">
        <v>2</v>
      </c>
      <c r="G117">
        <v>11</v>
      </c>
      <c r="H117">
        <v>11</v>
      </c>
      <c r="I117">
        <v>17</v>
      </c>
      <c r="J117">
        <v>11</v>
      </c>
      <c r="K117">
        <v>219</v>
      </c>
      <c r="L117">
        <v>214</v>
      </c>
      <c r="M117">
        <v>17</v>
      </c>
      <c r="N117">
        <v>0</v>
      </c>
    </row>
    <row r="118" spans="1:14" x14ac:dyDescent="0.3">
      <c r="A118" t="s">
        <v>201</v>
      </c>
      <c r="B118" t="s">
        <v>118</v>
      </c>
      <c r="C118">
        <v>15</v>
      </c>
      <c r="D118">
        <v>17</v>
      </c>
      <c r="E118">
        <v>6</v>
      </c>
      <c r="F118">
        <v>6</v>
      </c>
      <c r="G118">
        <v>29</v>
      </c>
      <c r="H118">
        <v>41</v>
      </c>
      <c r="I118">
        <v>86</v>
      </c>
      <c r="J118">
        <v>76</v>
      </c>
      <c r="K118">
        <v>154</v>
      </c>
      <c r="L118">
        <v>115</v>
      </c>
      <c r="M118">
        <v>0</v>
      </c>
      <c r="N118">
        <v>1</v>
      </c>
    </row>
    <row r="119" spans="1:14" x14ac:dyDescent="0.3">
      <c r="A119" t="s">
        <v>46</v>
      </c>
      <c r="B119" t="s">
        <v>118</v>
      </c>
      <c r="C119">
        <v>11.7</v>
      </c>
      <c r="D119">
        <v>34</v>
      </c>
      <c r="E119">
        <v>8</v>
      </c>
      <c r="F119">
        <v>3</v>
      </c>
      <c r="G119">
        <v>28</v>
      </c>
      <c r="H119">
        <v>118</v>
      </c>
      <c r="I119">
        <v>76</v>
      </c>
      <c r="J119">
        <v>90</v>
      </c>
      <c r="K119">
        <v>83</v>
      </c>
      <c r="L119">
        <v>103</v>
      </c>
      <c r="M119">
        <v>4</v>
      </c>
      <c r="N119">
        <v>1</v>
      </c>
    </row>
    <row r="120" spans="1:14" x14ac:dyDescent="0.3">
      <c r="A120" t="s">
        <v>202</v>
      </c>
      <c r="B120" t="s">
        <v>118</v>
      </c>
      <c r="C120">
        <v>4.5</v>
      </c>
      <c r="D120">
        <v>9</v>
      </c>
      <c r="E120">
        <v>4</v>
      </c>
      <c r="F120">
        <v>2</v>
      </c>
      <c r="G120">
        <v>12</v>
      </c>
      <c r="H120">
        <v>12</v>
      </c>
      <c r="I120">
        <v>23</v>
      </c>
      <c r="J120">
        <v>63</v>
      </c>
      <c r="K120">
        <v>187</v>
      </c>
      <c r="L120">
        <v>201</v>
      </c>
      <c r="M120">
        <v>2</v>
      </c>
      <c r="N120">
        <v>0</v>
      </c>
    </row>
    <row r="121" spans="1:14" x14ac:dyDescent="0.3">
      <c r="A121" t="s">
        <v>203</v>
      </c>
      <c r="B121" t="s">
        <v>118</v>
      </c>
      <c r="C121">
        <v>14</v>
      </c>
      <c r="D121">
        <v>36</v>
      </c>
      <c r="E121">
        <v>10</v>
      </c>
      <c r="F121">
        <v>3</v>
      </c>
      <c r="G121">
        <v>0</v>
      </c>
      <c r="H121">
        <v>51</v>
      </c>
      <c r="I121">
        <v>84</v>
      </c>
      <c r="J121">
        <v>94</v>
      </c>
      <c r="K121">
        <v>147</v>
      </c>
      <c r="L121">
        <v>120</v>
      </c>
      <c r="M121">
        <v>3</v>
      </c>
      <c r="N121">
        <v>1</v>
      </c>
    </row>
    <row r="122" spans="1:14" x14ac:dyDescent="0.3">
      <c r="A122" t="s">
        <v>47</v>
      </c>
      <c r="B122" t="s">
        <v>118</v>
      </c>
      <c r="C122">
        <v>8.1999999999999993</v>
      </c>
      <c r="D122">
        <v>35</v>
      </c>
      <c r="E122">
        <v>25</v>
      </c>
      <c r="F122">
        <v>4</v>
      </c>
      <c r="G122">
        <v>6</v>
      </c>
      <c r="H122">
        <v>95</v>
      </c>
      <c r="I122">
        <v>84</v>
      </c>
      <c r="J122">
        <v>112</v>
      </c>
      <c r="K122">
        <v>116</v>
      </c>
      <c r="L122">
        <v>84</v>
      </c>
      <c r="M122">
        <v>3</v>
      </c>
      <c r="N122">
        <v>1</v>
      </c>
    </row>
    <row r="123" spans="1:14" x14ac:dyDescent="0.3">
      <c r="A123" t="s">
        <v>204</v>
      </c>
      <c r="B123" t="s">
        <v>118</v>
      </c>
      <c r="C123">
        <v>15</v>
      </c>
      <c r="D123">
        <v>6</v>
      </c>
      <c r="E123">
        <v>3</v>
      </c>
      <c r="F123">
        <v>3</v>
      </c>
      <c r="G123">
        <v>19</v>
      </c>
      <c r="H123">
        <v>47</v>
      </c>
      <c r="I123">
        <v>81</v>
      </c>
      <c r="J123">
        <v>143</v>
      </c>
      <c r="K123">
        <v>165</v>
      </c>
      <c r="L123">
        <v>45</v>
      </c>
      <c r="M123">
        <v>0</v>
      </c>
      <c r="N123">
        <v>0</v>
      </c>
    </row>
    <row r="124" spans="1:14" x14ac:dyDescent="0.3">
      <c r="A124" t="s">
        <v>205</v>
      </c>
      <c r="B124" t="s">
        <v>118</v>
      </c>
      <c r="C124">
        <v>6</v>
      </c>
      <c r="D124">
        <v>28</v>
      </c>
      <c r="E124">
        <v>0</v>
      </c>
      <c r="F124">
        <v>8</v>
      </c>
      <c r="G124">
        <v>28</v>
      </c>
      <c r="H124">
        <v>82</v>
      </c>
      <c r="I124">
        <v>102</v>
      </c>
      <c r="J124">
        <v>126</v>
      </c>
      <c r="K124">
        <v>60</v>
      </c>
      <c r="L124">
        <v>77</v>
      </c>
      <c r="M124">
        <v>27</v>
      </c>
      <c r="N124">
        <v>0</v>
      </c>
    </row>
    <row r="125" spans="1:14" x14ac:dyDescent="0.3">
      <c r="A125" t="s">
        <v>48</v>
      </c>
      <c r="B125" t="s">
        <v>119</v>
      </c>
      <c r="C125">
        <v>9.3000000000000007</v>
      </c>
      <c r="D125">
        <v>45</v>
      </c>
      <c r="E125">
        <v>11</v>
      </c>
      <c r="F125">
        <v>6</v>
      </c>
      <c r="G125">
        <v>13</v>
      </c>
      <c r="H125">
        <v>80</v>
      </c>
      <c r="I125">
        <v>109</v>
      </c>
      <c r="J125">
        <v>95</v>
      </c>
      <c r="K125">
        <v>96</v>
      </c>
      <c r="L125">
        <v>105</v>
      </c>
      <c r="M125">
        <v>1</v>
      </c>
      <c r="N125">
        <v>1</v>
      </c>
    </row>
    <row r="126" spans="1:14" x14ac:dyDescent="0.3">
      <c r="A126" t="s">
        <v>49</v>
      </c>
      <c r="B126" t="s">
        <v>118</v>
      </c>
      <c r="C126">
        <v>5.4</v>
      </c>
      <c r="D126">
        <v>50</v>
      </c>
      <c r="E126">
        <v>11</v>
      </c>
      <c r="F126">
        <v>6</v>
      </c>
      <c r="G126">
        <v>19</v>
      </c>
      <c r="H126">
        <v>149</v>
      </c>
      <c r="I126">
        <v>82</v>
      </c>
      <c r="J126">
        <v>70</v>
      </c>
      <c r="K126">
        <v>68</v>
      </c>
      <c r="L126">
        <v>91</v>
      </c>
      <c r="M126">
        <v>22</v>
      </c>
      <c r="N126">
        <v>1</v>
      </c>
    </row>
    <row r="127" spans="1:14" x14ac:dyDescent="0.3">
      <c r="A127" t="s">
        <v>50</v>
      </c>
      <c r="B127" t="s">
        <v>118</v>
      </c>
      <c r="C127">
        <v>5.3</v>
      </c>
      <c r="D127">
        <v>28</v>
      </c>
      <c r="E127">
        <v>8</v>
      </c>
      <c r="F127">
        <v>12</v>
      </c>
      <c r="G127">
        <v>17</v>
      </c>
      <c r="H127">
        <v>78</v>
      </c>
      <c r="I127">
        <v>99</v>
      </c>
      <c r="J127">
        <v>101</v>
      </c>
      <c r="K127">
        <v>85</v>
      </c>
      <c r="L127">
        <v>110</v>
      </c>
      <c r="M127">
        <v>9</v>
      </c>
      <c r="N127">
        <v>1</v>
      </c>
    </row>
    <row r="128" spans="1:14" x14ac:dyDescent="0.3">
      <c r="A128" t="s">
        <v>206</v>
      </c>
      <c r="B128" t="s">
        <v>118</v>
      </c>
      <c r="C128">
        <v>10.5</v>
      </c>
      <c r="D128">
        <v>0</v>
      </c>
      <c r="E128">
        <v>0</v>
      </c>
      <c r="F128">
        <v>0</v>
      </c>
      <c r="G128">
        <v>21</v>
      </c>
      <c r="H128">
        <v>39</v>
      </c>
      <c r="I128">
        <v>79</v>
      </c>
      <c r="J128">
        <v>95</v>
      </c>
      <c r="K128">
        <v>129</v>
      </c>
      <c r="L128">
        <v>132</v>
      </c>
      <c r="M128">
        <v>5</v>
      </c>
      <c r="N128">
        <v>1</v>
      </c>
    </row>
    <row r="129" spans="1:14" x14ac:dyDescent="0.3">
      <c r="A129" t="s">
        <v>51</v>
      </c>
      <c r="B129" t="s">
        <v>118</v>
      </c>
      <c r="C129">
        <v>7.3</v>
      </c>
      <c r="D129">
        <v>15</v>
      </c>
      <c r="E129">
        <v>14</v>
      </c>
      <c r="F129">
        <v>6</v>
      </c>
      <c r="G129">
        <v>16</v>
      </c>
      <c r="H129">
        <v>53</v>
      </c>
      <c r="I129">
        <v>33</v>
      </c>
      <c r="J129">
        <v>83</v>
      </c>
      <c r="K129">
        <v>67</v>
      </c>
      <c r="L129">
        <v>230</v>
      </c>
      <c r="M129">
        <v>18</v>
      </c>
      <c r="N129">
        <v>1</v>
      </c>
    </row>
    <row r="130" spans="1:14" x14ac:dyDescent="0.3">
      <c r="A130" t="s">
        <v>207</v>
      </c>
      <c r="B130" t="s">
        <v>124</v>
      </c>
      <c r="C130">
        <v>7.5</v>
      </c>
      <c r="D130">
        <v>7</v>
      </c>
      <c r="E130">
        <v>3</v>
      </c>
      <c r="F130">
        <v>6</v>
      </c>
      <c r="G130">
        <v>2</v>
      </c>
      <c r="H130">
        <v>54</v>
      </c>
      <c r="I130">
        <v>58</v>
      </c>
      <c r="J130">
        <v>55</v>
      </c>
      <c r="K130">
        <v>138</v>
      </c>
      <c r="L130">
        <v>163</v>
      </c>
      <c r="M130">
        <v>30</v>
      </c>
      <c r="N130">
        <v>0</v>
      </c>
    </row>
    <row r="131" spans="1:14" x14ac:dyDescent="0.3">
      <c r="A131" t="s">
        <v>208</v>
      </c>
      <c r="B131" t="s">
        <v>118</v>
      </c>
      <c r="C131">
        <v>9.5</v>
      </c>
      <c r="D131">
        <v>8</v>
      </c>
      <c r="E131">
        <v>5</v>
      </c>
      <c r="F131">
        <v>3</v>
      </c>
      <c r="G131">
        <v>6</v>
      </c>
      <c r="H131">
        <v>15</v>
      </c>
      <c r="I131">
        <v>15</v>
      </c>
      <c r="J131">
        <v>34</v>
      </c>
      <c r="K131">
        <v>156</v>
      </c>
      <c r="L131">
        <v>238</v>
      </c>
      <c r="M131">
        <v>36</v>
      </c>
      <c r="N131">
        <v>0</v>
      </c>
    </row>
    <row r="132" spans="1:14" x14ac:dyDescent="0.3">
      <c r="A132" t="s">
        <v>52</v>
      </c>
      <c r="B132" t="s">
        <v>118</v>
      </c>
      <c r="C132">
        <v>7.2</v>
      </c>
      <c r="D132">
        <v>31</v>
      </c>
      <c r="E132">
        <v>9</v>
      </c>
      <c r="F132">
        <v>2</v>
      </c>
      <c r="G132">
        <v>8</v>
      </c>
      <c r="H132">
        <v>66</v>
      </c>
      <c r="I132">
        <v>52</v>
      </c>
      <c r="J132">
        <v>73</v>
      </c>
      <c r="K132">
        <v>106</v>
      </c>
      <c r="L132">
        <v>179</v>
      </c>
      <c r="M132">
        <v>16</v>
      </c>
      <c r="N132">
        <v>1</v>
      </c>
    </row>
    <row r="133" spans="1:14" x14ac:dyDescent="0.3">
      <c r="A133" t="s">
        <v>53</v>
      </c>
      <c r="B133" t="s">
        <v>118</v>
      </c>
      <c r="C133">
        <v>7.8</v>
      </c>
      <c r="D133">
        <v>30</v>
      </c>
      <c r="E133">
        <v>9</v>
      </c>
      <c r="F133">
        <v>4</v>
      </c>
      <c r="G133">
        <v>3</v>
      </c>
      <c r="H133">
        <v>61</v>
      </c>
      <c r="I133">
        <v>96</v>
      </c>
      <c r="J133">
        <v>100</v>
      </c>
      <c r="K133">
        <v>87</v>
      </c>
      <c r="L133">
        <v>138</v>
      </c>
      <c r="M133">
        <v>16</v>
      </c>
      <c r="N133">
        <v>1</v>
      </c>
    </row>
    <row r="134" spans="1:14" x14ac:dyDescent="0.3">
      <c r="A134" t="s">
        <v>209</v>
      </c>
      <c r="B134" t="s">
        <v>124</v>
      </c>
      <c r="C134">
        <v>0</v>
      </c>
      <c r="D134">
        <v>0</v>
      </c>
      <c r="E134">
        <v>0</v>
      </c>
      <c r="F134">
        <v>0</v>
      </c>
      <c r="G134">
        <v>5</v>
      </c>
      <c r="H134">
        <v>37</v>
      </c>
      <c r="I134">
        <v>113</v>
      </c>
      <c r="J134">
        <v>104</v>
      </c>
      <c r="K134">
        <v>182</v>
      </c>
      <c r="L134">
        <v>49</v>
      </c>
      <c r="M134">
        <v>10</v>
      </c>
      <c r="N134">
        <v>1</v>
      </c>
    </row>
    <row r="135" spans="1:14" x14ac:dyDescent="0.3">
      <c r="A135" t="s">
        <v>54</v>
      </c>
      <c r="B135" t="s">
        <v>119</v>
      </c>
      <c r="C135">
        <v>6.5</v>
      </c>
      <c r="D135">
        <v>24</v>
      </c>
      <c r="E135">
        <v>9</v>
      </c>
      <c r="F135">
        <v>15</v>
      </c>
      <c r="G135">
        <v>50</v>
      </c>
      <c r="H135">
        <v>90</v>
      </c>
      <c r="I135">
        <v>101</v>
      </c>
      <c r="J135">
        <v>87</v>
      </c>
      <c r="K135">
        <v>80</v>
      </c>
      <c r="L135">
        <v>90</v>
      </c>
      <c r="M135">
        <v>9</v>
      </c>
      <c r="N135">
        <v>1</v>
      </c>
    </row>
    <row r="136" spans="1:14" x14ac:dyDescent="0.3">
      <c r="A136" t="s">
        <v>210</v>
      </c>
      <c r="B136" t="s">
        <v>118</v>
      </c>
      <c r="C136">
        <v>5.5</v>
      </c>
      <c r="D136">
        <v>17</v>
      </c>
      <c r="E136">
        <v>12</v>
      </c>
      <c r="F136">
        <v>8</v>
      </c>
      <c r="G136">
        <v>12</v>
      </c>
      <c r="H136">
        <v>50</v>
      </c>
      <c r="I136">
        <v>87</v>
      </c>
      <c r="J136">
        <v>64</v>
      </c>
      <c r="K136">
        <v>99</v>
      </c>
      <c r="L136">
        <v>183</v>
      </c>
      <c r="M136">
        <v>6</v>
      </c>
      <c r="N136">
        <v>0</v>
      </c>
    </row>
    <row r="137" spans="1:14" x14ac:dyDescent="0.3">
      <c r="A137" t="s">
        <v>55</v>
      </c>
      <c r="B137" t="s">
        <v>118</v>
      </c>
      <c r="C137">
        <v>4.9000000000000004</v>
      </c>
      <c r="D137">
        <v>36</v>
      </c>
      <c r="E137">
        <v>7</v>
      </c>
      <c r="F137">
        <v>5</v>
      </c>
      <c r="G137">
        <v>32</v>
      </c>
      <c r="H137">
        <v>198</v>
      </c>
      <c r="I137">
        <v>102</v>
      </c>
      <c r="J137">
        <v>50</v>
      </c>
      <c r="K137">
        <v>40</v>
      </c>
      <c r="L137">
        <v>75</v>
      </c>
      <c r="M137">
        <v>3</v>
      </c>
      <c r="N137">
        <v>1</v>
      </c>
    </row>
    <row r="138" spans="1:14" x14ac:dyDescent="0.3">
      <c r="A138" t="s">
        <v>380</v>
      </c>
      <c r="B138" t="s">
        <v>118</v>
      </c>
      <c r="C138">
        <v>11.5</v>
      </c>
      <c r="D138">
        <v>34</v>
      </c>
      <c r="E138">
        <v>4</v>
      </c>
      <c r="F138">
        <v>8</v>
      </c>
      <c r="G138">
        <v>63</v>
      </c>
      <c r="H138">
        <v>176</v>
      </c>
      <c r="I138">
        <v>138</v>
      </c>
      <c r="J138">
        <v>63</v>
      </c>
      <c r="K138">
        <v>19</v>
      </c>
      <c r="L138">
        <v>30</v>
      </c>
      <c r="M138">
        <v>13</v>
      </c>
      <c r="N138">
        <v>1</v>
      </c>
    </row>
    <row r="139" spans="1:14" x14ac:dyDescent="0.3">
      <c r="A139" t="s">
        <v>380</v>
      </c>
      <c r="B139" t="s">
        <v>118</v>
      </c>
      <c r="C139">
        <v>11.5</v>
      </c>
      <c r="D139">
        <v>34</v>
      </c>
      <c r="E139">
        <v>4</v>
      </c>
      <c r="F139">
        <v>8</v>
      </c>
      <c r="G139">
        <v>63</v>
      </c>
      <c r="H139">
        <v>176</v>
      </c>
      <c r="I139">
        <v>138</v>
      </c>
      <c r="J139">
        <v>63</v>
      </c>
      <c r="K139">
        <v>19</v>
      </c>
      <c r="L139">
        <v>30</v>
      </c>
      <c r="M139">
        <v>13</v>
      </c>
      <c r="N139">
        <v>1</v>
      </c>
    </row>
    <row r="140" spans="1:14" x14ac:dyDescent="0.3">
      <c r="A140" t="s">
        <v>211</v>
      </c>
      <c r="B140" t="s">
        <v>118</v>
      </c>
      <c r="C140">
        <v>9.5</v>
      </c>
      <c r="D140">
        <v>0</v>
      </c>
      <c r="E140">
        <v>0</v>
      </c>
      <c r="F140">
        <v>0</v>
      </c>
      <c r="G140">
        <v>6</v>
      </c>
      <c r="H140">
        <v>81</v>
      </c>
      <c r="I140">
        <v>71</v>
      </c>
      <c r="J140">
        <v>111</v>
      </c>
      <c r="K140">
        <v>112</v>
      </c>
      <c r="L140">
        <v>97</v>
      </c>
      <c r="M140">
        <v>22</v>
      </c>
      <c r="N140">
        <v>1</v>
      </c>
    </row>
    <row r="141" spans="1:14" x14ac:dyDescent="0.3">
      <c r="A141" t="s">
        <v>212</v>
      </c>
      <c r="B141" t="s">
        <v>118</v>
      </c>
      <c r="C141">
        <v>6</v>
      </c>
      <c r="D141">
        <v>19</v>
      </c>
      <c r="E141">
        <v>9</v>
      </c>
      <c r="F141">
        <v>4</v>
      </c>
      <c r="G141">
        <v>13</v>
      </c>
      <c r="H141">
        <v>43</v>
      </c>
      <c r="I141">
        <v>84</v>
      </c>
      <c r="J141">
        <v>67</v>
      </c>
      <c r="K141">
        <v>180</v>
      </c>
      <c r="L141">
        <v>107</v>
      </c>
      <c r="M141">
        <v>5</v>
      </c>
      <c r="N141">
        <v>0</v>
      </c>
    </row>
    <row r="142" spans="1:14" x14ac:dyDescent="0.3">
      <c r="A142" t="s">
        <v>213</v>
      </c>
      <c r="B142" t="s">
        <v>118</v>
      </c>
      <c r="C142">
        <v>7.5</v>
      </c>
      <c r="D142">
        <v>49</v>
      </c>
      <c r="E142">
        <v>14</v>
      </c>
      <c r="F142">
        <v>4</v>
      </c>
      <c r="G142">
        <v>32</v>
      </c>
      <c r="H142">
        <v>108</v>
      </c>
      <c r="I142">
        <v>82</v>
      </c>
      <c r="J142">
        <v>81</v>
      </c>
      <c r="K142">
        <v>77</v>
      </c>
      <c r="L142">
        <v>101</v>
      </c>
      <c r="M142">
        <v>20</v>
      </c>
      <c r="N142">
        <v>1</v>
      </c>
    </row>
    <row r="143" spans="1:14" x14ac:dyDescent="0.3">
      <c r="A143" t="s">
        <v>56</v>
      </c>
      <c r="B143" t="s">
        <v>124</v>
      </c>
      <c r="C143">
        <v>13</v>
      </c>
      <c r="D143">
        <v>0</v>
      </c>
      <c r="E143">
        <v>0</v>
      </c>
      <c r="F143">
        <v>0</v>
      </c>
      <c r="G143">
        <v>16</v>
      </c>
      <c r="H143">
        <v>39</v>
      </c>
      <c r="I143">
        <v>94</v>
      </c>
      <c r="J143">
        <v>145</v>
      </c>
      <c r="K143">
        <v>106</v>
      </c>
      <c r="L143">
        <v>72</v>
      </c>
      <c r="M143">
        <v>24</v>
      </c>
      <c r="N143">
        <v>1</v>
      </c>
    </row>
    <row r="144" spans="1:14" x14ac:dyDescent="0.3">
      <c r="A144" t="s">
        <v>57</v>
      </c>
      <c r="B144" t="s">
        <v>118</v>
      </c>
      <c r="C144">
        <v>6.2</v>
      </c>
      <c r="D144">
        <v>15</v>
      </c>
      <c r="E144">
        <v>4</v>
      </c>
      <c r="F144">
        <v>2</v>
      </c>
      <c r="G144">
        <v>2</v>
      </c>
      <c r="H144">
        <v>36</v>
      </c>
      <c r="I144">
        <v>65</v>
      </c>
      <c r="J144">
        <v>77</v>
      </c>
      <c r="K144">
        <v>92</v>
      </c>
      <c r="L144">
        <v>208</v>
      </c>
      <c r="M144">
        <v>20</v>
      </c>
      <c r="N144">
        <v>1</v>
      </c>
    </row>
    <row r="145" spans="1:14" x14ac:dyDescent="0.3">
      <c r="A145" t="s">
        <v>214</v>
      </c>
      <c r="B145" t="s">
        <v>124</v>
      </c>
      <c r="C145">
        <v>9</v>
      </c>
      <c r="D145">
        <v>0</v>
      </c>
      <c r="E145">
        <v>0</v>
      </c>
      <c r="F145">
        <v>0</v>
      </c>
      <c r="G145">
        <v>9</v>
      </c>
      <c r="H145">
        <v>59</v>
      </c>
      <c r="I145">
        <v>54</v>
      </c>
      <c r="J145">
        <v>63</v>
      </c>
      <c r="K145">
        <v>101</v>
      </c>
      <c r="L145">
        <v>205</v>
      </c>
      <c r="M145">
        <v>10</v>
      </c>
      <c r="N145">
        <v>1</v>
      </c>
    </row>
    <row r="146" spans="1:14" x14ac:dyDescent="0.3">
      <c r="A146" t="s">
        <v>215</v>
      </c>
      <c r="B146" t="s">
        <v>121</v>
      </c>
      <c r="C146">
        <v>7.1</v>
      </c>
      <c r="D146">
        <v>3</v>
      </c>
      <c r="E146">
        <v>0</v>
      </c>
      <c r="F146">
        <v>20</v>
      </c>
      <c r="G146">
        <v>29</v>
      </c>
      <c r="H146">
        <v>33</v>
      </c>
      <c r="I146">
        <v>17</v>
      </c>
      <c r="J146">
        <v>67</v>
      </c>
      <c r="K146">
        <v>96</v>
      </c>
      <c r="L146">
        <v>220</v>
      </c>
      <c r="M146">
        <v>38</v>
      </c>
      <c r="N146">
        <v>0</v>
      </c>
    </row>
    <row r="147" spans="1:14" x14ac:dyDescent="0.3">
      <c r="A147" t="s">
        <v>58</v>
      </c>
      <c r="B147" t="s">
        <v>118</v>
      </c>
      <c r="C147">
        <v>5.4</v>
      </c>
      <c r="D147">
        <v>33</v>
      </c>
      <c r="E147">
        <v>6</v>
      </c>
      <c r="F147">
        <v>6</v>
      </c>
      <c r="G147">
        <v>167</v>
      </c>
      <c r="H147">
        <v>134</v>
      </c>
      <c r="I147">
        <v>79</v>
      </c>
      <c r="J147">
        <v>48</v>
      </c>
      <c r="K147">
        <v>40</v>
      </c>
      <c r="L147">
        <v>31</v>
      </c>
      <c r="M147">
        <v>1</v>
      </c>
      <c r="N147">
        <v>1</v>
      </c>
    </row>
    <row r="148" spans="1:14" x14ac:dyDescent="0.3">
      <c r="A148" t="s">
        <v>381</v>
      </c>
      <c r="B148" t="s">
        <v>118</v>
      </c>
      <c r="C148">
        <v>12</v>
      </c>
      <c r="D148">
        <v>43</v>
      </c>
      <c r="E148">
        <v>7</v>
      </c>
      <c r="F148">
        <v>8</v>
      </c>
      <c r="G148">
        <v>60</v>
      </c>
      <c r="H148">
        <v>165</v>
      </c>
      <c r="I148">
        <v>125</v>
      </c>
      <c r="J148">
        <v>67</v>
      </c>
      <c r="K148">
        <v>19</v>
      </c>
      <c r="L148">
        <v>56</v>
      </c>
      <c r="M148">
        <v>8</v>
      </c>
      <c r="N148">
        <v>1</v>
      </c>
    </row>
    <row r="149" spans="1:14" x14ac:dyDescent="0.3">
      <c r="A149" t="s">
        <v>59</v>
      </c>
      <c r="B149" t="s">
        <v>118</v>
      </c>
      <c r="C149">
        <v>8.1999999999999993</v>
      </c>
      <c r="D149">
        <v>21</v>
      </c>
      <c r="E149">
        <v>7</v>
      </c>
      <c r="F149">
        <v>6</v>
      </c>
      <c r="G149">
        <v>15</v>
      </c>
      <c r="H149">
        <v>69</v>
      </c>
      <c r="I149">
        <v>93</v>
      </c>
      <c r="J149">
        <v>119</v>
      </c>
      <c r="K149">
        <v>126</v>
      </c>
      <c r="L149">
        <v>74</v>
      </c>
      <c r="M149">
        <v>4</v>
      </c>
      <c r="N149">
        <v>1</v>
      </c>
    </row>
    <row r="150" spans="1:14" x14ac:dyDescent="0.3">
      <c r="A150" t="s">
        <v>216</v>
      </c>
      <c r="B150" t="s">
        <v>118</v>
      </c>
      <c r="C150">
        <v>5.5</v>
      </c>
      <c r="D150">
        <v>0</v>
      </c>
      <c r="E150">
        <v>0</v>
      </c>
      <c r="F150">
        <v>3</v>
      </c>
      <c r="G150">
        <v>4</v>
      </c>
      <c r="H150">
        <v>29</v>
      </c>
      <c r="I150">
        <v>59</v>
      </c>
      <c r="J150">
        <v>50</v>
      </c>
      <c r="K150">
        <v>102</v>
      </c>
      <c r="L150">
        <v>122</v>
      </c>
      <c r="M150">
        <v>134</v>
      </c>
      <c r="N150">
        <v>0</v>
      </c>
    </row>
    <row r="151" spans="1:14" x14ac:dyDescent="0.3">
      <c r="A151" t="s">
        <v>217</v>
      </c>
      <c r="B151" t="s">
        <v>118</v>
      </c>
      <c r="C151">
        <v>4</v>
      </c>
      <c r="D151">
        <v>0</v>
      </c>
      <c r="E151">
        <v>0</v>
      </c>
      <c r="F151">
        <v>2</v>
      </c>
      <c r="G151">
        <v>17</v>
      </c>
      <c r="H151">
        <v>120</v>
      </c>
      <c r="I151">
        <v>108</v>
      </c>
      <c r="J151">
        <v>75</v>
      </c>
      <c r="K151">
        <v>100</v>
      </c>
      <c r="L151">
        <v>80</v>
      </c>
      <c r="M151">
        <v>3</v>
      </c>
      <c r="N151">
        <v>0</v>
      </c>
    </row>
    <row r="152" spans="1:14" x14ac:dyDescent="0.3">
      <c r="A152" t="s">
        <v>218</v>
      </c>
      <c r="B152" t="s">
        <v>118</v>
      </c>
      <c r="C152">
        <v>10</v>
      </c>
      <c r="D152">
        <v>0</v>
      </c>
      <c r="E152">
        <v>0</v>
      </c>
      <c r="F152">
        <v>3</v>
      </c>
      <c r="G152">
        <v>12</v>
      </c>
      <c r="H152">
        <v>22</v>
      </c>
      <c r="I152">
        <v>33</v>
      </c>
      <c r="J152">
        <v>82</v>
      </c>
      <c r="K152">
        <v>167</v>
      </c>
      <c r="L152">
        <v>171</v>
      </c>
      <c r="M152">
        <v>13</v>
      </c>
      <c r="N152">
        <v>0</v>
      </c>
    </row>
    <row r="153" spans="1:14" x14ac:dyDescent="0.3">
      <c r="A153" t="s">
        <v>219</v>
      </c>
      <c r="B153" t="s">
        <v>119</v>
      </c>
      <c r="C153">
        <v>11.5</v>
      </c>
      <c r="D153">
        <v>15</v>
      </c>
      <c r="E153">
        <v>7</v>
      </c>
      <c r="F153">
        <v>4</v>
      </c>
      <c r="G153">
        <v>4</v>
      </c>
      <c r="H153">
        <v>1</v>
      </c>
      <c r="I153">
        <v>52</v>
      </c>
      <c r="J153">
        <v>71</v>
      </c>
      <c r="K153">
        <v>152</v>
      </c>
      <c r="L153">
        <v>228</v>
      </c>
      <c r="M153">
        <v>1</v>
      </c>
      <c r="N153">
        <v>1</v>
      </c>
    </row>
    <row r="154" spans="1:14" x14ac:dyDescent="0.3">
      <c r="A154" t="s">
        <v>220</v>
      </c>
      <c r="B154" t="s">
        <v>118</v>
      </c>
      <c r="C154">
        <v>11.9</v>
      </c>
      <c r="D154">
        <v>2</v>
      </c>
      <c r="E154">
        <v>0</v>
      </c>
      <c r="F154">
        <v>0</v>
      </c>
      <c r="G154">
        <v>0</v>
      </c>
      <c r="H154">
        <v>7</v>
      </c>
      <c r="I154">
        <v>9</v>
      </c>
      <c r="J154">
        <v>30</v>
      </c>
      <c r="K154">
        <v>150</v>
      </c>
      <c r="L154">
        <v>261</v>
      </c>
      <c r="M154">
        <v>43</v>
      </c>
      <c r="N154">
        <v>0</v>
      </c>
    </row>
    <row r="155" spans="1:14" x14ac:dyDescent="0.3">
      <c r="A155" t="s">
        <v>60</v>
      </c>
      <c r="B155" t="s">
        <v>118</v>
      </c>
      <c r="C155">
        <v>5.7</v>
      </c>
      <c r="D155">
        <v>37</v>
      </c>
      <c r="E155">
        <v>10</v>
      </c>
      <c r="F155">
        <v>4</v>
      </c>
      <c r="G155">
        <v>32</v>
      </c>
      <c r="H155">
        <v>154</v>
      </c>
      <c r="I155">
        <v>76</v>
      </c>
      <c r="J155">
        <v>65</v>
      </c>
      <c r="K155">
        <v>81</v>
      </c>
      <c r="L155">
        <v>88</v>
      </c>
      <c r="M155">
        <v>1</v>
      </c>
      <c r="N155">
        <v>1</v>
      </c>
    </row>
    <row r="156" spans="1:14" x14ac:dyDescent="0.3">
      <c r="A156" t="s">
        <v>221</v>
      </c>
      <c r="B156" t="s">
        <v>119</v>
      </c>
      <c r="C156">
        <v>7</v>
      </c>
      <c r="D156">
        <v>18</v>
      </c>
      <c r="E156">
        <v>10</v>
      </c>
      <c r="F156">
        <v>7</v>
      </c>
      <c r="G156">
        <v>15</v>
      </c>
      <c r="H156">
        <v>85</v>
      </c>
      <c r="I156">
        <v>71</v>
      </c>
      <c r="J156">
        <v>92</v>
      </c>
      <c r="K156">
        <v>88</v>
      </c>
      <c r="L156">
        <v>135</v>
      </c>
      <c r="M156">
        <v>18</v>
      </c>
      <c r="N156">
        <v>1</v>
      </c>
    </row>
    <row r="157" spans="1:14" x14ac:dyDescent="0.3">
      <c r="A157" t="s">
        <v>222</v>
      </c>
      <c r="B157" t="s">
        <v>118</v>
      </c>
      <c r="C157">
        <v>6.5</v>
      </c>
      <c r="D157">
        <v>0</v>
      </c>
      <c r="E157">
        <v>0</v>
      </c>
      <c r="F157">
        <v>0</v>
      </c>
      <c r="G157">
        <v>14</v>
      </c>
      <c r="H157">
        <v>127</v>
      </c>
      <c r="I157">
        <v>70</v>
      </c>
      <c r="J157">
        <v>86</v>
      </c>
      <c r="K157">
        <v>71</v>
      </c>
      <c r="L157">
        <v>41</v>
      </c>
      <c r="M157">
        <v>91</v>
      </c>
      <c r="N157">
        <v>1</v>
      </c>
    </row>
    <row r="158" spans="1:14" x14ac:dyDescent="0.3">
      <c r="A158" t="s">
        <v>223</v>
      </c>
      <c r="B158" t="s">
        <v>121</v>
      </c>
      <c r="C158">
        <v>6</v>
      </c>
      <c r="D158">
        <v>19</v>
      </c>
      <c r="E158">
        <v>8</v>
      </c>
      <c r="F158">
        <v>10</v>
      </c>
      <c r="G158">
        <v>14</v>
      </c>
      <c r="H158">
        <v>26</v>
      </c>
      <c r="I158">
        <v>69</v>
      </c>
      <c r="J158">
        <v>72</v>
      </c>
      <c r="K158">
        <v>125</v>
      </c>
      <c r="L158">
        <v>177</v>
      </c>
      <c r="M158">
        <v>18</v>
      </c>
      <c r="N158">
        <v>0</v>
      </c>
    </row>
    <row r="159" spans="1:14" x14ac:dyDescent="0.3">
      <c r="A159" t="s">
        <v>224</v>
      </c>
      <c r="B159" t="s">
        <v>118</v>
      </c>
      <c r="C159">
        <v>5.5</v>
      </c>
      <c r="D159">
        <v>0</v>
      </c>
      <c r="E159">
        <v>0</v>
      </c>
      <c r="F159">
        <v>2</v>
      </c>
      <c r="G159">
        <v>4</v>
      </c>
      <c r="H159">
        <v>58</v>
      </c>
      <c r="I159">
        <v>80</v>
      </c>
      <c r="J159">
        <v>85</v>
      </c>
      <c r="K159">
        <v>156</v>
      </c>
      <c r="L159">
        <v>94</v>
      </c>
      <c r="M159">
        <v>8</v>
      </c>
      <c r="N159">
        <v>0</v>
      </c>
    </row>
    <row r="160" spans="1:14" x14ac:dyDescent="0.3">
      <c r="A160" t="s">
        <v>225</v>
      </c>
      <c r="B160" t="s">
        <v>124</v>
      </c>
      <c r="C160">
        <v>15</v>
      </c>
      <c r="D160">
        <v>39</v>
      </c>
      <c r="E160">
        <v>0</v>
      </c>
      <c r="F160">
        <v>0</v>
      </c>
      <c r="G160">
        <v>3</v>
      </c>
      <c r="H160">
        <v>79</v>
      </c>
      <c r="I160">
        <v>82</v>
      </c>
      <c r="J160">
        <v>101</v>
      </c>
      <c r="K160">
        <v>116</v>
      </c>
      <c r="L160">
        <v>114</v>
      </c>
      <c r="M160">
        <v>5</v>
      </c>
      <c r="N160">
        <v>1</v>
      </c>
    </row>
    <row r="161" spans="1:14" x14ac:dyDescent="0.3">
      <c r="A161" t="s">
        <v>226</v>
      </c>
      <c r="B161" t="s">
        <v>119</v>
      </c>
      <c r="C161">
        <v>25.5</v>
      </c>
      <c r="D161">
        <v>15</v>
      </c>
      <c r="E161">
        <v>13</v>
      </c>
      <c r="F161">
        <v>9</v>
      </c>
      <c r="G161">
        <v>9</v>
      </c>
      <c r="H161">
        <v>30</v>
      </c>
      <c r="I161">
        <v>53</v>
      </c>
      <c r="J161">
        <v>84</v>
      </c>
      <c r="K161">
        <v>164</v>
      </c>
      <c r="L161">
        <v>159</v>
      </c>
      <c r="M161">
        <v>0</v>
      </c>
      <c r="N161">
        <v>1</v>
      </c>
    </row>
    <row r="162" spans="1:14" x14ac:dyDescent="0.3">
      <c r="A162" t="s">
        <v>61</v>
      </c>
      <c r="B162" t="s">
        <v>124</v>
      </c>
      <c r="C162">
        <v>11</v>
      </c>
      <c r="D162">
        <v>0</v>
      </c>
      <c r="E162">
        <v>0</v>
      </c>
      <c r="F162">
        <v>0</v>
      </c>
      <c r="G162">
        <v>9</v>
      </c>
      <c r="H162">
        <v>32</v>
      </c>
      <c r="I162">
        <v>42</v>
      </c>
      <c r="J162">
        <v>82</v>
      </c>
      <c r="K162">
        <v>125</v>
      </c>
      <c r="L162">
        <v>204</v>
      </c>
      <c r="M162">
        <v>6</v>
      </c>
      <c r="N162">
        <v>1</v>
      </c>
    </row>
    <row r="163" spans="1:14" x14ac:dyDescent="0.3">
      <c r="A163" t="s">
        <v>227</v>
      </c>
      <c r="B163" t="s">
        <v>124</v>
      </c>
      <c r="C163">
        <v>23.5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7</v>
      </c>
      <c r="K163">
        <v>384</v>
      </c>
      <c r="L163">
        <v>109</v>
      </c>
      <c r="M163">
        <v>0</v>
      </c>
      <c r="N163">
        <v>0</v>
      </c>
    </row>
    <row r="164" spans="1:14" x14ac:dyDescent="0.3">
      <c r="A164" t="s">
        <v>62</v>
      </c>
      <c r="B164" t="s">
        <v>118</v>
      </c>
      <c r="C164">
        <v>6.4</v>
      </c>
      <c r="D164">
        <v>23</v>
      </c>
      <c r="E164">
        <v>5</v>
      </c>
      <c r="F164">
        <v>10</v>
      </c>
      <c r="G164">
        <v>20</v>
      </c>
      <c r="H164">
        <v>81</v>
      </c>
      <c r="I164">
        <v>92</v>
      </c>
      <c r="J164">
        <v>72</v>
      </c>
      <c r="K164">
        <v>117</v>
      </c>
      <c r="L164">
        <v>114</v>
      </c>
      <c r="M164">
        <v>3</v>
      </c>
      <c r="N164">
        <v>1</v>
      </c>
    </row>
    <row r="165" spans="1:14" x14ac:dyDescent="0.3">
      <c r="A165" t="s">
        <v>228</v>
      </c>
      <c r="B165" t="s">
        <v>121</v>
      </c>
      <c r="C165">
        <v>6</v>
      </c>
      <c r="D165">
        <v>12</v>
      </c>
      <c r="E165">
        <v>14</v>
      </c>
      <c r="F165">
        <v>17</v>
      </c>
      <c r="G165">
        <v>13</v>
      </c>
      <c r="H165">
        <v>46</v>
      </c>
      <c r="I165">
        <v>33</v>
      </c>
      <c r="J165">
        <v>51</v>
      </c>
      <c r="K165">
        <v>83</v>
      </c>
      <c r="L165">
        <v>217</v>
      </c>
      <c r="M165">
        <v>58</v>
      </c>
      <c r="N165">
        <v>0</v>
      </c>
    </row>
    <row r="166" spans="1:14" x14ac:dyDescent="0.3">
      <c r="A166" t="s">
        <v>229</v>
      </c>
      <c r="B166" t="s">
        <v>124</v>
      </c>
      <c r="C166">
        <v>17</v>
      </c>
      <c r="D166">
        <v>0</v>
      </c>
      <c r="E166">
        <v>0</v>
      </c>
      <c r="F166">
        <v>0</v>
      </c>
      <c r="G166">
        <v>12</v>
      </c>
      <c r="H166">
        <v>17</v>
      </c>
      <c r="I166">
        <v>42</v>
      </c>
      <c r="J166">
        <v>142</v>
      </c>
      <c r="K166">
        <v>133</v>
      </c>
      <c r="L166">
        <v>115</v>
      </c>
      <c r="M166">
        <v>50</v>
      </c>
      <c r="N166">
        <v>1</v>
      </c>
    </row>
    <row r="167" spans="1:14" x14ac:dyDescent="0.3">
      <c r="A167" t="s">
        <v>230</v>
      </c>
      <c r="B167" t="s">
        <v>124</v>
      </c>
      <c r="C167">
        <v>10</v>
      </c>
      <c r="D167">
        <v>24</v>
      </c>
      <c r="E167">
        <v>11</v>
      </c>
      <c r="F167">
        <v>5</v>
      </c>
      <c r="G167">
        <v>15</v>
      </c>
      <c r="H167">
        <v>50</v>
      </c>
      <c r="I167">
        <v>61</v>
      </c>
      <c r="J167">
        <v>76</v>
      </c>
      <c r="K167">
        <v>104</v>
      </c>
      <c r="L167">
        <v>156</v>
      </c>
      <c r="M167">
        <v>38</v>
      </c>
      <c r="N167">
        <v>1</v>
      </c>
    </row>
    <row r="168" spans="1:14" x14ac:dyDescent="0.3">
      <c r="A168" t="s">
        <v>231</v>
      </c>
      <c r="B168" t="s">
        <v>124</v>
      </c>
      <c r="C168">
        <v>0</v>
      </c>
      <c r="D168">
        <v>0</v>
      </c>
      <c r="E168">
        <v>0</v>
      </c>
      <c r="F168">
        <v>0</v>
      </c>
      <c r="G168">
        <v>5</v>
      </c>
      <c r="H168">
        <v>20</v>
      </c>
      <c r="I168">
        <v>28</v>
      </c>
      <c r="J168">
        <v>46</v>
      </c>
      <c r="K168">
        <v>83</v>
      </c>
      <c r="L168">
        <v>299</v>
      </c>
      <c r="M168">
        <v>18</v>
      </c>
      <c r="N168">
        <v>0</v>
      </c>
    </row>
    <row r="169" spans="1:14" x14ac:dyDescent="0.3">
      <c r="A169" t="s">
        <v>382</v>
      </c>
      <c r="B169" t="s">
        <v>124</v>
      </c>
      <c r="C169">
        <v>10</v>
      </c>
      <c r="D169">
        <v>0</v>
      </c>
      <c r="E169">
        <v>0</v>
      </c>
      <c r="F169">
        <v>0</v>
      </c>
      <c r="G169">
        <v>8</v>
      </c>
      <c r="H169">
        <v>14</v>
      </c>
      <c r="I169">
        <v>45</v>
      </c>
      <c r="J169">
        <v>114</v>
      </c>
      <c r="K169">
        <v>145</v>
      </c>
      <c r="L169">
        <v>125</v>
      </c>
      <c r="M169">
        <v>49</v>
      </c>
      <c r="N169">
        <v>1</v>
      </c>
    </row>
    <row r="170" spans="1:14" x14ac:dyDescent="0.3">
      <c r="A170" t="s">
        <v>232</v>
      </c>
      <c r="B170" t="s">
        <v>119</v>
      </c>
      <c r="C170">
        <v>7.5</v>
      </c>
      <c r="D170">
        <v>30</v>
      </c>
      <c r="E170">
        <v>13</v>
      </c>
      <c r="F170">
        <v>10</v>
      </c>
      <c r="G170">
        <v>24</v>
      </c>
      <c r="H170">
        <v>72</v>
      </c>
      <c r="I170">
        <v>117</v>
      </c>
      <c r="J170">
        <v>114</v>
      </c>
      <c r="K170">
        <v>103</v>
      </c>
      <c r="L170">
        <v>59</v>
      </c>
      <c r="M170">
        <v>11</v>
      </c>
      <c r="N170">
        <v>1</v>
      </c>
    </row>
    <row r="171" spans="1:14" x14ac:dyDescent="0.3">
      <c r="A171" t="s">
        <v>63</v>
      </c>
      <c r="B171" t="s">
        <v>118</v>
      </c>
      <c r="C171">
        <v>16</v>
      </c>
      <c r="D171">
        <v>0</v>
      </c>
      <c r="E171">
        <v>0</v>
      </c>
      <c r="F171">
        <v>0</v>
      </c>
      <c r="G171">
        <v>16</v>
      </c>
      <c r="H171">
        <v>50</v>
      </c>
      <c r="I171">
        <v>71</v>
      </c>
      <c r="J171">
        <v>116</v>
      </c>
      <c r="K171">
        <v>116</v>
      </c>
      <c r="L171">
        <v>108</v>
      </c>
      <c r="M171">
        <v>24</v>
      </c>
      <c r="N171">
        <v>1</v>
      </c>
    </row>
    <row r="172" spans="1:14" x14ac:dyDescent="0.3">
      <c r="A172" t="s">
        <v>233</v>
      </c>
      <c r="B172" t="s">
        <v>124</v>
      </c>
      <c r="C172">
        <v>14.5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7</v>
      </c>
      <c r="J172">
        <v>54</v>
      </c>
      <c r="K172">
        <v>289</v>
      </c>
      <c r="L172">
        <v>143</v>
      </c>
      <c r="M172">
        <v>3</v>
      </c>
      <c r="N172">
        <v>0</v>
      </c>
    </row>
    <row r="173" spans="1:14" x14ac:dyDescent="0.3">
      <c r="A173" t="s">
        <v>64</v>
      </c>
      <c r="B173" t="s">
        <v>124</v>
      </c>
      <c r="C173">
        <v>17</v>
      </c>
      <c r="D173">
        <v>0</v>
      </c>
      <c r="E173">
        <v>0</v>
      </c>
      <c r="F173">
        <v>0</v>
      </c>
      <c r="G173">
        <v>10</v>
      </c>
      <c r="H173">
        <v>18</v>
      </c>
      <c r="I173">
        <v>53</v>
      </c>
      <c r="J173">
        <v>112</v>
      </c>
      <c r="K173">
        <v>136</v>
      </c>
      <c r="L173">
        <v>126</v>
      </c>
      <c r="M173">
        <v>42</v>
      </c>
      <c r="N173">
        <v>1</v>
      </c>
    </row>
    <row r="174" spans="1:14" x14ac:dyDescent="0.3">
      <c r="A174" t="s">
        <v>65</v>
      </c>
      <c r="B174" t="s">
        <v>118</v>
      </c>
      <c r="C174">
        <v>4.5</v>
      </c>
      <c r="D174">
        <v>55</v>
      </c>
      <c r="E174">
        <v>6</v>
      </c>
      <c r="F174">
        <v>2</v>
      </c>
      <c r="G174">
        <v>9</v>
      </c>
      <c r="H174">
        <v>138</v>
      </c>
      <c r="I174">
        <v>129</v>
      </c>
      <c r="J174">
        <v>81</v>
      </c>
      <c r="K174">
        <v>69</v>
      </c>
      <c r="L174">
        <v>72</v>
      </c>
      <c r="M174">
        <v>2</v>
      </c>
      <c r="N174">
        <v>1</v>
      </c>
    </row>
    <row r="175" spans="1:14" x14ac:dyDescent="0.3">
      <c r="A175" t="s">
        <v>234</v>
      </c>
      <c r="B175" t="s">
        <v>118</v>
      </c>
      <c r="C175">
        <v>7</v>
      </c>
      <c r="D175">
        <v>53</v>
      </c>
      <c r="E175">
        <v>19</v>
      </c>
      <c r="F175">
        <v>11</v>
      </c>
      <c r="G175">
        <v>21</v>
      </c>
      <c r="H175">
        <v>122</v>
      </c>
      <c r="I175">
        <v>114</v>
      </c>
      <c r="J175">
        <v>106</v>
      </c>
      <c r="K175">
        <v>80</v>
      </c>
      <c r="L175">
        <v>38</v>
      </c>
      <c r="M175">
        <v>19</v>
      </c>
      <c r="N175">
        <v>1</v>
      </c>
    </row>
    <row r="176" spans="1:14" x14ac:dyDescent="0.3">
      <c r="A176" t="s">
        <v>235</v>
      </c>
      <c r="B176" t="s">
        <v>121</v>
      </c>
      <c r="C176">
        <v>14.5</v>
      </c>
      <c r="D176">
        <v>0</v>
      </c>
      <c r="E176">
        <v>0</v>
      </c>
      <c r="F176">
        <v>0</v>
      </c>
      <c r="G176">
        <v>13</v>
      </c>
      <c r="H176">
        <v>34</v>
      </c>
      <c r="I176">
        <v>54</v>
      </c>
      <c r="J176">
        <v>134</v>
      </c>
      <c r="K176">
        <v>139</v>
      </c>
      <c r="L176">
        <v>118</v>
      </c>
      <c r="M176">
        <v>8</v>
      </c>
      <c r="N176">
        <v>1</v>
      </c>
    </row>
    <row r="177" spans="1:14" x14ac:dyDescent="0.3">
      <c r="A177" t="s">
        <v>66</v>
      </c>
      <c r="B177" t="s">
        <v>118</v>
      </c>
      <c r="C177">
        <v>7.5</v>
      </c>
      <c r="D177">
        <v>30</v>
      </c>
      <c r="E177">
        <v>7</v>
      </c>
      <c r="F177">
        <v>4</v>
      </c>
      <c r="G177">
        <v>11</v>
      </c>
      <c r="H177">
        <v>64</v>
      </c>
      <c r="I177">
        <v>68</v>
      </c>
      <c r="J177">
        <v>125</v>
      </c>
      <c r="K177">
        <v>108</v>
      </c>
      <c r="L177">
        <v>123</v>
      </c>
      <c r="M177">
        <v>1</v>
      </c>
      <c r="N177">
        <v>1</v>
      </c>
    </row>
    <row r="178" spans="1:14" x14ac:dyDescent="0.3">
      <c r="A178" t="s">
        <v>236</v>
      </c>
      <c r="B178" t="s">
        <v>119</v>
      </c>
      <c r="C178">
        <v>5.5</v>
      </c>
      <c r="D178">
        <v>13</v>
      </c>
      <c r="E178">
        <v>9</v>
      </c>
      <c r="F178">
        <v>12</v>
      </c>
      <c r="G178">
        <v>29</v>
      </c>
      <c r="H178">
        <v>94</v>
      </c>
      <c r="I178">
        <v>74</v>
      </c>
      <c r="J178">
        <v>78</v>
      </c>
      <c r="K178">
        <v>106</v>
      </c>
      <c r="L178">
        <v>119</v>
      </c>
      <c r="M178">
        <v>0</v>
      </c>
      <c r="N178">
        <v>0</v>
      </c>
    </row>
    <row r="179" spans="1:14" x14ac:dyDescent="0.3">
      <c r="A179" t="s">
        <v>383</v>
      </c>
      <c r="B179" t="s">
        <v>121</v>
      </c>
      <c r="C179">
        <v>18</v>
      </c>
      <c r="D179">
        <v>0</v>
      </c>
      <c r="E179">
        <v>0</v>
      </c>
      <c r="F179">
        <v>0</v>
      </c>
      <c r="G179">
        <v>1</v>
      </c>
      <c r="H179">
        <v>20</v>
      </c>
      <c r="I179">
        <v>55</v>
      </c>
      <c r="J179">
        <v>114</v>
      </c>
      <c r="K179">
        <v>108</v>
      </c>
      <c r="L179">
        <v>135</v>
      </c>
      <c r="M179">
        <v>61</v>
      </c>
      <c r="N179">
        <v>1</v>
      </c>
    </row>
    <row r="180" spans="1:14" x14ac:dyDescent="0.3">
      <c r="A180" t="s">
        <v>67</v>
      </c>
      <c r="B180" t="s">
        <v>118</v>
      </c>
      <c r="C180">
        <v>11.3</v>
      </c>
      <c r="D180">
        <v>47</v>
      </c>
      <c r="E180">
        <v>4</v>
      </c>
      <c r="F180">
        <v>8</v>
      </c>
      <c r="G180">
        <v>22</v>
      </c>
      <c r="H180">
        <v>173</v>
      </c>
      <c r="I180">
        <v>56</v>
      </c>
      <c r="J180">
        <v>71</v>
      </c>
      <c r="K180">
        <v>78</v>
      </c>
      <c r="L180">
        <v>82</v>
      </c>
      <c r="M180">
        <v>17</v>
      </c>
      <c r="N180">
        <v>1</v>
      </c>
    </row>
    <row r="181" spans="1:14" x14ac:dyDescent="0.3">
      <c r="A181" t="s">
        <v>68</v>
      </c>
      <c r="B181" t="s">
        <v>118</v>
      </c>
      <c r="C181">
        <v>4.5999999999999996</v>
      </c>
      <c r="D181">
        <v>49</v>
      </c>
      <c r="E181">
        <v>7</v>
      </c>
      <c r="F181">
        <v>6</v>
      </c>
      <c r="G181">
        <v>58</v>
      </c>
      <c r="H181">
        <v>197</v>
      </c>
      <c r="I181">
        <v>116</v>
      </c>
      <c r="J181">
        <v>52</v>
      </c>
      <c r="K181">
        <v>44</v>
      </c>
      <c r="L181">
        <v>32</v>
      </c>
      <c r="M181">
        <v>1</v>
      </c>
      <c r="N181">
        <v>1</v>
      </c>
    </row>
    <row r="182" spans="1:14" x14ac:dyDescent="0.3">
      <c r="A182" t="s">
        <v>237</v>
      </c>
      <c r="B182" t="s">
        <v>118</v>
      </c>
      <c r="C182">
        <v>7.2</v>
      </c>
      <c r="D182">
        <v>25</v>
      </c>
      <c r="E182">
        <v>8</v>
      </c>
      <c r="F182">
        <v>8</v>
      </c>
      <c r="G182">
        <v>16</v>
      </c>
      <c r="H182">
        <v>59</v>
      </c>
      <c r="I182">
        <v>48</v>
      </c>
      <c r="J182">
        <v>73</v>
      </c>
      <c r="K182">
        <v>112</v>
      </c>
      <c r="L182">
        <v>145</v>
      </c>
      <c r="M182">
        <v>46</v>
      </c>
      <c r="N182">
        <v>1</v>
      </c>
    </row>
    <row r="183" spans="1:14" x14ac:dyDescent="0.3">
      <c r="A183" t="s">
        <v>238</v>
      </c>
      <c r="B183" t="s">
        <v>124</v>
      </c>
      <c r="C183">
        <v>7</v>
      </c>
      <c r="D183">
        <v>0</v>
      </c>
      <c r="E183">
        <v>0</v>
      </c>
      <c r="F183">
        <v>0</v>
      </c>
      <c r="G183">
        <v>8</v>
      </c>
      <c r="H183">
        <v>40</v>
      </c>
      <c r="I183">
        <v>48</v>
      </c>
      <c r="J183">
        <v>55</v>
      </c>
      <c r="K183">
        <v>90</v>
      </c>
      <c r="L183">
        <v>211</v>
      </c>
      <c r="M183">
        <v>47</v>
      </c>
      <c r="N183">
        <v>0</v>
      </c>
    </row>
    <row r="184" spans="1:14" x14ac:dyDescent="0.3">
      <c r="A184" t="s">
        <v>239</v>
      </c>
      <c r="B184" t="s">
        <v>118</v>
      </c>
      <c r="C184">
        <v>5</v>
      </c>
      <c r="D184">
        <v>18</v>
      </c>
      <c r="E184">
        <v>15</v>
      </c>
      <c r="F184">
        <v>8</v>
      </c>
      <c r="G184">
        <v>13</v>
      </c>
      <c r="H184">
        <v>21</v>
      </c>
      <c r="I184">
        <v>65</v>
      </c>
      <c r="J184">
        <v>62</v>
      </c>
      <c r="K184">
        <v>123</v>
      </c>
      <c r="L184">
        <v>181</v>
      </c>
      <c r="M184">
        <v>35</v>
      </c>
      <c r="N184">
        <v>0</v>
      </c>
    </row>
    <row r="185" spans="1:14" x14ac:dyDescent="0.3">
      <c r="A185" t="s">
        <v>240</v>
      </c>
      <c r="B185" t="s">
        <v>124</v>
      </c>
      <c r="C185">
        <v>12.5</v>
      </c>
      <c r="D185">
        <v>0</v>
      </c>
      <c r="E185">
        <v>0</v>
      </c>
      <c r="F185">
        <v>0</v>
      </c>
      <c r="G185">
        <v>30</v>
      </c>
      <c r="H185">
        <v>29</v>
      </c>
      <c r="I185">
        <v>42</v>
      </c>
      <c r="J185">
        <v>101</v>
      </c>
      <c r="K185">
        <v>118</v>
      </c>
      <c r="L185">
        <v>161</v>
      </c>
      <c r="M185">
        <v>17</v>
      </c>
      <c r="N185">
        <v>1</v>
      </c>
    </row>
    <row r="186" spans="1:14" x14ac:dyDescent="0.3">
      <c r="A186" t="s">
        <v>69</v>
      </c>
      <c r="B186" t="s">
        <v>118</v>
      </c>
      <c r="C186">
        <v>15</v>
      </c>
      <c r="D186">
        <v>0</v>
      </c>
      <c r="E186">
        <v>0</v>
      </c>
      <c r="F186">
        <v>0</v>
      </c>
      <c r="G186">
        <v>18</v>
      </c>
      <c r="H186">
        <v>15</v>
      </c>
      <c r="I186">
        <v>56</v>
      </c>
      <c r="J186">
        <v>130</v>
      </c>
      <c r="K186">
        <v>131</v>
      </c>
      <c r="L186">
        <v>114</v>
      </c>
      <c r="M186">
        <v>31</v>
      </c>
      <c r="N186">
        <v>1</v>
      </c>
    </row>
    <row r="187" spans="1:14" x14ac:dyDescent="0.3">
      <c r="A187" t="s">
        <v>384</v>
      </c>
      <c r="B187" t="s">
        <v>121</v>
      </c>
      <c r="C187">
        <v>16</v>
      </c>
      <c r="D187">
        <v>19</v>
      </c>
      <c r="E187">
        <v>0</v>
      </c>
      <c r="F187">
        <v>0</v>
      </c>
      <c r="G187">
        <v>4</v>
      </c>
      <c r="H187">
        <v>22</v>
      </c>
      <c r="I187">
        <v>71</v>
      </c>
      <c r="J187">
        <v>120</v>
      </c>
      <c r="K187">
        <v>161</v>
      </c>
      <c r="L187">
        <v>88</v>
      </c>
      <c r="M187">
        <v>29</v>
      </c>
      <c r="N187">
        <v>1</v>
      </c>
    </row>
    <row r="188" spans="1:14" x14ac:dyDescent="0.3">
      <c r="A188" t="s">
        <v>241</v>
      </c>
      <c r="B188" t="s">
        <v>124</v>
      </c>
      <c r="C188">
        <v>8</v>
      </c>
      <c r="D188">
        <v>0</v>
      </c>
      <c r="E188">
        <v>0</v>
      </c>
      <c r="F188">
        <v>0</v>
      </c>
      <c r="G188">
        <v>2</v>
      </c>
      <c r="H188">
        <v>29</v>
      </c>
      <c r="I188">
        <v>38</v>
      </c>
      <c r="J188">
        <v>60</v>
      </c>
      <c r="K188">
        <v>192</v>
      </c>
      <c r="L188">
        <v>162</v>
      </c>
      <c r="M188">
        <v>16</v>
      </c>
      <c r="N188">
        <v>0</v>
      </c>
    </row>
    <row r="189" spans="1:14" x14ac:dyDescent="0.3">
      <c r="A189" t="s">
        <v>242</v>
      </c>
      <c r="B189" t="s">
        <v>124</v>
      </c>
      <c r="C189">
        <v>39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205</v>
      </c>
      <c r="L189">
        <v>194</v>
      </c>
      <c r="M189">
        <v>0</v>
      </c>
      <c r="N189">
        <v>1</v>
      </c>
    </row>
    <row r="190" spans="1:14" x14ac:dyDescent="0.3">
      <c r="A190" t="s">
        <v>243</v>
      </c>
      <c r="B190" t="s">
        <v>121</v>
      </c>
      <c r="C190">
        <v>7.4</v>
      </c>
      <c r="D190">
        <v>17</v>
      </c>
      <c r="E190">
        <v>8</v>
      </c>
      <c r="F190">
        <v>24</v>
      </c>
      <c r="G190">
        <v>62</v>
      </c>
      <c r="H190">
        <v>25</v>
      </c>
      <c r="I190">
        <v>78</v>
      </c>
      <c r="J190">
        <v>51</v>
      </c>
      <c r="K190">
        <v>73</v>
      </c>
      <c r="L190">
        <v>166</v>
      </c>
      <c r="M190">
        <v>44</v>
      </c>
      <c r="N190">
        <v>0</v>
      </c>
    </row>
    <row r="191" spans="1:14" x14ac:dyDescent="0.3">
      <c r="A191" t="s">
        <v>244</v>
      </c>
      <c r="B191" t="s">
        <v>119</v>
      </c>
      <c r="C191">
        <v>8.8000000000000007</v>
      </c>
      <c r="D191">
        <v>24</v>
      </c>
      <c r="E191">
        <v>11</v>
      </c>
      <c r="F191">
        <v>7</v>
      </c>
      <c r="G191">
        <v>8</v>
      </c>
      <c r="H191">
        <v>43</v>
      </c>
      <c r="I191">
        <v>103</v>
      </c>
      <c r="J191">
        <v>78</v>
      </c>
      <c r="K191">
        <v>124</v>
      </c>
      <c r="L191">
        <v>132</v>
      </c>
      <c r="M191">
        <v>12</v>
      </c>
      <c r="N191">
        <v>1</v>
      </c>
    </row>
    <row r="192" spans="1:14" x14ac:dyDescent="0.3">
      <c r="A192" t="s">
        <v>70</v>
      </c>
      <c r="B192" t="s">
        <v>118</v>
      </c>
      <c r="C192">
        <v>3.9</v>
      </c>
      <c r="D192">
        <v>46</v>
      </c>
      <c r="E192">
        <v>18</v>
      </c>
      <c r="F192">
        <v>4</v>
      </c>
      <c r="G192">
        <v>32</v>
      </c>
      <c r="H192">
        <v>195</v>
      </c>
      <c r="I192">
        <v>112</v>
      </c>
      <c r="J192">
        <v>44</v>
      </c>
      <c r="K192">
        <v>58</v>
      </c>
      <c r="L192">
        <v>56</v>
      </c>
      <c r="M192">
        <v>1</v>
      </c>
      <c r="N192">
        <v>1</v>
      </c>
    </row>
    <row r="193" spans="1:14" x14ac:dyDescent="0.3">
      <c r="A193" t="s">
        <v>385</v>
      </c>
      <c r="B193" t="s">
        <v>118</v>
      </c>
      <c r="C193">
        <v>7</v>
      </c>
      <c r="D193">
        <v>45</v>
      </c>
      <c r="E193">
        <v>15</v>
      </c>
      <c r="F193">
        <v>14</v>
      </c>
      <c r="G193">
        <v>15</v>
      </c>
      <c r="H193">
        <v>59</v>
      </c>
      <c r="I193">
        <v>115</v>
      </c>
      <c r="J193">
        <v>96</v>
      </c>
      <c r="K193">
        <v>81</v>
      </c>
      <c r="L193">
        <v>111</v>
      </c>
      <c r="M193">
        <v>23</v>
      </c>
      <c r="N193">
        <v>1</v>
      </c>
    </row>
    <row r="194" spans="1:14" x14ac:dyDescent="0.3">
      <c r="A194" t="s">
        <v>245</v>
      </c>
      <c r="B194" t="s">
        <v>119</v>
      </c>
      <c r="C194">
        <v>7.5</v>
      </c>
      <c r="D194">
        <v>22</v>
      </c>
      <c r="E194">
        <v>16</v>
      </c>
      <c r="F194">
        <v>13</v>
      </c>
      <c r="G194">
        <v>35</v>
      </c>
      <c r="H194">
        <v>48</v>
      </c>
      <c r="I194">
        <v>90</v>
      </c>
      <c r="J194">
        <v>102</v>
      </c>
      <c r="K194">
        <v>103</v>
      </c>
      <c r="L194">
        <v>109</v>
      </c>
      <c r="M194">
        <v>13</v>
      </c>
      <c r="N194">
        <v>1</v>
      </c>
    </row>
    <row r="195" spans="1:14" x14ac:dyDescent="0.3">
      <c r="A195" t="s">
        <v>71</v>
      </c>
      <c r="B195" t="s">
        <v>118</v>
      </c>
      <c r="C195">
        <v>18.100000000000001</v>
      </c>
      <c r="D195">
        <v>42</v>
      </c>
      <c r="E195">
        <v>1</v>
      </c>
      <c r="F195">
        <v>22</v>
      </c>
      <c r="G195">
        <v>39</v>
      </c>
      <c r="H195">
        <v>163</v>
      </c>
      <c r="I195">
        <v>66</v>
      </c>
      <c r="J195">
        <v>49</v>
      </c>
      <c r="K195">
        <v>34</v>
      </c>
      <c r="L195">
        <v>120</v>
      </c>
      <c r="M195">
        <v>28</v>
      </c>
      <c r="N195">
        <v>1</v>
      </c>
    </row>
    <row r="196" spans="1:14" x14ac:dyDescent="0.3">
      <c r="A196" t="s">
        <v>246</v>
      </c>
      <c r="B196" t="s">
        <v>118</v>
      </c>
      <c r="C196">
        <v>7</v>
      </c>
      <c r="D196">
        <v>0</v>
      </c>
      <c r="E196">
        <v>0</v>
      </c>
      <c r="F196">
        <v>0</v>
      </c>
      <c r="G196">
        <v>13</v>
      </c>
      <c r="H196">
        <v>48</v>
      </c>
      <c r="I196">
        <v>101</v>
      </c>
      <c r="J196">
        <v>109</v>
      </c>
      <c r="K196">
        <v>106</v>
      </c>
      <c r="L196">
        <v>84</v>
      </c>
      <c r="M196">
        <v>39</v>
      </c>
      <c r="N196">
        <v>1</v>
      </c>
    </row>
    <row r="197" spans="1:14" x14ac:dyDescent="0.3">
      <c r="A197" t="s">
        <v>247</v>
      </c>
      <c r="B197" t="s">
        <v>118</v>
      </c>
      <c r="C197">
        <v>8.5</v>
      </c>
      <c r="D197">
        <v>0</v>
      </c>
      <c r="E197">
        <v>20</v>
      </c>
      <c r="F197">
        <v>7</v>
      </c>
      <c r="G197">
        <v>25</v>
      </c>
      <c r="H197">
        <v>14</v>
      </c>
      <c r="I197">
        <v>47</v>
      </c>
      <c r="J197">
        <v>135</v>
      </c>
      <c r="K197">
        <v>149</v>
      </c>
      <c r="L197">
        <v>124</v>
      </c>
      <c r="M197">
        <v>7</v>
      </c>
      <c r="N197">
        <v>0</v>
      </c>
    </row>
    <row r="198" spans="1:14" x14ac:dyDescent="0.3">
      <c r="A198" t="s">
        <v>248</v>
      </c>
      <c r="B198" t="s">
        <v>118</v>
      </c>
      <c r="C198">
        <v>4.5</v>
      </c>
      <c r="D198">
        <v>22</v>
      </c>
      <c r="E198">
        <v>0</v>
      </c>
      <c r="F198">
        <v>3</v>
      </c>
      <c r="G198">
        <v>11</v>
      </c>
      <c r="H198">
        <v>72</v>
      </c>
      <c r="I198">
        <v>66</v>
      </c>
      <c r="J198">
        <v>158</v>
      </c>
      <c r="K198">
        <v>91</v>
      </c>
      <c r="L198">
        <v>64</v>
      </c>
      <c r="M198">
        <v>39</v>
      </c>
      <c r="N198">
        <v>0</v>
      </c>
    </row>
    <row r="199" spans="1:14" x14ac:dyDescent="0.3">
      <c r="A199" t="s">
        <v>249</v>
      </c>
      <c r="B199" t="s">
        <v>119</v>
      </c>
      <c r="C199">
        <v>6</v>
      </c>
      <c r="D199">
        <v>31</v>
      </c>
      <c r="E199">
        <v>28</v>
      </c>
      <c r="F199">
        <v>7</v>
      </c>
      <c r="G199">
        <v>21</v>
      </c>
      <c r="H199">
        <v>79</v>
      </c>
      <c r="I199">
        <v>66</v>
      </c>
      <c r="J199">
        <v>77</v>
      </c>
      <c r="K199">
        <v>117</v>
      </c>
      <c r="L199">
        <v>123</v>
      </c>
      <c r="M199">
        <v>16</v>
      </c>
      <c r="N199">
        <v>0</v>
      </c>
    </row>
    <row r="200" spans="1:14" x14ac:dyDescent="0.3">
      <c r="A200" t="s">
        <v>250</v>
      </c>
      <c r="B200" t="s">
        <v>118</v>
      </c>
      <c r="C200">
        <v>6.5</v>
      </c>
      <c r="D200">
        <v>28</v>
      </c>
      <c r="E200">
        <v>0</v>
      </c>
      <c r="F200">
        <v>8</v>
      </c>
      <c r="G200">
        <v>21</v>
      </c>
      <c r="H200">
        <v>29</v>
      </c>
      <c r="I200">
        <v>109</v>
      </c>
      <c r="J200">
        <v>125</v>
      </c>
      <c r="K200">
        <v>144</v>
      </c>
      <c r="L200">
        <v>77</v>
      </c>
      <c r="M200">
        <v>1</v>
      </c>
      <c r="N200">
        <v>0</v>
      </c>
    </row>
    <row r="201" spans="1:14" x14ac:dyDescent="0.3">
      <c r="A201" t="s">
        <v>386</v>
      </c>
      <c r="B201" t="s">
        <v>118</v>
      </c>
      <c r="C201">
        <v>5.6</v>
      </c>
      <c r="D201">
        <v>35</v>
      </c>
      <c r="E201">
        <v>6</v>
      </c>
      <c r="F201">
        <v>9</v>
      </c>
      <c r="G201">
        <v>56</v>
      </c>
      <c r="H201">
        <v>160</v>
      </c>
      <c r="I201">
        <v>94</v>
      </c>
      <c r="J201">
        <v>88</v>
      </c>
      <c r="K201">
        <v>66</v>
      </c>
      <c r="L201">
        <v>33</v>
      </c>
      <c r="M201">
        <v>3</v>
      </c>
      <c r="N201">
        <v>1</v>
      </c>
    </row>
    <row r="202" spans="1:14" x14ac:dyDescent="0.3">
      <c r="A202" t="s">
        <v>251</v>
      </c>
      <c r="B202" t="s">
        <v>118</v>
      </c>
      <c r="C202">
        <v>4</v>
      </c>
      <c r="D202">
        <v>70</v>
      </c>
      <c r="E202">
        <v>3</v>
      </c>
      <c r="F202">
        <v>5</v>
      </c>
      <c r="G202">
        <v>105</v>
      </c>
      <c r="H202">
        <v>244</v>
      </c>
      <c r="I202">
        <v>63</v>
      </c>
      <c r="J202">
        <v>38</v>
      </c>
      <c r="K202">
        <v>22</v>
      </c>
      <c r="L202">
        <v>23</v>
      </c>
      <c r="M202">
        <v>4</v>
      </c>
      <c r="N202">
        <v>1</v>
      </c>
    </row>
    <row r="203" spans="1:14" x14ac:dyDescent="0.3">
      <c r="A203" t="s">
        <v>252</v>
      </c>
      <c r="B203" t="s">
        <v>118</v>
      </c>
      <c r="C203">
        <v>6.8</v>
      </c>
      <c r="D203">
        <v>29</v>
      </c>
      <c r="E203">
        <v>11</v>
      </c>
      <c r="F203">
        <v>9</v>
      </c>
      <c r="G203">
        <v>14</v>
      </c>
      <c r="H203">
        <v>50</v>
      </c>
      <c r="I203">
        <v>69</v>
      </c>
      <c r="J203">
        <v>79</v>
      </c>
      <c r="K203">
        <v>118</v>
      </c>
      <c r="L203">
        <v>152</v>
      </c>
      <c r="M203">
        <v>82</v>
      </c>
      <c r="N203">
        <v>1</v>
      </c>
    </row>
    <row r="204" spans="1:14" x14ac:dyDescent="0.3">
      <c r="A204" t="s">
        <v>72</v>
      </c>
      <c r="B204" t="s">
        <v>119</v>
      </c>
      <c r="C204">
        <v>9.4</v>
      </c>
      <c r="D204">
        <v>24</v>
      </c>
      <c r="E204">
        <v>4</v>
      </c>
      <c r="F204">
        <v>9</v>
      </c>
      <c r="G204">
        <v>28</v>
      </c>
      <c r="H204">
        <v>100</v>
      </c>
      <c r="I204">
        <v>81</v>
      </c>
      <c r="J204">
        <v>99</v>
      </c>
      <c r="K204">
        <v>85</v>
      </c>
      <c r="L204">
        <v>97</v>
      </c>
      <c r="M204">
        <v>9</v>
      </c>
      <c r="N204">
        <v>1</v>
      </c>
    </row>
    <row r="205" spans="1:14" x14ac:dyDescent="0.3">
      <c r="A205" t="s">
        <v>73</v>
      </c>
      <c r="B205" t="s">
        <v>118</v>
      </c>
      <c r="C205">
        <v>5.7</v>
      </c>
      <c r="D205">
        <v>29</v>
      </c>
      <c r="E205">
        <v>12</v>
      </c>
      <c r="F205">
        <v>34</v>
      </c>
      <c r="G205">
        <v>34</v>
      </c>
      <c r="H205">
        <v>68</v>
      </c>
      <c r="I205">
        <v>62</v>
      </c>
      <c r="J205">
        <v>79</v>
      </c>
      <c r="K205">
        <v>53</v>
      </c>
      <c r="L205">
        <v>107</v>
      </c>
      <c r="M205">
        <v>97</v>
      </c>
      <c r="N205">
        <v>1</v>
      </c>
    </row>
    <row r="206" spans="1:14" x14ac:dyDescent="0.3">
      <c r="A206" t="s">
        <v>253</v>
      </c>
      <c r="B206" t="s">
        <v>124</v>
      </c>
      <c r="C206">
        <v>5.5</v>
      </c>
      <c r="D206">
        <v>0</v>
      </c>
      <c r="E206">
        <v>0</v>
      </c>
      <c r="F206">
        <v>0</v>
      </c>
      <c r="G206">
        <v>4</v>
      </c>
      <c r="H206">
        <v>49</v>
      </c>
      <c r="I206">
        <v>61</v>
      </c>
      <c r="J206">
        <v>73</v>
      </c>
      <c r="K206">
        <v>71</v>
      </c>
      <c r="L206">
        <v>196</v>
      </c>
      <c r="M206">
        <v>45</v>
      </c>
      <c r="N206">
        <v>0</v>
      </c>
    </row>
    <row r="207" spans="1:14" x14ac:dyDescent="0.3">
      <c r="A207" t="s">
        <v>254</v>
      </c>
      <c r="B207" t="s">
        <v>118</v>
      </c>
      <c r="C207">
        <v>7.2</v>
      </c>
      <c r="D207">
        <v>22</v>
      </c>
      <c r="E207">
        <v>8</v>
      </c>
      <c r="F207">
        <v>8</v>
      </c>
      <c r="G207">
        <v>0</v>
      </c>
      <c r="H207">
        <v>45</v>
      </c>
      <c r="I207">
        <v>82</v>
      </c>
      <c r="J207">
        <v>101</v>
      </c>
      <c r="K207">
        <v>110</v>
      </c>
      <c r="L207">
        <v>136</v>
      </c>
      <c r="M207">
        <v>26</v>
      </c>
      <c r="N207">
        <v>1</v>
      </c>
    </row>
    <row r="208" spans="1:14" x14ac:dyDescent="0.3">
      <c r="A208" t="s">
        <v>255</v>
      </c>
      <c r="B208" t="s">
        <v>121</v>
      </c>
      <c r="C208">
        <v>4.5999999999999996</v>
      </c>
      <c r="D208">
        <v>15</v>
      </c>
      <c r="E208">
        <v>8</v>
      </c>
      <c r="F208">
        <v>10</v>
      </c>
      <c r="G208">
        <v>6</v>
      </c>
      <c r="H208">
        <v>59</v>
      </c>
      <c r="I208">
        <v>64</v>
      </c>
      <c r="J208">
        <v>66</v>
      </c>
      <c r="K208">
        <v>73</v>
      </c>
      <c r="L208">
        <v>187</v>
      </c>
      <c r="M208">
        <v>45</v>
      </c>
      <c r="N208">
        <v>0</v>
      </c>
    </row>
    <row r="209" spans="1:14" x14ac:dyDescent="0.3">
      <c r="A209" t="s">
        <v>256</v>
      </c>
      <c r="B209" t="s">
        <v>121</v>
      </c>
      <c r="C209">
        <v>13</v>
      </c>
      <c r="D209">
        <v>0</v>
      </c>
      <c r="E209">
        <v>0</v>
      </c>
      <c r="F209">
        <v>0</v>
      </c>
      <c r="G209">
        <v>6</v>
      </c>
      <c r="H209">
        <v>20</v>
      </c>
      <c r="I209">
        <v>15</v>
      </c>
      <c r="J209">
        <v>86</v>
      </c>
      <c r="K209">
        <v>160</v>
      </c>
      <c r="L209">
        <v>139</v>
      </c>
      <c r="M209">
        <v>47</v>
      </c>
      <c r="N209">
        <v>1</v>
      </c>
    </row>
    <row r="210" spans="1:14" x14ac:dyDescent="0.3">
      <c r="A210" t="s">
        <v>257</v>
      </c>
      <c r="B210" t="s">
        <v>118</v>
      </c>
      <c r="C210">
        <v>10</v>
      </c>
      <c r="D210">
        <v>0</v>
      </c>
      <c r="E210">
        <v>0</v>
      </c>
      <c r="F210">
        <v>0</v>
      </c>
      <c r="G210">
        <v>13</v>
      </c>
      <c r="H210">
        <v>56</v>
      </c>
      <c r="I210">
        <v>69</v>
      </c>
      <c r="J210">
        <v>108</v>
      </c>
      <c r="K210">
        <v>108</v>
      </c>
      <c r="L210">
        <v>134</v>
      </c>
      <c r="M210">
        <v>12</v>
      </c>
      <c r="N210">
        <v>1</v>
      </c>
    </row>
    <row r="211" spans="1:14" x14ac:dyDescent="0.3">
      <c r="A211" t="s">
        <v>74</v>
      </c>
      <c r="B211" t="s">
        <v>118</v>
      </c>
      <c r="C211">
        <v>5.5</v>
      </c>
      <c r="D211">
        <v>50</v>
      </c>
      <c r="E211">
        <v>10</v>
      </c>
      <c r="F211">
        <v>15</v>
      </c>
      <c r="G211">
        <v>125</v>
      </c>
      <c r="H211">
        <v>177</v>
      </c>
      <c r="I211">
        <v>66</v>
      </c>
      <c r="J211">
        <v>47</v>
      </c>
      <c r="K211">
        <v>46</v>
      </c>
      <c r="L211">
        <v>39</v>
      </c>
      <c r="M211">
        <v>0</v>
      </c>
      <c r="N211">
        <v>1</v>
      </c>
    </row>
    <row r="212" spans="1:14" x14ac:dyDescent="0.3">
      <c r="A212" t="s">
        <v>258</v>
      </c>
      <c r="B212" t="s">
        <v>121</v>
      </c>
      <c r="C212">
        <v>5.5</v>
      </c>
      <c r="D212">
        <v>15</v>
      </c>
      <c r="E212">
        <v>12</v>
      </c>
      <c r="F212">
        <v>17</v>
      </c>
      <c r="G212">
        <v>6</v>
      </c>
      <c r="H212">
        <v>30</v>
      </c>
      <c r="I212">
        <v>48</v>
      </c>
      <c r="J212">
        <v>77</v>
      </c>
      <c r="K212">
        <v>67</v>
      </c>
      <c r="L212">
        <v>202</v>
      </c>
      <c r="M212">
        <v>70</v>
      </c>
      <c r="N212">
        <v>0</v>
      </c>
    </row>
    <row r="213" spans="1:14" x14ac:dyDescent="0.3">
      <c r="A213" t="s">
        <v>259</v>
      </c>
      <c r="B213" t="s">
        <v>118</v>
      </c>
      <c r="C213">
        <v>11</v>
      </c>
      <c r="D213">
        <v>0</v>
      </c>
      <c r="E213">
        <v>0</v>
      </c>
      <c r="F213">
        <v>0</v>
      </c>
      <c r="G213">
        <v>15</v>
      </c>
      <c r="H213">
        <v>72</v>
      </c>
      <c r="I213">
        <v>91</v>
      </c>
      <c r="J213">
        <v>101</v>
      </c>
      <c r="K213">
        <v>91</v>
      </c>
      <c r="L213">
        <v>110</v>
      </c>
      <c r="M213">
        <v>21</v>
      </c>
      <c r="N213">
        <v>1</v>
      </c>
    </row>
    <row r="214" spans="1:14" x14ac:dyDescent="0.3">
      <c r="A214" t="s">
        <v>260</v>
      </c>
      <c r="B214" t="s">
        <v>119</v>
      </c>
      <c r="C214">
        <v>4.9000000000000004</v>
      </c>
      <c r="D214">
        <v>27</v>
      </c>
      <c r="E214">
        <v>8</v>
      </c>
      <c r="F214">
        <v>14</v>
      </c>
      <c r="G214">
        <v>52</v>
      </c>
      <c r="H214">
        <v>118</v>
      </c>
      <c r="I214">
        <v>113</v>
      </c>
      <c r="J214">
        <v>58</v>
      </c>
      <c r="K214">
        <v>58</v>
      </c>
      <c r="L214">
        <v>83</v>
      </c>
      <c r="M214">
        <v>18</v>
      </c>
      <c r="N214">
        <v>0</v>
      </c>
    </row>
    <row r="215" spans="1:14" x14ac:dyDescent="0.3">
      <c r="A215" t="s">
        <v>261</v>
      </c>
      <c r="B215" t="s">
        <v>119</v>
      </c>
      <c r="C215">
        <v>8</v>
      </c>
      <c r="D215">
        <v>36</v>
      </c>
      <c r="E215">
        <v>0</v>
      </c>
      <c r="F215">
        <v>16</v>
      </c>
      <c r="G215">
        <v>27</v>
      </c>
      <c r="H215">
        <v>78</v>
      </c>
      <c r="I215">
        <v>94</v>
      </c>
      <c r="J215">
        <v>104</v>
      </c>
      <c r="K215">
        <v>93</v>
      </c>
      <c r="L215">
        <v>76</v>
      </c>
      <c r="M215">
        <v>28</v>
      </c>
      <c r="N215">
        <v>1</v>
      </c>
    </row>
    <row r="216" spans="1:14" x14ac:dyDescent="0.3">
      <c r="A216" t="s">
        <v>75</v>
      </c>
      <c r="B216" t="s">
        <v>118</v>
      </c>
      <c r="C216">
        <v>5.9</v>
      </c>
      <c r="D216">
        <v>32</v>
      </c>
      <c r="E216">
        <v>5</v>
      </c>
      <c r="F216">
        <v>9</v>
      </c>
      <c r="G216">
        <v>28</v>
      </c>
      <c r="H216">
        <v>69</v>
      </c>
      <c r="I216">
        <v>124</v>
      </c>
      <c r="J216">
        <v>105</v>
      </c>
      <c r="K216">
        <v>75</v>
      </c>
      <c r="L216">
        <v>87</v>
      </c>
      <c r="M216">
        <v>13</v>
      </c>
      <c r="N216">
        <v>1</v>
      </c>
    </row>
    <row r="217" spans="1:14" x14ac:dyDescent="0.3">
      <c r="A217" t="s">
        <v>262</v>
      </c>
      <c r="B217" t="s">
        <v>124</v>
      </c>
      <c r="C217">
        <v>7.5</v>
      </c>
      <c r="D217">
        <v>0</v>
      </c>
      <c r="E217">
        <v>0</v>
      </c>
      <c r="F217">
        <v>0</v>
      </c>
      <c r="G217">
        <v>19</v>
      </c>
      <c r="H217">
        <v>50</v>
      </c>
      <c r="I217">
        <v>45</v>
      </c>
      <c r="J217">
        <v>39</v>
      </c>
      <c r="K217">
        <v>112</v>
      </c>
      <c r="L217">
        <v>216</v>
      </c>
      <c r="M217">
        <v>19</v>
      </c>
      <c r="N217">
        <v>0</v>
      </c>
    </row>
    <row r="218" spans="1:14" x14ac:dyDescent="0.3">
      <c r="A218" t="s">
        <v>263</v>
      </c>
      <c r="B218" t="s">
        <v>119</v>
      </c>
      <c r="C218">
        <v>14</v>
      </c>
      <c r="D218">
        <v>21</v>
      </c>
      <c r="E218">
        <v>8</v>
      </c>
      <c r="F218">
        <v>13</v>
      </c>
      <c r="G218">
        <v>33</v>
      </c>
      <c r="H218">
        <v>69</v>
      </c>
      <c r="I218">
        <v>89</v>
      </c>
      <c r="J218">
        <v>74</v>
      </c>
      <c r="K218">
        <v>92</v>
      </c>
      <c r="L218">
        <v>138</v>
      </c>
      <c r="M218">
        <v>5</v>
      </c>
      <c r="N218">
        <v>1</v>
      </c>
    </row>
    <row r="219" spans="1:14" x14ac:dyDescent="0.3">
      <c r="A219" t="s">
        <v>264</v>
      </c>
      <c r="B219" t="s">
        <v>118</v>
      </c>
      <c r="C219">
        <v>5</v>
      </c>
      <c r="D219">
        <v>33</v>
      </c>
      <c r="E219">
        <v>10</v>
      </c>
      <c r="F219">
        <v>6</v>
      </c>
      <c r="G219">
        <v>17</v>
      </c>
      <c r="H219">
        <v>43</v>
      </c>
      <c r="I219">
        <v>97</v>
      </c>
      <c r="J219">
        <v>122</v>
      </c>
      <c r="K219">
        <v>107</v>
      </c>
      <c r="L219">
        <v>112</v>
      </c>
      <c r="M219">
        <v>1</v>
      </c>
      <c r="N219">
        <v>0</v>
      </c>
    </row>
    <row r="220" spans="1:14" x14ac:dyDescent="0.3">
      <c r="A220" t="s">
        <v>76</v>
      </c>
      <c r="B220" t="s">
        <v>118</v>
      </c>
      <c r="C220">
        <v>13.3</v>
      </c>
      <c r="D220">
        <v>27</v>
      </c>
      <c r="E220">
        <v>10</v>
      </c>
      <c r="F220">
        <v>8</v>
      </c>
      <c r="G220">
        <v>19</v>
      </c>
      <c r="H220">
        <v>25</v>
      </c>
      <c r="I220">
        <v>68</v>
      </c>
      <c r="J220">
        <v>95</v>
      </c>
      <c r="K220">
        <v>194</v>
      </c>
      <c r="L220">
        <v>92</v>
      </c>
      <c r="M220">
        <v>8</v>
      </c>
      <c r="N220">
        <v>1</v>
      </c>
    </row>
    <row r="221" spans="1:14" x14ac:dyDescent="0.3">
      <c r="A221" t="s">
        <v>77</v>
      </c>
      <c r="B221" t="s">
        <v>118</v>
      </c>
      <c r="C221">
        <v>6.6</v>
      </c>
      <c r="D221">
        <v>42</v>
      </c>
      <c r="E221">
        <v>10</v>
      </c>
      <c r="F221">
        <v>4</v>
      </c>
      <c r="G221">
        <v>7</v>
      </c>
      <c r="H221">
        <v>107</v>
      </c>
      <c r="I221">
        <v>116</v>
      </c>
      <c r="J221">
        <v>98</v>
      </c>
      <c r="K221">
        <v>87</v>
      </c>
      <c r="L221">
        <v>81</v>
      </c>
      <c r="M221">
        <v>5</v>
      </c>
      <c r="N221">
        <v>1</v>
      </c>
    </row>
    <row r="222" spans="1:14" x14ac:dyDescent="0.3">
      <c r="A222" t="s">
        <v>265</v>
      </c>
      <c r="B222" t="s">
        <v>121</v>
      </c>
      <c r="C222">
        <v>4.0999999999999996</v>
      </c>
      <c r="D222">
        <v>12</v>
      </c>
      <c r="E222">
        <v>6</v>
      </c>
      <c r="F222">
        <v>5</v>
      </c>
      <c r="G222">
        <v>9</v>
      </c>
      <c r="H222">
        <v>57</v>
      </c>
      <c r="I222">
        <v>68</v>
      </c>
      <c r="J222">
        <v>77</v>
      </c>
      <c r="K222">
        <v>113</v>
      </c>
      <c r="L222">
        <v>166</v>
      </c>
      <c r="M222">
        <v>11</v>
      </c>
      <c r="N222">
        <v>0</v>
      </c>
    </row>
    <row r="223" spans="1:14" x14ac:dyDescent="0.3">
      <c r="A223" t="s">
        <v>78</v>
      </c>
      <c r="B223" t="s">
        <v>118</v>
      </c>
      <c r="C223">
        <v>8.1999999999999993</v>
      </c>
      <c r="D223">
        <v>42</v>
      </c>
      <c r="E223">
        <v>7</v>
      </c>
      <c r="F223">
        <v>5</v>
      </c>
      <c r="G223">
        <v>3</v>
      </c>
      <c r="H223">
        <v>95</v>
      </c>
      <c r="I223">
        <v>82</v>
      </c>
      <c r="J223">
        <v>88</v>
      </c>
      <c r="K223">
        <v>109</v>
      </c>
      <c r="L223">
        <v>106</v>
      </c>
      <c r="M223">
        <v>17</v>
      </c>
      <c r="N223">
        <v>1</v>
      </c>
    </row>
    <row r="224" spans="1:14" x14ac:dyDescent="0.3">
      <c r="A224" t="s">
        <v>266</v>
      </c>
      <c r="B224" t="s">
        <v>118</v>
      </c>
      <c r="C224">
        <v>6</v>
      </c>
      <c r="D224">
        <v>7</v>
      </c>
      <c r="E224">
        <v>5</v>
      </c>
      <c r="F224">
        <v>4</v>
      </c>
      <c r="G224">
        <v>8</v>
      </c>
      <c r="H224">
        <v>32</v>
      </c>
      <c r="I224">
        <v>45</v>
      </c>
      <c r="J224">
        <v>103</v>
      </c>
      <c r="K224">
        <v>113</v>
      </c>
      <c r="L224">
        <v>197</v>
      </c>
      <c r="M224">
        <v>3</v>
      </c>
      <c r="N224">
        <v>0</v>
      </c>
    </row>
    <row r="225" spans="1:14" x14ac:dyDescent="0.3">
      <c r="A225" t="s">
        <v>79</v>
      </c>
      <c r="B225" t="s">
        <v>119</v>
      </c>
      <c r="C225">
        <v>7</v>
      </c>
      <c r="D225">
        <v>22</v>
      </c>
      <c r="E225">
        <v>4</v>
      </c>
      <c r="F225">
        <v>17</v>
      </c>
      <c r="G225">
        <v>28</v>
      </c>
      <c r="H225">
        <v>92</v>
      </c>
      <c r="I225">
        <v>84</v>
      </c>
      <c r="J225">
        <v>72</v>
      </c>
      <c r="K225">
        <v>85</v>
      </c>
      <c r="L225">
        <v>113</v>
      </c>
      <c r="M225">
        <v>27</v>
      </c>
      <c r="N225">
        <v>1</v>
      </c>
    </row>
    <row r="226" spans="1:14" x14ac:dyDescent="0.3">
      <c r="A226" t="s">
        <v>80</v>
      </c>
      <c r="B226" t="s">
        <v>119</v>
      </c>
      <c r="C226">
        <v>10.1</v>
      </c>
      <c r="D226">
        <v>18</v>
      </c>
      <c r="E226">
        <v>3</v>
      </c>
      <c r="F226">
        <v>6</v>
      </c>
      <c r="G226">
        <v>19</v>
      </c>
      <c r="H226">
        <v>80</v>
      </c>
      <c r="I226">
        <v>77</v>
      </c>
      <c r="J226">
        <v>92</v>
      </c>
      <c r="K226">
        <v>136</v>
      </c>
      <c r="L226">
        <v>94</v>
      </c>
      <c r="M226">
        <v>1</v>
      </c>
      <c r="N226">
        <v>1</v>
      </c>
    </row>
    <row r="227" spans="1:14" x14ac:dyDescent="0.3">
      <c r="A227" t="s">
        <v>81</v>
      </c>
      <c r="B227" t="s">
        <v>118</v>
      </c>
      <c r="C227">
        <v>6.3</v>
      </c>
      <c r="D227">
        <v>53</v>
      </c>
      <c r="E227">
        <v>24</v>
      </c>
      <c r="F227">
        <v>9</v>
      </c>
      <c r="G227">
        <v>12</v>
      </c>
      <c r="H227">
        <v>89</v>
      </c>
      <c r="I227">
        <v>98</v>
      </c>
      <c r="J227">
        <v>98</v>
      </c>
      <c r="K227">
        <v>79</v>
      </c>
      <c r="L227">
        <v>101</v>
      </c>
      <c r="M227">
        <v>33</v>
      </c>
      <c r="N227">
        <v>1</v>
      </c>
    </row>
    <row r="228" spans="1:14" x14ac:dyDescent="0.3">
      <c r="A228" t="s">
        <v>267</v>
      </c>
      <c r="B228" t="s">
        <v>118</v>
      </c>
      <c r="C228">
        <v>8.5</v>
      </c>
      <c r="D228">
        <v>49</v>
      </c>
      <c r="E228">
        <v>23</v>
      </c>
      <c r="F228">
        <v>13</v>
      </c>
      <c r="G228">
        <v>72</v>
      </c>
      <c r="H228">
        <v>119</v>
      </c>
      <c r="I228">
        <v>88</v>
      </c>
      <c r="J228">
        <v>74</v>
      </c>
      <c r="K228">
        <v>74</v>
      </c>
      <c r="L228">
        <v>66</v>
      </c>
      <c r="M228">
        <v>8</v>
      </c>
      <c r="N228">
        <v>1</v>
      </c>
    </row>
    <row r="229" spans="1:14" x14ac:dyDescent="0.3">
      <c r="A229" t="s">
        <v>268</v>
      </c>
      <c r="B229" t="s">
        <v>119</v>
      </c>
      <c r="C229">
        <v>5.5</v>
      </c>
      <c r="D229">
        <v>17</v>
      </c>
      <c r="E229">
        <v>11</v>
      </c>
      <c r="F229">
        <v>19</v>
      </c>
      <c r="G229">
        <v>42</v>
      </c>
      <c r="H229">
        <v>58</v>
      </c>
      <c r="I229">
        <v>51</v>
      </c>
      <c r="J229">
        <v>90</v>
      </c>
      <c r="K229">
        <v>103</v>
      </c>
      <c r="L229">
        <v>126</v>
      </c>
      <c r="M229">
        <v>29</v>
      </c>
      <c r="N229">
        <v>1</v>
      </c>
    </row>
    <row r="230" spans="1:14" x14ac:dyDescent="0.3">
      <c r="A230" t="s">
        <v>82</v>
      </c>
      <c r="B230" t="s">
        <v>118</v>
      </c>
      <c r="C230">
        <v>8.6</v>
      </c>
      <c r="D230">
        <v>44</v>
      </c>
      <c r="E230">
        <v>7</v>
      </c>
      <c r="F230">
        <v>7</v>
      </c>
      <c r="G230">
        <v>94</v>
      </c>
      <c r="H230">
        <v>106</v>
      </c>
      <c r="I230">
        <v>71</v>
      </c>
      <c r="J230">
        <v>71</v>
      </c>
      <c r="K230">
        <v>61</v>
      </c>
      <c r="L230">
        <v>93</v>
      </c>
      <c r="M230">
        <v>5</v>
      </c>
      <c r="N230">
        <v>1</v>
      </c>
    </row>
    <row r="231" spans="1:14" x14ac:dyDescent="0.3">
      <c r="A231" t="s">
        <v>269</v>
      </c>
      <c r="B231" t="s">
        <v>118</v>
      </c>
      <c r="C231">
        <v>4.7</v>
      </c>
      <c r="D231">
        <v>48</v>
      </c>
      <c r="E231">
        <v>1</v>
      </c>
      <c r="F231">
        <v>2</v>
      </c>
      <c r="G231">
        <v>6</v>
      </c>
      <c r="H231">
        <v>335</v>
      </c>
      <c r="I231">
        <v>91</v>
      </c>
      <c r="J231">
        <v>42</v>
      </c>
      <c r="K231">
        <v>17</v>
      </c>
      <c r="L231">
        <v>6</v>
      </c>
      <c r="M231">
        <v>3</v>
      </c>
      <c r="N231">
        <v>1</v>
      </c>
    </row>
    <row r="232" spans="1:14" x14ac:dyDescent="0.3">
      <c r="A232" t="s">
        <v>83</v>
      </c>
      <c r="B232" t="s">
        <v>118</v>
      </c>
      <c r="C232">
        <v>7.3</v>
      </c>
      <c r="D232">
        <v>45</v>
      </c>
      <c r="E232">
        <v>7</v>
      </c>
      <c r="F232">
        <v>12</v>
      </c>
      <c r="G232">
        <v>17</v>
      </c>
      <c r="H232">
        <v>111</v>
      </c>
      <c r="I232">
        <v>105</v>
      </c>
      <c r="J232">
        <v>69</v>
      </c>
      <c r="K232">
        <v>73</v>
      </c>
      <c r="L232">
        <v>102</v>
      </c>
      <c r="M232">
        <v>23</v>
      </c>
      <c r="N232">
        <v>1</v>
      </c>
    </row>
    <row r="233" spans="1:14" x14ac:dyDescent="0.3">
      <c r="A233" t="s">
        <v>270</v>
      </c>
      <c r="B233" t="s">
        <v>118</v>
      </c>
      <c r="C233">
        <v>6.9</v>
      </c>
      <c r="D233">
        <v>41</v>
      </c>
      <c r="E233">
        <v>13</v>
      </c>
      <c r="F233">
        <v>11</v>
      </c>
      <c r="G233">
        <v>58</v>
      </c>
      <c r="H233">
        <v>124</v>
      </c>
      <c r="I233">
        <v>157</v>
      </c>
      <c r="J233">
        <v>58</v>
      </c>
      <c r="K233">
        <v>70</v>
      </c>
      <c r="L233">
        <v>32</v>
      </c>
      <c r="M233">
        <v>2</v>
      </c>
      <c r="N233">
        <v>1</v>
      </c>
    </row>
    <row r="234" spans="1:14" x14ac:dyDescent="0.3">
      <c r="A234" t="s">
        <v>84</v>
      </c>
      <c r="B234" t="s">
        <v>118</v>
      </c>
      <c r="C234">
        <v>11.3</v>
      </c>
      <c r="D234">
        <v>43</v>
      </c>
      <c r="E234">
        <v>4</v>
      </c>
      <c r="F234">
        <v>5</v>
      </c>
      <c r="G234">
        <v>13</v>
      </c>
      <c r="H234">
        <v>140</v>
      </c>
      <c r="I234">
        <v>118</v>
      </c>
      <c r="J234">
        <v>99</v>
      </c>
      <c r="K234">
        <v>83</v>
      </c>
      <c r="L234">
        <v>47</v>
      </c>
      <c r="M234">
        <v>0</v>
      </c>
      <c r="N234">
        <v>1</v>
      </c>
    </row>
    <row r="235" spans="1:14" x14ac:dyDescent="0.3">
      <c r="A235" t="s">
        <v>271</v>
      </c>
      <c r="B235" t="s">
        <v>118</v>
      </c>
      <c r="C235">
        <v>8.1999999999999993</v>
      </c>
      <c r="D235">
        <v>12</v>
      </c>
      <c r="E235">
        <v>12</v>
      </c>
      <c r="F235">
        <v>12</v>
      </c>
      <c r="G235">
        <v>40</v>
      </c>
      <c r="H235">
        <v>39</v>
      </c>
      <c r="I235">
        <v>61</v>
      </c>
      <c r="J235">
        <v>118</v>
      </c>
      <c r="K235">
        <v>142</v>
      </c>
      <c r="L235">
        <v>96</v>
      </c>
      <c r="M235">
        <v>4</v>
      </c>
      <c r="N235">
        <v>0</v>
      </c>
    </row>
    <row r="236" spans="1:14" x14ac:dyDescent="0.3">
      <c r="A236" t="s">
        <v>85</v>
      </c>
      <c r="B236" t="s">
        <v>118</v>
      </c>
      <c r="C236">
        <v>5.6</v>
      </c>
      <c r="D236">
        <v>37</v>
      </c>
      <c r="E236">
        <v>4</v>
      </c>
      <c r="F236">
        <v>15</v>
      </c>
      <c r="G236">
        <v>131</v>
      </c>
      <c r="H236">
        <v>133</v>
      </c>
      <c r="I236">
        <v>55</v>
      </c>
      <c r="J236">
        <v>53</v>
      </c>
      <c r="K236">
        <v>46</v>
      </c>
      <c r="L236">
        <v>75</v>
      </c>
      <c r="M236">
        <v>6</v>
      </c>
      <c r="N236">
        <v>1</v>
      </c>
    </row>
    <row r="237" spans="1:14" x14ac:dyDescent="0.3">
      <c r="A237" t="s">
        <v>85</v>
      </c>
      <c r="B237" t="s">
        <v>118</v>
      </c>
      <c r="C237">
        <v>3.8</v>
      </c>
      <c r="D237">
        <v>36</v>
      </c>
      <c r="E237">
        <v>4</v>
      </c>
      <c r="F237">
        <v>22</v>
      </c>
      <c r="G237">
        <v>134</v>
      </c>
      <c r="H237">
        <v>147</v>
      </c>
      <c r="I237">
        <v>50</v>
      </c>
      <c r="J237">
        <v>47</v>
      </c>
      <c r="K237">
        <v>37</v>
      </c>
      <c r="L237">
        <v>80</v>
      </c>
      <c r="M237">
        <v>5</v>
      </c>
      <c r="N237">
        <v>1</v>
      </c>
    </row>
    <row r="238" spans="1:14" x14ac:dyDescent="0.3">
      <c r="A238" t="s">
        <v>86</v>
      </c>
      <c r="B238" t="s">
        <v>118</v>
      </c>
      <c r="C238">
        <v>18.399999999999999</v>
      </c>
      <c r="D238">
        <v>27</v>
      </c>
      <c r="E238">
        <v>14</v>
      </c>
      <c r="F238">
        <v>14</v>
      </c>
      <c r="G238">
        <v>38</v>
      </c>
      <c r="H238">
        <v>139</v>
      </c>
      <c r="I238">
        <v>81</v>
      </c>
      <c r="J238">
        <v>70</v>
      </c>
      <c r="K238">
        <v>41</v>
      </c>
      <c r="L238">
        <v>91</v>
      </c>
      <c r="M238">
        <v>41</v>
      </c>
      <c r="N238">
        <v>1</v>
      </c>
    </row>
    <row r="239" spans="1:14" x14ac:dyDescent="0.3">
      <c r="A239" t="s">
        <v>272</v>
      </c>
      <c r="B239" t="s">
        <v>118</v>
      </c>
      <c r="C239">
        <v>9</v>
      </c>
      <c r="D239">
        <v>0</v>
      </c>
      <c r="E239">
        <v>0</v>
      </c>
      <c r="F239">
        <v>0</v>
      </c>
      <c r="G239">
        <v>6</v>
      </c>
      <c r="H239">
        <v>34</v>
      </c>
      <c r="I239">
        <v>109</v>
      </c>
      <c r="J239">
        <v>166</v>
      </c>
      <c r="K239">
        <v>86</v>
      </c>
      <c r="L239">
        <v>34</v>
      </c>
      <c r="M239">
        <v>65</v>
      </c>
      <c r="N239">
        <v>1</v>
      </c>
    </row>
    <row r="240" spans="1:14" x14ac:dyDescent="0.3">
      <c r="A240" t="s">
        <v>87</v>
      </c>
      <c r="B240" t="s">
        <v>118</v>
      </c>
      <c r="C240">
        <v>5.0999999999999996</v>
      </c>
      <c r="D240">
        <v>15</v>
      </c>
      <c r="E240">
        <v>3</v>
      </c>
      <c r="F240">
        <v>14</v>
      </c>
      <c r="G240">
        <v>21</v>
      </c>
      <c r="H240">
        <v>79</v>
      </c>
      <c r="I240">
        <v>63</v>
      </c>
      <c r="J240">
        <v>71</v>
      </c>
      <c r="K240">
        <v>90</v>
      </c>
      <c r="L240">
        <v>149</v>
      </c>
      <c r="M240">
        <v>28</v>
      </c>
      <c r="N240">
        <v>1</v>
      </c>
    </row>
    <row r="241" spans="1:14" x14ac:dyDescent="0.3">
      <c r="A241" t="s">
        <v>273</v>
      </c>
      <c r="B241" t="s">
        <v>118</v>
      </c>
      <c r="C241">
        <v>7.5</v>
      </c>
      <c r="D241">
        <v>50</v>
      </c>
      <c r="E241">
        <v>11</v>
      </c>
      <c r="F241">
        <v>5</v>
      </c>
      <c r="G241">
        <v>23</v>
      </c>
      <c r="H241">
        <v>140</v>
      </c>
      <c r="I241">
        <v>89</v>
      </c>
      <c r="J241">
        <v>116</v>
      </c>
      <c r="K241">
        <v>57</v>
      </c>
      <c r="L241">
        <v>66</v>
      </c>
      <c r="M241">
        <v>7</v>
      </c>
      <c r="N241">
        <v>1</v>
      </c>
    </row>
    <row r="242" spans="1:14" x14ac:dyDescent="0.3">
      <c r="A242" t="s">
        <v>387</v>
      </c>
      <c r="B242" t="s">
        <v>121</v>
      </c>
      <c r="C242">
        <v>14</v>
      </c>
      <c r="D242">
        <v>0</v>
      </c>
      <c r="E242">
        <v>0</v>
      </c>
      <c r="F242">
        <v>0</v>
      </c>
      <c r="G242">
        <v>5</v>
      </c>
      <c r="H242">
        <v>73</v>
      </c>
      <c r="I242">
        <v>68</v>
      </c>
      <c r="J242">
        <v>107</v>
      </c>
      <c r="K242">
        <v>102</v>
      </c>
      <c r="L242">
        <v>78</v>
      </c>
      <c r="M242">
        <v>68</v>
      </c>
      <c r="N242">
        <v>1</v>
      </c>
    </row>
    <row r="243" spans="1:14" x14ac:dyDescent="0.3">
      <c r="A243" t="s">
        <v>274</v>
      </c>
      <c r="B243" t="s">
        <v>121</v>
      </c>
      <c r="C243">
        <v>5.5</v>
      </c>
      <c r="D243">
        <v>12</v>
      </c>
      <c r="E243">
        <v>12</v>
      </c>
      <c r="F243">
        <v>15</v>
      </c>
      <c r="G243">
        <v>31</v>
      </c>
      <c r="H243">
        <v>54</v>
      </c>
      <c r="I243">
        <v>49</v>
      </c>
      <c r="J243">
        <v>43</v>
      </c>
      <c r="K243">
        <v>76</v>
      </c>
      <c r="L243">
        <v>198</v>
      </c>
      <c r="M243">
        <v>49</v>
      </c>
      <c r="N243">
        <v>0</v>
      </c>
    </row>
    <row r="244" spans="1:14" x14ac:dyDescent="0.3">
      <c r="A244" t="s">
        <v>275</v>
      </c>
      <c r="B244" t="s">
        <v>119</v>
      </c>
      <c r="C244">
        <v>9.5</v>
      </c>
      <c r="D244">
        <v>22</v>
      </c>
      <c r="E244">
        <v>10</v>
      </c>
      <c r="F244">
        <v>7</v>
      </c>
      <c r="G244">
        <v>29</v>
      </c>
      <c r="H244">
        <v>107</v>
      </c>
      <c r="I244">
        <v>92</v>
      </c>
      <c r="J244">
        <v>77</v>
      </c>
      <c r="K244">
        <v>94</v>
      </c>
      <c r="L244">
        <v>98</v>
      </c>
      <c r="M244">
        <v>3</v>
      </c>
      <c r="N244">
        <v>1</v>
      </c>
    </row>
    <row r="245" spans="1:14" x14ac:dyDescent="0.3">
      <c r="A245" t="s">
        <v>276</v>
      </c>
      <c r="B245" t="s">
        <v>121</v>
      </c>
      <c r="C245">
        <v>4.7</v>
      </c>
      <c r="D245">
        <v>16</v>
      </c>
      <c r="E245">
        <v>14</v>
      </c>
      <c r="F245">
        <v>7</v>
      </c>
      <c r="G245">
        <v>0</v>
      </c>
      <c r="H245">
        <v>33</v>
      </c>
      <c r="I245">
        <v>75</v>
      </c>
      <c r="J245">
        <v>97</v>
      </c>
      <c r="K245">
        <v>125</v>
      </c>
      <c r="L245">
        <v>150</v>
      </c>
      <c r="M245">
        <v>19</v>
      </c>
      <c r="N245">
        <v>0</v>
      </c>
    </row>
    <row r="246" spans="1:14" x14ac:dyDescent="0.3">
      <c r="A246" t="s">
        <v>88</v>
      </c>
      <c r="B246" t="s">
        <v>118</v>
      </c>
      <c r="C246">
        <v>9.5</v>
      </c>
      <c r="D246">
        <v>35</v>
      </c>
      <c r="E246">
        <v>7</v>
      </c>
      <c r="F246">
        <v>9</v>
      </c>
      <c r="G246">
        <v>8</v>
      </c>
      <c r="H246">
        <v>162</v>
      </c>
      <c r="I246">
        <v>109</v>
      </c>
      <c r="J246">
        <v>82</v>
      </c>
      <c r="K246">
        <v>87</v>
      </c>
      <c r="L246">
        <v>44</v>
      </c>
      <c r="M246">
        <v>7</v>
      </c>
      <c r="N246">
        <v>1</v>
      </c>
    </row>
    <row r="247" spans="1:14" x14ac:dyDescent="0.3">
      <c r="A247" t="s">
        <v>277</v>
      </c>
      <c r="B247" t="s">
        <v>121</v>
      </c>
      <c r="C247">
        <v>21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46</v>
      </c>
      <c r="J247">
        <v>87</v>
      </c>
      <c r="K247">
        <v>120</v>
      </c>
      <c r="L247">
        <v>153</v>
      </c>
      <c r="M247">
        <v>87</v>
      </c>
      <c r="N247">
        <v>1</v>
      </c>
    </row>
    <row r="248" spans="1:14" x14ac:dyDescent="0.3">
      <c r="A248" t="s">
        <v>278</v>
      </c>
      <c r="B248" t="s">
        <v>119</v>
      </c>
      <c r="C248">
        <v>6</v>
      </c>
      <c r="D248">
        <v>14</v>
      </c>
      <c r="E248">
        <v>10</v>
      </c>
      <c r="F248">
        <v>7</v>
      </c>
      <c r="G248">
        <v>13</v>
      </c>
      <c r="H248">
        <v>47</v>
      </c>
      <c r="I248">
        <v>66</v>
      </c>
      <c r="J248">
        <v>98</v>
      </c>
      <c r="K248">
        <v>104</v>
      </c>
      <c r="L248">
        <v>153</v>
      </c>
      <c r="M248">
        <v>18</v>
      </c>
      <c r="N248">
        <v>0</v>
      </c>
    </row>
    <row r="249" spans="1:14" x14ac:dyDescent="0.3">
      <c r="A249" t="s">
        <v>89</v>
      </c>
      <c r="B249" t="s">
        <v>118</v>
      </c>
      <c r="C249">
        <v>6.5</v>
      </c>
      <c r="D249">
        <v>41</v>
      </c>
      <c r="E249">
        <v>1.5</v>
      </c>
      <c r="F249">
        <v>4.5</v>
      </c>
      <c r="G249">
        <v>29</v>
      </c>
      <c r="H249">
        <v>147</v>
      </c>
      <c r="I249">
        <v>86</v>
      </c>
      <c r="J249">
        <v>101</v>
      </c>
      <c r="K249">
        <v>55</v>
      </c>
      <c r="L249">
        <v>75</v>
      </c>
      <c r="M249">
        <v>7</v>
      </c>
      <c r="N249">
        <v>1</v>
      </c>
    </row>
    <row r="250" spans="1:14" x14ac:dyDescent="0.3">
      <c r="A250" t="s">
        <v>89</v>
      </c>
      <c r="B250" t="s">
        <v>118</v>
      </c>
      <c r="C250">
        <v>7.6</v>
      </c>
      <c r="D250">
        <v>39</v>
      </c>
      <c r="E250">
        <v>1</v>
      </c>
      <c r="F250">
        <v>4.5</v>
      </c>
      <c r="G250">
        <v>17</v>
      </c>
      <c r="H250">
        <v>107</v>
      </c>
      <c r="I250">
        <v>78</v>
      </c>
      <c r="J250">
        <v>104</v>
      </c>
      <c r="K250">
        <v>87</v>
      </c>
      <c r="L250">
        <v>101</v>
      </c>
      <c r="M250">
        <v>6</v>
      </c>
      <c r="N250">
        <v>1</v>
      </c>
    </row>
    <row r="251" spans="1:14" x14ac:dyDescent="0.3">
      <c r="A251" t="s">
        <v>90</v>
      </c>
      <c r="B251" t="s">
        <v>118</v>
      </c>
      <c r="C251">
        <v>6.3</v>
      </c>
      <c r="D251">
        <v>63</v>
      </c>
      <c r="E251">
        <v>13</v>
      </c>
      <c r="F251">
        <v>13</v>
      </c>
      <c r="G251">
        <v>35</v>
      </c>
      <c r="H251">
        <v>119</v>
      </c>
      <c r="I251">
        <v>88</v>
      </c>
      <c r="J251">
        <v>81</v>
      </c>
      <c r="K251">
        <v>82</v>
      </c>
      <c r="L251">
        <v>84</v>
      </c>
      <c r="M251">
        <v>12</v>
      </c>
      <c r="N251">
        <v>1</v>
      </c>
    </row>
    <row r="252" spans="1:14" x14ac:dyDescent="0.3">
      <c r="A252" t="s">
        <v>90</v>
      </c>
      <c r="B252" t="s">
        <v>118</v>
      </c>
      <c r="C252">
        <v>6</v>
      </c>
      <c r="D252">
        <v>55</v>
      </c>
      <c r="E252">
        <v>12</v>
      </c>
      <c r="F252">
        <v>14</v>
      </c>
      <c r="G252">
        <v>77</v>
      </c>
      <c r="H252">
        <v>162</v>
      </c>
      <c r="I252">
        <v>87</v>
      </c>
      <c r="J252">
        <v>56</v>
      </c>
      <c r="K252">
        <v>56</v>
      </c>
      <c r="L252">
        <v>58</v>
      </c>
      <c r="M252">
        <v>3</v>
      </c>
      <c r="N252">
        <v>1</v>
      </c>
    </row>
    <row r="253" spans="1:14" x14ac:dyDescent="0.3">
      <c r="A253" t="s">
        <v>388</v>
      </c>
      <c r="B253" t="s">
        <v>118</v>
      </c>
      <c r="C253">
        <v>11.4</v>
      </c>
      <c r="D253">
        <v>54</v>
      </c>
      <c r="E253">
        <v>7</v>
      </c>
      <c r="F253">
        <v>4</v>
      </c>
      <c r="G253">
        <v>42</v>
      </c>
      <c r="H253">
        <v>146</v>
      </c>
      <c r="I253">
        <v>96</v>
      </c>
      <c r="J253">
        <v>69</v>
      </c>
      <c r="K253">
        <v>53</v>
      </c>
      <c r="L253">
        <v>94</v>
      </c>
      <c r="M253">
        <v>2</v>
      </c>
      <c r="N253">
        <v>1</v>
      </c>
    </row>
    <row r="254" spans="1:14" x14ac:dyDescent="0.3">
      <c r="A254" t="s">
        <v>91</v>
      </c>
      <c r="B254" t="s">
        <v>119</v>
      </c>
      <c r="C254">
        <v>10.3</v>
      </c>
      <c r="D254">
        <v>34</v>
      </c>
      <c r="E254">
        <v>10</v>
      </c>
      <c r="F254">
        <v>16</v>
      </c>
      <c r="G254">
        <v>64</v>
      </c>
      <c r="H254">
        <v>112</v>
      </c>
      <c r="I254">
        <v>96</v>
      </c>
      <c r="J254">
        <v>88</v>
      </c>
      <c r="K254">
        <v>77</v>
      </c>
      <c r="L254">
        <v>61</v>
      </c>
      <c r="M254">
        <v>2</v>
      </c>
      <c r="N254">
        <v>1</v>
      </c>
    </row>
    <row r="255" spans="1:14" x14ac:dyDescent="0.3">
      <c r="A255" t="s">
        <v>279</v>
      </c>
      <c r="B255" t="s">
        <v>119</v>
      </c>
      <c r="C255">
        <v>7</v>
      </c>
      <c r="D255">
        <v>25</v>
      </c>
      <c r="E255">
        <v>0</v>
      </c>
      <c r="F255">
        <v>0</v>
      </c>
      <c r="G255">
        <v>12</v>
      </c>
      <c r="H255">
        <v>37</v>
      </c>
      <c r="I255">
        <v>113</v>
      </c>
      <c r="J255">
        <v>134</v>
      </c>
      <c r="K255">
        <v>103</v>
      </c>
      <c r="L255">
        <v>94</v>
      </c>
      <c r="M255">
        <v>6</v>
      </c>
      <c r="N255">
        <v>0</v>
      </c>
    </row>
    <row r="256" spans="1:14" x14ac:dyDescent="0.3">
      <c r="A256" t="s">
        <v>280</v>
      </c>
      <c r="B256" t="s">
        <v>118</v>
      </c>
      <c r="C256">
        <v>8.3000000000000007</v>
      </c>
      <c r="D256">
        <v>68</v>
      </c>
      <c r="E256">
        <v>50</v>
      </c>
      <c r="F256">
        <v>6</v>
      </c>
      <c r="G256">
        <v>17</v>
      </c>
      <c r="H256">
        <v>75</v>
      </c>
      <c r="I256">
        <v>113</v>
      </c>
      <c r="J256">
        <v>74</v>
      </c>
      <c r="K256">
        <v>72</v>
      </c>
      <c r="L256">
        <v>121</v>
      </c>
      <c r="M256">
        <v>29</v>
      </c>
      <c r="N256">
        <v>1</v>
      </c>
    </row>
    <row r="257" spans="1:14" x14ac:dyDescent="0.3">
      <c r="A257" t="s">
        <v>281</v>
      </c>
      <c r="B257" t="s">
        <v>118</v>
      </c>
      <c r="C257">
        <v>9</v>
      </c>
      <c r="D257">
        <v>39</v>
      </c>
      <c r="E257">
        <v>13</v>
      </c>
      <c r="F257">
        <v>10</v>
      </c>
      <c r="G257">
        <v>18</v>
      </c>
      <c r="H257">
        <v>100</v>
      </c>
      <c r="I257">
        <v>111</v>
      </c>
      <c r="J257">
        <v>96</v>
      </c>
      <c r="K257">
        <v>83</v>
      </c>
      <c r="L257">
        <v>78</v>
      </c>
      <c r="M257">
        <v>12</v>
      </c>
      <c r="N257">
        <v>1</v>
      </c>
    </row>
    <row r="258" spans="1:14" x14ac:dyDescent="0.3">
      <c r="A258" t="s">
        <v>92</v>
      </c>
      <c r="B258" t="s">
        <v>118</v>
      </c>
      <c r="C258">
        <v>15.5</v>
      </c>
      <c r="D258">
        <v>0</v>
      </c>
      <c r="E258">
        <v>0</v>
      </c>
      <c r="F258">
        <v>0</v>
      </c>
      <c r="G258">
        <v>22</v>
      </c>
      <c r="H258">
        <v>37</v>
      </c>
      <c r="I258">
        <v>76</v>
      </c>
      <c r="J258">
        <v>118</v>
      </c>
      <c r="K258">
        <v>86</v>
      </c>
      <c r="L258">
        <v>113</v>
      </c>
      <c r="M258">
        <v>49</v>
      </c>
      <c r="N258">
        <v>1</v>
      </c>
    </row>
    <row r="259" spans="1:14" x14ac:dyDescent="0.3">
      <c r="A259" t="s">
        <v>389</v>
      </c>
      <c r="B259" t="s">
        <v>121</v>
      </c>
      <c r="C259">
        <v>18</v>
      </c>
      <c r="D259">
        <v>23</v>
      </c>
      <c r="E259">
        <v>0</v>
      </c>
      <c r="F259">
        <v>0</v>
      </c>
      <c r="G259">
        <v>16</v>
      </c>
      <c r="H259">
        <v>72</v>
      </c>
      <c r="I259">
        <v>37</v>
      </c>
      <c r="J259">
        <v>78</v>
      </c>
      <c r="K259">
        <v>121</v>
      </c>
      <c r="L259">
        <v>166</v>
      </c>
      <c r="M259">
        <v>10</v>
      </c>
      <c r="N259">
        <v>1</v>
      </c>
    </row>
    <row r="260" spans="1:14" x14ac:dyDescent="0.3">
      <c r="A260" t="s">
        <v>282</v>
      </c>
      <c r="B260" t="s">
        <v>119</v>
      </c>
      <c r="C260">
        <v>7</v>
      </c>
      <c r="D260">
        <v>25</v>
      </c>
      <c r="E260">
        <v>21</v>
      </c>
      <c r="F260">
        <v>25</v>
      </c>
      <c r="G260">
        <v>24</v>
      </c>
      <c r="H260">
        <v>75</v>
      </c>
      <c r="I260">
        <v>75</v>
      </c>
      <c r="J260">
        <v>75</v>
      </c>
      <c r="K260">
        <v>88</v>
      </c>
      <c r="L260">
        <v>131</v>
      </c>
      <c r="M260">
        <v>33</v>
      </c>
      <c r="N260">
        <v>1</v>
      </c>
    </row>
    <row r="261" spans="1:14" x14ac:dyDescent="0.3">
      <c r="A261" t="s">
        <v>93</v>
      </c>
      <c r="B261" t="s">
        <v>118</v>
      </c>
      <c r="C261">
        <v>7.8</v>
      </c>
      <c r="D261">
        <v>57</v>
      </c>
      <c r="E261">
        <v>16</v>
      </c>
      <c r="F261">
        <v>3</v>
      </c>
      <c r="G261">
        <v>25</v>
      </c>
      <c r="H261">
        <v>137</v>
      </c>
      <c r="I261">
        <v>103</v>
      </c>
      <c r="J261">
        <v>69</v>
      </c>
      <c r="K261">
        <v>116</v>
      </c>
      <c r="L261">
        <v>43</v>
      </c>
      <c r="M261">
        <v>7</v>
      </c>
      <c r="N261">
        <v>1</v>
      </c>
    </row>
    <row r="262" spans="1:14" x14ac:dyDescent="0.3">
      <c r="A262" t="s">
        <v>283</v>
      </c>
      <c r="B262" t="s">
        <v>119</v>
      </c>
      <c r="C262">
        <v>6.5</v>
      </c>
      <c r="D262">
        <v>24</v>
      </c>
      <c r="E262">
        <v>13</v>
      </c>
      <c r="F262">
        <v>12</v>
      </c>
      <c r="G262">
        <v>41</v>
      </c>
      <c r="H262">
        <v>65</v>
      </c>
      <c r="I262">
        <v>90</v>
      </c>
      <c r="J262">
        <v>89</v>
      </c>
      <c r="K262">
        <v>98</v>
      </c>
      <c r="L262">
        <v>112</v>
      </c>
      <c r="M262">
        <v>6</v>
      </c>
      <c r="N262">
        <v>0</v>
      </c>
    </row>
    <row r="263" spans="1:14" x14ac:dyDescent="0.3">
      <c r="A263" t="s">
        <v>284</v>
      </c>
      <c r="B263" t="s">
        <v>121</v>
      </c>
      <c r="C263">
        <v>18</v>
      </c>
      <c r="D263">
        <v>0</v>
      </c>
      <c r="E263">
        <v>0</v>
      </c>
      <c r="F263">
        <v>0</v>
      </c>
      <c r="G263">
        <v>5</v>
      </c>
      <c r="H263">
        <v>66</v>
      </c>
      <c r="I263">
        <v>41</v>
      </c>
      <c r="J263">
        <v>163</v>
      </c>
      <c r="K263">
        <v>127</v>
      </c>
      <c r="L263">
        <v>71</v>
      </c>
      <c r="M263">
        <v>25</v>
      </c>
      <c r="N263">
        <v>1</v>
      </c>
    </row>
    <row r="264" spans="1:14" x14ac:dyDescent="0.3">
      <c r="A264" t="s">
        <v>94</v>
      </c>
      <c r="B264" t="s">
        <v>118</v>
      </c>
      <c r="C264">
        <v>10.8</v>
      </c>
      <c r="D264">
        <v>32</v>
      </c>
      <c r="E264">
        <v>9</v>
      </c>
      <c r="F264">
        <v>4</v>
      </c>
      <c r="G264">
        <v>28</v>
      </c>
      <c r="H264">
        <v>82</v>
      </c>
      <c r="I264">
        <v>78</v>
      </c>
      <c r="J264">
        <v>88</v>
      </c>
      <c r="K264">
        <v>91</v>
      </c>
      <c r="L264">
        <v>121</v>
      </c>
      <c r="M264">
        <v>12</v>
      </c>
      <c r="N264">
        <v>1</v>
      </c>
    </row>
    <row r="265" spans="1:14" x14ac:dyDescent="0.3">
      <c r="A265" t="s">
        <v>95</v>
      </c>
      <c r="B265" t="s">
        <v>118</v>
      </c>
      <c r="C265">
        <v>7.5</v>
      </c>
      <c r="D265">
        <v>41</v>
      </c>
      <c r="E265">
        <v>7</v>
      </c>
      <c r="F265">
        <v>4</v>
      </c>
      <c r="G265">
        <v>58</v>
      </c>
      <c r="H265">
        <v>152</v>
      </c>
      <c r="I265">
        <v>78</v>
      </c>
      <c r="J265">
        <v>55</v>
      </c>
      <c r="K265">
        <v>68</v>
      </c>
      <c r="L265">
        <v>83</v>
      </c>
      <c r="M265">
        <v>5</v>
      </c>
      <c r="N265">
        <v>1</v>
      </c>
    </row>
    <row r="266" spans="1:14" x14ac:dyDescent="0.3">
      <c r="A266" t="s">
        <v>285</v>
      </c>
      <c r="B266" t="s">
        <v>124</v>
      </c>
      <c r="C266">
        <v>18</v>
      </c>
      <c r="D266">
        <v>14</v>
      </c>
      <c r="E266">
        <v>5</v>
      </c>
      <c r="F266">
        <v>13</v>
      </c>
      <c r="G266">
        <v>10</v>
      </c>
      <c r="H266">
        <v>16</v>
      </c>
      <c r="I266">
        <v>55</v>
      </c>
      <c r="J266">
        <v>126</v>
      </c>
      <c r="K266">
        <v>155</v>
      </c>
      <c r="L266">
        <v>118</v>
      </c>
      <c r="M266">
        <v>26</v>
      </c>
      <c r="N266">
        <v>1</v>
      </c>
    </row>
    <row r="267" spans="1:14" x14ac:dyDescent="0.3">
      <c r="A267" t="s">
        <v>286</v>
      </c>
      <c r="B267" t="s">
        <v>119</v>
      </c>
      <c r="C267">
        <v>7.5</v>
      </c>
      <c r="D267">
        <v>31</v>
      </c>
      <c r="E267">
        <v>19</v>
      </c>
      <c r="F267">
        <v>18</v>
      </c>
      <c r="G267">
        <v>63</v>
      </c>
      <c r="H267">
        <v>87</v>
      </c>
      <c r="I267">
        <v>104</v>
      </c>
      <c r="J267">
        <v>96</v>
      </c>
      <c r="K267">
        <v>64</v>
      </c>
      <c r="L267">
        <v>79</v>
      </c>
      <c r="M267">
        <v>8</v>
      </c>
      <c r="N267">
        <v>1</v>
      </c>
    </row>
    <row r="268" spans="1:14" x14ac:dyDescent="0.3">
      <c r="A268" t="s">
        <v>287</v>
      </c>
      <c r="B268" t="s">
        <v>118</v>
      </c>
      <c r="C268">
        <v>7</v>
      </c>
      <c r="D268">
        <v>35</v>
      </c>
      <c r="E268">
        <v>22</v>
      </c>
      <c r="F268">
        <v>12</v>
      </c>
      <c r="G268">
        <v>29</v>
      </c>
      <c r="H268">
        <v>90</v>
      </c>
      <c r="I268">
        <v>74</v>
      </c>
      <c r="J268">
        <v>74</v>
      </c>
      <c r="K268">
        <v>90</v>
      </c>
      <c r="L268">
        <v>114</v>
      </c>
      <c r="M268">
        <v>28</v>
      </c>
      <c r="N268">
        <v>1</v>
      </c>
    </row>
    <row r="269" spans="1:14" x14ac:dyDescent="0.3">
      <c r="A269" t="s">
        <v>288</v>
      </c>
      <c r="B269" t="s">
        <v>118</v>
      </c>
      <c r="C269">
        <v>13.5</v>
      </c>
      <c r="D269">
        <v>25</v>
      </c>
      <c r="E269">
        <v>15</v>
      </c>
      <c r="F269">
        <v>8</v>
      </c>
      <c r="G269">
        <v>13</v>
      </c>
      <c r="H269">
        <v>61</v>
      </c>
      <c r="I269">
        <v>63</v>
      </c>
      <c r="J269">
        <v>103</v>
      </c>
      <c r="K269">
        <v>150</v>
      </c>
      <c r="L269">
        <v>89</v>
      </c>
      <c r="M269">
        <v>22</v>
      </c>
      <c r="N269">
        <v>1</v>
      </c>
    </row>
    <row r="270" spans="1:14" x14ac:dyDescent="0.3">
      <c r="A270" t="s">
        <v>96</v>
      </c>
      <c r="B270" t="s">
        <v>118</v>
      </c>
      <c r="C270">
        <v>8.4</v>
      </c>
      <c r="D270">
        <v>27</v>
      </c>
      <c r="E270">
        <v>7</v>
      </c>
      <c r="F270">
        <v>9</v>
      </c>
      <c r="G270">
        <v>55</v>
      </c>
      <c r="H270">
        <v>135</v>
      </c>
      <c r="I270">
        <v>90</v>
      </c>
      <c r="J270">
        <v>66</v>
      </c>
      <c r="K270">
        <v>107</v>
      </c>
      <c r="L270">
        <v>32</v>
      </c>
      <c r="M270">
        <v>15</v>
      </c>
      <c r="N270">
        <v>1</v>
      </c>
    </row>
    <row r="271" spans="1:14" x14ac:dyDescent="0.3">
      <c r="A271" t="s">
        <v>97</v>
      </c>
      <c r="B271" t="s">
        <v>121</v>
      </c>
      <c r="C271">
        <v>8</v>
      </c>
      <c r="D271">
        <v>0</v>
      </c>
      <c r="E271">
        <v>0</v>
      </c>
      <c r="F271">
        <v>0</v>
      </c>
      <c r="G271">
        <v>20</v>
      </c>
      <c r="H271">
        <v>69</v>
      </c>
      <c r="I271">
        <v>86</v>
      </c>
      <c r="J271">
        <v>124</v>
      </c>
      <c r="K271">
        <v>90</v>
      </c>
      <c r="L271">
        <v>85</v>
      </c>
      <c r="M271">
        <v>26</v>
      </c>
      <c r="N271">
        <v>1</v>
      </c>
    </row>
    <row r="272" spans="1:14" x14ac:dyDescent="0.3">
      <c r="A272" t="s">
        <v>289</v>
      </c>
      <c r="B272" t="s">
        <v>118</v>
      </c>
      <c r="C272">
        <v>10</v>
      </c>
      <c r="D272">
        <v>0</v>
      </c>
      <c r="E272">
        <v>0</v>
      </c>
      <c r="F272">
        <v>0</v>
      </c>
      <c r="G272">
        <v>45</v>
      </c>
      <c r="H272">
        <v>101</v>
      </c>
      <c r="I272">
        <v>74</v>
      </c>
      <c r="J272">
        <v>66</v>
      </c>
      <c r="K272">
        <v>91</v>
      </c>
      <c r="L272">
        <v>89</v>
      </c>
      <c r="M272">
        <v>35</v>
      </c>
      <c r="N272">
        <v>1</v>
      </c>
    </row>
    <row r="273" spans="1:14" x14ac:dyDescent="0.3">
      <c r="A273" t="s">
        <v>290</v>
      </c>
      <c r="B273" t="s">
        <v>124</v>
      </c>
      <c r="C273">
        <v>16</v>
      </c>
      <c r="D273">
        <v>0</v>
      </c>
      <c r="E273">
        <v>0</v>
      </c>
      <c r="F273">
        <v>0</v>
      </c>
      <c r="G273">
        <v>60</v>
      </c>
      <c r="H273">
        <v>9</v>
      </c>
      <c r="I273">
        <v>55</v>
      </c>
      <c r="J273">
        <v>90</v>
      </c>
      <c r="K273">
        <v>104</v>
      </c>
      <c r="L273">
        <v>159</v>
      </c>
      <c r="M273">
        <v>23</v>
      </c>
      <c r="N273">
        <v>0</v>
      </c>
    </row>
    <row r="274" spans="1:14" x14ac:dyDescent="0.3">
      <c r="A274" t="s">
        <v>291</v>
      </c>
      <c r="B274" t="s">
        <v>124</v>
      </c>
      <c r="C274">
        <v>16</v>
      </c>
      <c r="D274">
        <v>0</v>
      </c>
      <c r="E274">
        <v>0</v>
      </c>
      <c r="F274">
        <v>16</v>
      </c>
      <c r="G274">
        <v>25</v>
      </c>
      <c r="H274">
        <v>17</v>
      </c>
      <c r="I274">
        <v>51</v>
      </c>
      <c r="J274">
        <v>85</v>
      </c>
      <c r="K274">
        <v>123</v>
      </c>
      <c r="L274">
        <v>191</v>
      </c>
      <c r="M274">
        <v>8</v>
      </c>
      <c r="N274">
        <v>0</v>
      </c>
    </row>
    <row r="275" spans="1:14" x14ac:dyDescent="0.3">
      <c r="A275" t="s">
        <v>292</v>
      </c>
      <c r="B275" t="s">
        <v>119</v>
      </c>
      <c r="C275">
        <v>7.5</v>
      </c>
      <c r="D275">
        <v>29</v>
      </c>
      <c r="E275">
        <v>14</v>
      </c>
      <c r="F275">
        <v>17</v>
      </c>
      <c r="G275">
        <v>43</v>
      </c>
      <c r="H275">
        <v>94</v>
      </c>
      <c r="I275">
        <v>105</v>
      </c>
      <c r="J275">
        <v>93</v>
      </c>
      <c r="K275">
        <v>79</v>
      </c>
      <c r="L275">
        <v>73</v>
      </c>
      <c r="M275">
        <v>14</v>
      </c>
      <c r="N275">
        <v>1</v>
      </c>
    </row>
    <row r="276" spans="1:14" x14ac:dyDescent="0.3">
      <c r="A276" t="s">
        <v>293</v>
      </c>
      <c r="B276" t="s">
        <v>118</v>
      </c>
      <c r="C276">
        <v>10.5</v>
      </c>
      <c r="D276">
        <v>0</v>
      </c>
      <c r="E276">
        <v>0</v>
      </c>
      <c r="F276">
        <v>0</v>
      </c>
      <c r="G276">
        <v>15</v>
      </c>
      <c r="H276">
        <v>24</v>
      </c>
      <c r="I276">
        <v>85</v>
      </c>
      <c r="J276">
        <v>132</v>
      </c>
      <c r="K276">
        <v>118</v>
      </c>
      <c r="L276">
        <v>119</v>
      </c>
      <c r="M276">
        <v>6</v>
      </c>
      <c r="N276">
        <v>1</v>
      </c>
    </row>
    <row r="277" spans="1:14" x14ac:dyDescent="0.3">
      <c r="A277" t="s">
        <v>98</v>
      </c>
      <c r="B277" t="s">
        <v>119</v>
      </c>
      <c r="C277">
        <v>9</v>
      </c>
      <c r="D277">
        <v>32</v>
      </c>
      <c r="E277">
        <v>9</v>
      </c>
      <c r="F277">
        <v>12</v>
      </c>
      <c r="G277">
        <v>38</v>
      </c>
      <c r="H277">
        <v>129</v>
      </c>
      <c r="I277">
        <v>81</v>
      </c>
      <c r="J277">
        <v>83</v>
      </c>
      <c r="K277">
        <v>72</v>
      </c>
      <c r="L277">
        <v>90</v>
      </c>
      <c r="M277">
        <v>6</v>
      </c>
      <c r="N277">
        <v>1</v>
      </c>
    </row>
    <row r="278" spans="1:14" x14ac:dyDescent="0.3">
      <c r="A278" t="s">
        <v>294</v>
      </c>
      <c r="B278" t="s">
        <v>118</v>
      </c>
      <c r="C278">
        <v>9</v>
      </c>
      <c r="D278">
        <v>19</v>
      </c>
      <c r="E278">
        <v>0</v>
      </c>
      <c r="F278">
        <v>0</v>
      </c>
      <c r="G278">
        <v>46</v>
      </c>
      <c r="H278">
        <v>129</v>
      </c>
      <c r="I278">
        <v>89</v>
      </c>
      <c r="J278">
        <v>91</v>
      </c>
      <c r="K278">
        <v>72</v>
      </c>
      <c r="L278">
        <v>59</v>
      </c>
      <c r="M278">
        <v>14</v>
      </c>
      <c r="N278">
        <v>1</v>
      </c>
    </row>
    <row r="279" spans="1:14" x14ac:dyDescent="0.3">
      <c r="A279" t="s">
        <v>295</v>
      </c>
      <c r="B279" t="s">
        <v>118</v>
      </c>
      <c r="C279">
        <v>9</v>
      </c>
      <c r="D279">
        <v>37</v>
      </c>
      <c r="E279">
        <v>11</v>
      </c>
      <c r="F279">
        <v>8</v>
      </c>
      <c r="G279">
        <v>24</v>
      </c>
      <c r="H279">
        <v>101</v>
      </c>
      <c r="I279">
        <v>107</v>
      </c>
      <c r="J279">
        <v>83</v>
      </c>
      <c r="K279">
        <v>100</v>
      </c>
      <c r="L279">
        <v>78</v>
      </c>
      <c r="M279">
        <v>8</v>
      </c>
      <c r="N279">
        <v>1</v>
      </c>
    </row>
    <row r="280" spans="1:14" x14ac:dyDescent="0.3">
      <c r="A280" t="s">
        <v>99</v>
      </c>
      <c r="B280" t="s">
        <v>118</v>
      </c>
      <c r="C280">
        <v>7.1</v>
      </c>
      <c r="D280">
        <v>31</v>
      </c>
      <c r="E280">
        <v>1</v>
      </c>
      <c r="F280">
        <v>1</v>
      </c>
      <c r="G280">
        <v>122</v>
      </c>
      <c r="H280">
        <v>182</v>
      </c>
      <c r="I280">
        <v>78</v>
      </c>
      <c r="J280">
        <v>50</v>
      </c>
      <c r="K280">
        <v>46</v>
      </c>
      <c r="L280">
        <v>22</v>
      </c>
      <c r="M280">
        <v>0</v>
      </c>
      <c r="N280">
        <v>1</v>
      </c>
    </row>
    <row r="281" spans="1:14" x14ac:dyDescent="0.3">
      <c r="A281" t="s">
        <v>296</v>
      </c>
      <c r="B281" t="s">
        <v>118</v>
      </c>
      <c r="C281">
        <v>9.5</v>
      </c>
      <c r="D281">
        <v>0</v>
      </c>
      <c r="E281">
        <v>0</v>
      </c>
      <c r="F281">
        <v>0</v>
      </c>
      <c r="G281">
        <v>21</v>
      </c>
      <c r="H281">
        <v>103</v>
      </c>
      <c r="I281">
        <v>88</v>
      </c>
      <c r="J281">
        <v>97</v>
      </c>
      <c r="K281">
        <v>112</v>
      </c>
      <c r="L281">
        <v>68</v>
      </c>
      <c r="M281">
        <v>11</v>
      </c>
      <c r="N281">
        <v>1</v>
      </c>
    </row>
    <row r="282" spans="1:14" x14ac:dyDescent="0.3">
      <c r="A282" t="s">
        <v>297</v>
      </c>
      <c r="B282" t="s">
        <v>124</v>
      </c>
      <c r="C282">
        <v>7.5</v>
      </c>
      <c r="D282">
        <v>0</v>
      </c>
      <c r="E282">
        <v>0</v>
      </c>
      <c r="F282">
        <v>0</v>
      </c>
      <c r="G282">
        <v>7</v>
      </c>
      <c r="H282">
        <v>31</v>
      </c>
      <c r="I282">
        <v>34</v>
      </c>
      <c r="J282">
        <v>38</v>
      </c>
      <c r="K282">
        <v>84</v>
      </c>
      <c r="L282">
        <v>280</v>
      </c>
      <c r="M282">
        <v>26</v>
      </c>
      <c r="N282">
        <v>0</v>
      </c>
    </row>
    <row r="283" spans="1:14" x14ac:dyDescent="0.3">
      <c r="A283" t="s">
        <v>298</v>
      </c>
      <c r="B283" t="s">
        <v>118</v>
      </c>
      <c r="C283">
        <v>6.4</v>
      </c>
      <c r="D283">
        <v>41</v>
      </c>
      <c r="E283">
        <v>13</v>
      </c>
      <c r="F283">
        <v>15</v>
      </c>
      <c r="G283">
        <v>215</v>
      </c>
      <c r="H283">
        <v>115</v>
      </c>
      <c r="I283">
        <v>51</v>
      </c>
      <c r="J283">
        <v>45</v>
      </c>
      <c r="K283">
        <v>30</v>
      </c>
      <c r="L283">
        <v>32</v>
      </c>
      <c r="M283">
        <v>11</v>
      </c>
      <c r="N283">
        <v>1</v>
      </c>
    </row>
    <row r="284" spans="1:14" x14ac:dyDescent="0.3">
      <c r="A284" t="s">
        <v>299</v>
      </c>
      <c r="B284" t="s">
        <v>118</v>
      </c>
      <c r="C284">
        <v>9.5</v>
      </c>
      <c r="D284">
        <v>0</v>
      </c>
      <c r="E284">
        <v>0</v>
      </c>
      <c r="F284">
        <v>6</v>
      </c>
      <c r="G284">
        <v>9</v>
      </c>
      <c r="H284">
        <v>36</v>
      </c>
      <c r="I284">
        <v>75</v>
      </c>
      <c r="J284">
        <v>108</v>
      </c>
      <c r="K284">
        <v>122</v>
      </c>
      <c r="L284">
        <v>94</v>
      </c>
      <c r="M284">
        <v>57</v>
      </c>
      <c r="N284">
        <v>0</v>
      </c>
    </row>
    <row r="285" spans="1:14" x14ac:dyDescent="0.3">
      <c r="A285" t="s">
        <v>100</v>
      </c>
      <c r="B285" t="s">
        <v>118</v>
      </c>
      <c r="C285">
        <v>8.6</v>
      </c>
      <c r="D285">
        <v>57</v>
      </c>
      <c r="E285">
        <v>21</v>
      </c>
      <c r="F285">
        <v>15</v>
      </c>
      <c r="G285">
        <v>91</v>
      </c>
      <c r="H285">
        <v>135</v>
      </c>
      <c r="I285">
        <v>93</v>
      </c>
      <c r="J285">
        <v>59</v>
      </c>
      <c r="K285">
        <v>59</v>
      </c>
      <c r="L285">
        <v>60</v>
      </c>
      <c r="M285">
        <v>2</v>
      </c>
      <c r="N285">
        <v>1</v>
      </c>
    </row>
    <row r="286" spans="1:14" x14ac:dyDescent="0.3">
      <c r="A286" t="s">
        <v>300</v>
      </c>
      <c r="B286" t="s">
        <v>119</v>
      </c>
      <c r="C286">
        <v>18</v>
      </c>
      <c r="D286">
        <v>9</v>
      </c>
      <c r="E286">
        <v>7</v>
      </c>
      <c r="F286">
        <v>12</v>
      </c>
      <c r="G286">
        <v>28</v>
      </c>
      <c r="H286">
        <v>78</v>
      </c>
      <c r="I286">
        <v>50</v>
      </c>
      <c r="J286">
        <v>60</v>
      </c>
      <c r="K286">
        <v>136</v>
      </c>
      <c r="L286">
        <v>125</v>
      </c>
      <c r="M286">
        <v>22</v>
      </c>
      <c r="N286">
        <v>1</v>
      </c>
    </row>
    <row r="287" spans="1:14" x14ac:dyDescent="0.3">
      <c r="A287" t="s">
        <v>101</v>
      </c>
      <c r="B287" t="s">
        <v>118</v>
      </c>
      <c r="C287">
        <v>4.2</v>
      </c>
      <c r="D287">
        <v>38</v>
      </c>
      <c r="E287">
        <v>3</v>
      </c>
      <c r="F287">
        <v>7</v>
      </c>
      <c r="G287">
        <v>64</v>
      </c>
      <c r="H287">
        <v>159</v>
      </c>
      <c r="I287">
        <v>107</v>
      </c>
      <c r="J287">
        <v>61</v>
      </c>
      <c r="K287">
        <v>51</v>
      </c>
      <c r="L287">
        <v>49</v>
      </c>
      <c r="M287">
        <v>9</v>
      </c>
      <c r="N287">
        <v>1</v>
      </c>
    </row>
    <row r="288" spans="1:14" x14ac:dyDescent="0.3">
      <c r="A288" t="s">
        <v>102</v>
      </c>
      <c r="B288" t="s">
        <v>119</v>
      </c>
      <c r="C288">
        <v>8.9</v>
      </c>
      <c r="D288">
        <v>31</v>
      </c>
      <c r="E288">
        <v>6</v>
      </c>
      <c r="F288">
        <v>9</v>
      </c>
      <c r="G288">
        <v>80</v>
      </c>
      <c r="H288">
        <v>173</v>
      </c>
      <c r="I288">
        <v>68</v>
      </c>
      <c r="J288">
        <v>60</v>
      </c>
      <c r="K288">
        <v>56</v>
      </c>
      <c r="L288">
        <v>61</v>
      </c>
      <c r="M288">
        <v>1</v>
      </c>
      <c r="N288">
        <v>1</v>
      </c>
    </row>
    <row r="289" spans="1:14" x14ac:dyDescent="0.3">
      <c r="A289" t="s">
        <v>301</v>
      </c>
      <c r="B289" t="s">
        <v>118</v>
      </c>
      <c r="C289">
        <v>7</v>
      </c>
      <c r="D289">
        <v>24</v>
      </c>
      <c r="E289">
        <v>0</v>
      </c>
      <c r="F289">
        <v>9</v>
      </c>
      <c r="G289">
        <v>32</v>
      </c>
      <c r="H289">
        <v>61</v>
      </c>
      <c r="I289">
        <v>36</v>
      </c>
      <c r="J289">
        <v>161</v>
      </c>
      <c r="K289">
        <v>99</v>
      </c>
      <c r="L289">
        <v>78</v>
      </c>
      <c r="M289">
        <v>33</v>
      </c>
      <c r="N289">
        <v>0</v>
      </c>
    </row>
    <row r="290" spans="1:14" x14ac:dyDescent="0.3">
      <c r="A290" t="s">
        <v>103</v>
      </c>
      <c r="B290" t="s">
        <v>118</v>
      </c>
      <c r="C290">
        <v>5.3</v>
      </c>
      <c r="D290">
        <v>23</v>
      </c>
      <c r="E290">
        <v>6</v>
      </c>
      <c r="F290">
        <v>13</v>
      </c>
      <c r="G290">
        <v>196</v>
      </c>
      <c r="H290">
        <v>128</v>
      </c>
      <c r="I290">
        <v>45</v>
      </c>
      <c r="J290">
        <v>30</v>
      </c>
      <c r="K290">
        <v>33</v>
      </c>
      <c r="L290">
        <v>62</v>
      </c>
      <c r="M290">
        <v>5</v>
      </c>
      <c r="N290">
        <v>1</v>
      </c>
    </row>
    <row r="291" spans="1:14" x14ac:dyDescent="0.3">
      <c r="A291" t="s">
        <v>302</v>
      </c>
      <c r="B291" t="s">
        <v>119</v>
      </c>
      <c r="C291">
        <v>11</v>
      </c>
      <c r="D291">
        <v>24</v>
      </c>
      <c r="E291">
        <v>16</v>
      </c>
      <c r="F291">
        <v>5</v>
      </c>
      <c r="G291">
        <v>11</v>
      </c>
      <c r="H291">
        <v>22</v>
      </c>
      <c r="I291">
        <v>88</v>
      </c>
      <c r="J291">
        <v>118</v>
      </c>
      <c r="K291">
        <v>107</v>
      </c>
      <c r="L291">
        <v>154</v>
      </c>
      <c r="M291">
        <v>0</v>
      </c>
      <c r="N291">
        <v>1</v>
      </c>
    </row>
    <row r="292" spans="1:14" x14ac:dyDescent="0.3">
      <c r="A292" t="s">
        <v>104</v>
      </c>
      <c r="B292" t="s">
        <v>118</v>
      </c>
      <c r="C292">
        <v>12</v>
      </c>
      <c r="D292">
        <v>49</v>
      </c>
      <c r="E292">
        <v>7</v>
      </c>
      <c r="F292">
        <v>3</v>
      </c>
      <c r="G292">
        <v>3</v>
      </c>
      <c r="H292">
        <v>86</v>
      </c>
      <c r="I292">
        <v>127</v>
      </c>
      <c r="J292">
        <v>104</v>
      </c>
      <c r="K292">
        <v>86</v>
      </c>
      <c r="L292">
        <v>91</v>
      </c>
      <c r="M292">
        <v>3</v>
      </c>
      <c r="N292">
        <v>1</v>
      </c>
    </row>
    <row r="293" spans="1:14" x14ac:dyDescent="0.3">
      <c r="A293" t="s">
        <v>303</v>
      </c>
      <c r="B293" t="s">
        <v>118</v>
      </c>
      <c r="C293">
        <v>4.5</v>
      </c>
      <c r="D293">
        <v>0</v>
      </c>
      <c r="E293">
        <v>0</v>
      </c>
      <c r="F293">
        <v>2</v>
      </c>
      <c r="G293">
        <v>21</v>
      </c>
      <c r="H293">
        <v>80</v>
      </c>
      <c r="I293">
        <v>98</v>
      </c>
      <c r="J293">
        <v>76</v>
      </c>
      <c r="K293">
        <v>36</v>
      </c>
      <c r="L293">
        <v>145</v>
      </c>
      <c r="M293">
        <v>44</v>
      </c>
      <c r="N293">
        <v>0</v>
      </c>
    </row>
    <row r="294" spans="1:14" x14ac:dyDescent="0.3">
      <c r="A294" t="s">
        <v>304</v>
      </c>
      <c r="B294" t="s">
        <v>124</v>
      </c>
      <c r="C294">
        <v>7.5</v>
      </c>
      <c r="D294">
        <v>6</v>
      </c>
      <c r="E294">
        <v>0</v>
      </c>
      <c r="F294">
        <v>0</v>
      </c>
      <c r="G294">
        <v>5</v>
      </c>
      <c r="H294">
        <v>36</v>
      </c>
      <c r="I294">
        <v>45</v>
      </c>
      <c r="J294">
        <v>64</v>
      </c>
      <c r="K294">
        <v>98</v>
      </c>
      <c r="L294">
        <v>227</v>
      </c>
      <c r="M294">
        <v>27</v>
      </c>
      <c r="N294">
        <v>0</v>
      </c>
    </row>
    <row r="295" spans="1:14" x14ac:dyDescent="0.3">
      <c r="A295" t="s">
        <v>305</v>
      </c>
      <c r="B295" t="s">
        <v>124</v>
      </c>
      <c r="C295">
        <v>10</v>
      </c>
      <c r="D295">
        <v>9</v>
      </c>
      <c r="E295">
        <v>0</v>
      </c>
      <c r="F295">
        <v>0</v>
      </c>
      <c r="G295">
        <v>28</v>
      </c>
      <c r="H295">
        <v>66</v>
      </c>
      <c r="I295">
        <v>34</v>
      </c>
      <c r="J295">
        <v>47</v>
      </c>
      <c r="K295">
        <v>161</v>
      </c>
      <c r="L295">
        <v>148</v>
      </c>
      <c r="M295">
        <v>15</v>
      </c>
      <c r="N295">
        <v>0</v>
      </c>
    </row>
    <row r="296" spans="1:14" x14ac:dyDescent="0.3">
      <c r="A296" t="s">
        <v>306</v>
      </c>
      <c r="B296" t="s">
        <v>124</v>
      </c>
      <c r="C296">
        <v>6</v>
      </c>
      <c r="D296">
        <v>0</v>
      </c>
      <c r="E296">
        <v>0</v>
      </c>
      <c r="F296">
        <v>0</v>
      </c>
      <c r="G296">
        <v>31</v>
      </c>
      <c r="H296">
        <v>45</v>
      </c>
      <c r="I296">
        <v>74</v>
      </c>
      <c r="J296">
        <v>107</v>
      </c>
      <c r="K296">
        <v>123</v>
      </c>
      <c r="L296">
        <v>113</v>
      </c>
      <c r="M296">
        <v>7</v>
      </c>
      <c r="N296">
        <v>0</v>
      </c>
    </row>
    <row r="297" spans="1:14" x14ac:dyDescent="0.3">
      <c r="A297" t="s">
        <v>307</v>
      </c>
      <c r="B297" t="s">
        <v>124</v>
      </c>
      <c r="C297">
        <v>7.8</v>
      </c>
      <c r="D297">
        <v>18</v>
      </c>
      <c r="E297">
        <v>11</v>
      </c>
      <c r="F297">
        <v>27</v>
      </c>
      <c r="G297">
        <v>12</v>
      </c>
      <c r="H297">
        <v>12</v>
      </c>
      <c r="I297">
        <v>26</v>
      </c>
      <c r="J297">
        <v>40</v>
      </c>
      <c r="K297">
        <v>115</v>
      </c>
      <c r="L297">
        <v>195</v>
      </c>
      <c r="M297">
        <v>89</v>
      </c>
      <c r="N297">
        <v>1</v>
      </c>
    </row>
    <row r="298" spans="1:14" x14ac:dyDescent="0.3">
      <c r="A298" t="s">
        <v>308</v>
      </c>
      <c r="B298" t="s">
        <v>118</v>
      </c>
      <c r="C298">
        <v>13.5</v>
      </c>
      <c r="D298">
        <v>0</v>
      </c>
      <c r="E298">
        <v>0</v>
      </c>
      <c r="F298">
        <v>3</v>
      </c>
      <c r="G298">
        <v>5</v>
      </c>
      <c r="H298">
        <v>9</v>
      </c>
      <c r="I298">
        <v>12</v>
      </c>
      <c r="J298">
        <v>54</v>
      </c>
      <c r="K298">
        <v>295</v>
      </c>
      <c r="L298">
        <v>118</v>
      </c>
      <c r="M298">
        <v>5</v>
      </c>
      <c r="N298">
        <v>0</v>
      </c>
    </row>
    <row r="299" spans="1:14" x14ac:dyDescent="0.3">
      <c r="A299" t="s">
        <v>309</v>
      </c>
      <c r="B299" t="s">
        <v>119</v>
      </c>
      <c r="C299">
        <v>10</v>
      </c>
      <c r="D299">
        <v>51</v>
      </c>
      <c r="E299">
        <v>19</v>
      </c>
      <c r="F299">
        <v>6</v>
      </c>
      <c r="G299">
        <v>24</v>
      </c>
      <c r="H299">
        <v>129</v>
      </c>
      <c r="I299">
        <v>131</v>
      </c>
      <c r="J299">
        <v>70</v>
      </c>
      <c r="K299">
        <v>64</v>
      </c>
      <c r="L299">
        <v>76</v>
      </c>
      <c r="M299">
        <v>6</v>
      </c>
      <c r="N299">
        <v>1</v>
      </c>
    </row>
    <row r="300" spans="1:14" x14ac:dyDescent="0.3">
      <c r="A300" t="s">
        <v>390</v>
      </c>
      <c r="B300" t="s">
        <v>118</v>
      </c>
      <c r="C300">
        <v>16.2</v>
      </c>
      <c r="D300">
        <v>26</v>
      </c>
      <c r="E300">
        <v>14</v>
      </c>
      <c r="F300">
        <v>7</v>
      </c>
      <c r="G300">
        <v>103</v>
      </c>
      <c r="H300">
        <v>131</v>
      </c>
      <c r="I300">
        <v>61</v>
      </c>
      <c r="J300">
        <v>47</v>
      </c>
      <c r="K300">
        <v>44</v>
      </c>
      <c r="L300">
        <v>83</v>
      </c>
      <c r="M300">
        <v>31</v>
      </c>
      <c r="N300">
        <v>1</v>
      </c>
    </row>
    <row r="301" spans="1:14" x14ac:dyDescent="0.3">
      <c r="A301" t="s">
        <v>310</v>
      </c>
      <c r="B301" t="s">
        <v>118</v>
      </c>
      <c r="C301">
        <v>4.5999999999999996</v>
      </c>
      <c r="D301">
        <v>40</v>
      </c>
      <c r="E301">
        <v>1</v>
      </c>
      <c r="F301">
        <v>1</v>
      </c>
      <c r="G301">
        <v>46</v>
      </c>
      <c r="H301">
        <v>274</v>
      </c>
      <c r="I301">
        <v>53</v>
      </c>
      <c r="J301">
        <v>39</v>
      </c>
      <c r="K301">
        <v>60</v>
      </c>
      <c r="L301">
        <v>28</v>
      </c>
      <c r="M301">
        <v>1</v>
      </c>
      <c r="N301">
        <v>1</v>
      </c>
    </row>
    <row r="302" spans="1:14" x14ac:dyDescent="0.3">
      <c r="A302" t="s">
        <v>311</v>
      </c>
      <c r="B302" t="s">
        <v>118</v>
      </c>
      <c r="C302">
        <v>3</v>
      </c>
      <c r="D302">
        <v>18</v>
      </c>
      <c r="E302">
        <v>0</v>
      </c>
      <c r="F302">
        <v>5</v>
      </c>
      <c r="G302">
        <v>22</v>
      </c>
      <c r="H302">
        <v>57</v>
      </c>
      <c r="I302">
        <v>110</v>
      </c>
      <c r="J302">
        <v>109</v>
      </c>
      <c r="K302">
        <v>70</v>
      </c>
      <c r="L302">
        <v>103</v>
      </c>
      <c r="M302">
        <v>29</v>
      </c>
      <c r="N302">
        <v>0</v>
      </c>
    </row>
    <row r="303" spans="1:14" x14ac:dyDescent="0.3">
      <c r="A303" t="s">
        <v>312</v>
      </c>
      <c r="B303" t="s">
        <v>118</v>
      </c>
      <c r="C303">
        <v>8</v>
      </c>
      <c r="D303">
        <v>0</v>
      </c>
      <c r="E303">
        <v>0</v>
      </c>
      <c r="F303">
        <v>8</v>
      </c>
      <c r="G303">
        <v>11</v>
      </c>
      <c r="H303">
        <v>48</v>
      </c>
      <c r="I303">
        <v>26</v>
      </c>
      <c r="J303">
        <v>87</v>
      </c>
      <c r="K303">
        <v>177</v>
      </c>
      <c r="L303">
        <v>119</v>
      </c>
      <c r="M303">
        <v>9</v>
      </c>
      <c r="N303">
        <v>0</v>
      </c>
    </row>
    <row r="304" spans="1:14" x14ac:dyDescent="0.3">
      <c r="A304" t="s">
        <v>313</v>
      </c>
      <c r="B304" t="s">
        <v>118</v>
      </c>
      <c r="C304">
        <v>6</v>
      </c>
      <c r="D304">
        <v>51</v>
      </c>
      <c r="E304">
        <v>18</v>
      </c>
      <c r="F304">
        <v>9</v>
      </c>
      <c r="G304">
        <v>44</v>
      </c>
      <c r="H304">
        <v>116</v>
      </c>
      <c r="I304">
        <v>114</v>
      </c>
      <c r="J304">
        <v>59</v>
      </c>
      <c r="K304">
        <v>65</v>
      </c>
      <c r="L304">
        <v>87</v>
      </c>
      <c r="M304">
        <v>16</v>
      </c>
      <c r="N304">
        <v>1</v>
      </c>
    </row>
    <row r="305" spans="1:14" x14ac:dyDescent="0.3">
      <c r="A305" t="s">
        <v>105</v>
      </c>
      <c r="B305" t="s">
        <v>118</v>
      </c>
      <c r="C305">
        <v>8.9</v>
      </c>
      <c r="D305">
        <v>41</v>
      </c>
      <c r="E305">
        <v>3</v>
      </c>
      <c r="F305">
        <v>3</v>
      </c>
      <c r="G305">
        <v>25</v>
      </c>
      <c r="H305">
        <v>99</v>
      </c>
      <c r="I305">
        <v>128</v>
      </c>
      <c r="J305">
        <v>116</v>
      </c>
      <c r="K305">
        <v>88</v>
      </c>
      <c r="L305">
        <v>44</v>
      </c>
      <c r="M305">
        <v>1</v>
      </c>
      <c r="N305">
        <v>1</v>
      </c>
    </row>
    <row r="306" spans="1:14" x14ac:dyDescent="0.3">
      <c r="A306" t="s">
        <v>314</v>
      </c>
      <c r="B306" t="s">
        <v>124</v>
      </c>
      <c r="C306">
        <v>22</v>
      </c>
      <c r="D306">
        <v>0</v>
      </c>
      <c r="E306">
        <v>0</v>
      </c>
      <c r="F306">
        <v>2</v>
      </c>
      <c r="G306">
        <v>0</v>
      </c>
      <c r="H306">
        <v>10</v>
      </c>
      <c r="I306">
        <v>7</v>
      </c>
      <c r="J306">
        <v>20</v>
      </c>
      <c r="K306">
        <v>168</v>
      </c>
      <c r="L306">
        <v>296</v>
      </c>
      <c r="M306">
        <v>0</v>
      </c>
      <c r="N306">
        <v>0</v>
      </c>
    </row>
    <row r="307" spans="1:14" x14ac:dyDescent="0.3">
      <c r="A307" t="s">
        <v>315</v>
      </c>
      <c r="B307" t="s">
        <v>124</v>
      </c>
      <c r="C307">
        <v>27.5</v>
      </c>
      <c r="D307">
        <v>0</v>
      </c>
      <c r="E307">
        <v>0</v>
      </c>
      <c r="F307">
        <v>5</v>
      </c>
      <c r="G307">
        <v>6</v>
      </c>
      <c r="H307">
        <v>28</v>
      </c>
      <c r="I307">
        <v>0</v>
      </c>
      <c r="J307">
        <v>11</v>
      </c>
      <c r="K307">
        <v>176</v>
      </c>
      <c r="L307">
        <v>279</v>
      </c>
      <c r="M307">
        <v>0</v>
      </c>
      <c r="N307">
        <v>0</v>
      </c>
    </row>
    <row r="308" spans="1:14" x14ac:dyDescent="0.3">
      <c r="A308" t="s">
        <v>316</v>
      </c>
      <c r="B308" t="s">
        <v>118</v>
      </c>
      <c r="C308">
        <v>7.5</v>
      </c>
      <c r="D308">
        <v>14</v>
      </c>
      <c r="E308">
        <v>0</v>
      </c>
      <c r="F308">
        <v>7</v>
      </c>
      <c r="G308">
        <v>5</v>
      </c>
      <c r="H308">
        <v>37</v>
      </c>
      <c r="I308">
        <v>71</v>
      </c>
      <c r="J308">
        <v>151</v>
      </c>
      <c r="K308">
        <v>101</v>
      </c>
      <c r="L308">
        <v>126</v>
      </c>
      <c r="M308">
        <v>7</v>
      </c>
      <c r="N308">
        <v>0</v>
      </c>
    </row>
    <row r="309" spans="1:14" x14ac:dyDescent="0.3">
      <c r="A309" t="s">
        <v>317</v>
      </c>
      <c r="B309" t="s">
        <v>118</v>
      </c>
      <c r="C309">
        <v>8.5</v>
      </c>
      <c r="D309">
        <v>42</v>
      </c>
      <c r="E309">
        <v>16</v>
      </c>
      <c r="F309">
        <v>12</v>
      </c>
      <c r="G309">
        <v>38</v>
      </c>
      <c r="H309">
        <v>107</v>
      </c>
      <c r="I309">
        <v>130</v>
      </c>
      <c r="J309">
        <v>89</v>
      </c>
      <c r="K309">
        <v>58</v>
      </c>
      <c r="L309">
        <v>62</v>
      </c>
      <c r="M309">
        <v>16</v>
      </c>
      <c r="N309">
        <v>1</v>
      </c>
    </row>
    <row r="310" spans="1:14" x14ac:dyDescent="0.3">
      <c r="A310" t="s">
        <v>106</v>
      </c>
      <c r="B310" t="s">
        <v>118</v>
      </c>
      <c r="C310">
        <v>5</v>
      </c>
      <c r="D310">
        <v>45</v>
      </c>
      <c r="E310">
        <v>6</v>
      </c>
      <c r="F310">
        <v>6</v>
      </c>
      <c r="G310">
        <v>85</v>
      </c>
      <c r="H310">
        <v>196</v>
      </c>
      <c r="I310">
        <v>64</v>
      </c>
      <c r="J310">
        <v>45</v>
      </c>
      <c r="K310">
        <v>51</v>
      </c>
      <c r="L310">
        <v>56</v>
      </c>
      <c r="M310">
        <v>3</v>
      </c>
      <c r="N310">
        <v>1</v>
      </c>
    </row>
    <row r="311" spans="1:14" x14ac:dyDescent="0.3">
      <c r="A311" t="s">
        <v>391</v>
      </c>
      <c r="B311" t="s">
        <v>124</v>
      </c>
      <c r="C311">
        <v>10.5</v>
      </c>
      <c r="D311">
        <v>0</v>
      </c>
      <c r="E311">
        <v>0</v>
      </c>
      <c r="F311">
        <v>0</v>
      </c>
      <c r="G311">
        <v>31</v>
      </c>
      <c r="H311">
        <v>72</v>
      </c>
      <c r="I311">
        <v>87</v>
      </c>
      <c r="J311">
        <v>116</v>
      </c>
      <c r="K311">
        <v>88</v>
      </c>
      <c r="L311">
        <v>95</v>
      </c>
      <c r="M311">
        <v>11</v>
      </c>
      <c r="N311">
        <v>1</v>
      </c>
    </row>
    <row r="312" spans="1:14" x14ac:dyDescent="0.3">
      <c r="A312" t="s">
        <v>392</v>
      </c>
      <c r="B312" t="s">
        <v>121</v>
      </c>
      <c r="C312">
        <v>11</v>
      </c>
      <c r="D312">
        <v>0</v>
      </c>
      <c r="E312">
        <v>0</v>
      </c>
      <c r="F312">
        <v>0</v>
      </c>
      <c r="G312">
        <v>12</v>
      </c>
      <c r="H312">
        <v>46</v>
      </c>
      <c r="I312">
        <v>58</v>
      </c>
      <c r="J312">
        <v>119</v>
      </c>
      <c r="K312">
        <v>90</v>
      </c>
      <c r="L312">
        <v>108</v>
      </c>
      <c r="M312">
        <v>66</v>
      </c>
      <c r="N312">
        <v>1</v>
      </c>
    </row>
    <row r="313" spans="1:14" x14ac:dyDescent="0.3">
      <c r="A313" t="s">
        <v>318</v>
      </c>
      <c r="B313" t="s">
        <v>124</v>
      </c>
      <c r="C313">
        <v>12</v>
      </c>
      <c r="D313">
        <v>0</v>
      </c>
      <c r="E313">
        <v>0</v>
      </c>
      <c r="F313">
        <v>0</v>
      </c>
      <c r="G313">
        <v>33</v>
      </c>
      <c r="H313">
        <v>26</v>
      </c>
      <c r="I313">
        <v>38</v>
      </c>
      <c r="J313">
        <v>80</v>
      </c>
      <c r="K313">
        <v>138</v>
      </c>
      <c r="L313">
        <v>164</v>
      </c>
      <c r="M313">
        <v>21</v>
      </c>
      <c r="N313">
        <v>1</v>
      </c>
    </row>
    <row r="314" spans="1:14" x14ac:dyDescent="0.3">
      <c r="A314" t="s">
        <v>319</v>
      </c>
      <c r="B314" t="s">
        <v>124</v>
      </c>
      <c r="C314">
        <v>12.6</v>
      </c>
      <c r="D314">
        <v>0</v>
      </c>
      <c r="E314">
        <v>0</v>
      </c>
      <c r="F314">
        <v>3</v>
      </c>
      <c r="G314">
        <v>3</v>
      </c>
      <c r="H314">
        <v>8</v>
      </c>
      <c r="I314">
        <v>78</v>
      </c>
      <c r="J314">
        <v>114</v>
      </c>
      <c r="K314">
        <v>158</v>
      </c>
      <c r="L314">
        <v>125</v>
      </c>
      <c r="M314">
        <v>14</v>
      </c>
      <c r="N314">
        <v>0</v>
      </c>
    </row>
    <row r="315" spans="1:14" x14ac:dyDescent="0.3">
      <c r="A315" t="s">
        <v>320</v>
      </c>
      <c r="B315" t="s">
        <v>119</v>
      </c>
      <c r="C315">
        <v>10</v>
      </c>
      <c r="D315">
        <v>28</v>
      </c>
      <c r="E315">
        <v>10</v>
      </c>
      <c r="F315">
        <v>4</v>
      </c>
      <c r="G315">
        <v>11</v>
      </c>
      <c r="H315">
        <v>72</v>
      </c>
      <c r="I315">
        <v>79</v>
      </c>
      <c r="J315">
        <v>95</v>
      </c>
      <c r="K315">
        <v>120</v>
      </c>
      <c r="L315">
        <v>119</v>
      </c>
      <c r="M315">
        <v>3</v>
      </c>
      <c r="N315">
        <v>1</v>
      </c>
    </row>
    <row r="316" spans="1:14" x14ac:dyDescent="0.3">
      <c r="A316" t="s">
        <v>107</v>
      </c>
      <c r="B316" t="s">
        <v>119</v>
      </c>
      <c r="C316">
        <v>5.2</v>
      </c>
      <c r="D316">
        <v>35</v>
      </c>
      <c r="E316">
        <v>11</v>
      </c>
      <c r="F316">
        <v>9</v>
      </c>
      <c r="G316">
        <v>21</v>
      </c>
      <c r="H316">
        <v>141</v>
      </c>
      <c r="I316">
        <v>97</v>
      </c>
      <c r="J316">
        <v>64</v>
      </c>
      <c r="K316">
        <v>55</v>
      </c>
      <c r="L316">
        <v>119</v>
      </c>
      <c r="M316">
        <v>3</v>
      </c>
      <c r="N316">
        <v>1</v>
      </c>
    </row>
    <row r="317" spans="1:14" x14ac:dyDescent="0.3">
      <c r="A317" t="s">
        <v>321</v>
      </c>
      <c r="B317" t="s">
        <v>119</v>
      </c>
      <c r="C317">
        <v>6</v>
      </c>
      <c r="D317">
        <v>5</v>
      </c>
      <c r="E317">
        <v>2</v>
      </c>
      <c r="F317">
        <v>4</v>
      </c>
      <c r="G317">
        <v>12</v>
      </c>
      <c r="H317">
        <v>28</v>
      </c>
      <c r="I317">
        <v>54</v>
      </c>
      <c r="J317">
        <v>70</v>
      </c>
      <c r="K317">
        <v>147</v>
      </c>
      <c r="L317">
        <v>186</v>
      </c>
      <c r="M317">
        <v>4</v>
      </c>
      <c r="N317">
        <v>0</v>
      </c>
    </row>
    <row r="318" spans="1:14" x14ac:dyDescent="0.3">
      <c r="A318" t="s">
        <v>322</v>
      </c>
      <c r="B318" t="s">
        <v>119</v>
      </c>
      <c r="C318">
        <v>9</v>
      </c>
      <c r="D318">
        <v>32</v>
      </c>
      <c r="E318">
        <v>22</v>
      </c>
      <c r="F318">
        <v>12</v>
      </c>
      <c r="G318">
        <v>27</v>
      </c>
      <c r="H318">
        <v>72</v>
      </c>
      <c r="I318">
        <v>80</v>
      </c>
      <c r="J318">
        <v>87</v>
      </c>
      <c r="K318">
        <v>75</v>
      </c>
      <c r="L318">
        <v>132</v>
      </c>
      <c r="M318">
        <v>26</v>
      </c>
      <c r="N318">
        <v>1</v>
      </c>
    </row>
    <row r="319" spans="1:14" x14ac:dyDescent="0.3">
      <c r="A319" t="s">
        <v>108</v>
      </c>
      <c r="B319" t="s">
        <v>118</v>
      </c>
      <c r="C319">
        <v>3.7</v>
      </c>
      <c r="D319">
        <v>61</v>
      </c>
      <c r="E319">
        <v>5</v>
      </c>
      <c r="F319">
        <v>6</v>
      </c>
      <c r="G319">
        <v>83</v>
      </c>
      <c r="H319">
        <v>189</v>
      </c>
      <c r="I319">
        <v>102</v>
      </c>
      <c r="J319">
        <v>42</v>
      </c>
      <c r="K319">
        <v>47</v>
      </c>
      <c r="L319">
        <v>31</v>
      </c>
      <c r="M319">
        <v>6</v>
      </c>
      <c r="N319">
        <v>1</v>
      </c>
    </row>
    <row r="320" spans="1:14" x14ac:dyDescent="0.3">
      <c r="A320" t="s">
        <v>323</v>
      </c>
      <c r="B320" t="s">
        <v>118</v>
      </c>
      <c r="C320">
        <v>6.5</v>
      </c>
      <c r="D320">
        <v>0</v>
      </c>
      <c r="E320">
        <v>0</v>
      </c>
      <c r="F320">
        <v>0</v>
      </c>
      <c r="G320">
        <v>14</v>
      </c>
      <c r="H320">
        <v>69</v>
      </c>
      <c r="I320">
        <v>112</v>
      </c>
      <c r="J320">
        <v>83</v>
      </c>
      <c r="K320">
        <v>104</v>
      </c>
      <c r="L320">
        <v>94</v>
      </c>
      <c r="M320">
        <v>24</v>
      </c>
      <c r="N320">
        <v>1</v>
      </c>
    </row>
    <row r="321" spans="1:14" x14ac:dyDescent="0.3">
      <c r="A321" t="s">
        <v>324</v>
      </c>
      <c r="B321" t="s">
        <v>124</v>
      </c>
      <c r="C321">
        <v>9</v>
      </c>
      <c r="D321">
        <v>0</v>
      </c>
      <c r="E321">
        <v>0</v>
      </c>
      <c r="F321">
        <v>0</v>
      </c>
      <c r="G321">
        <v>2</v>
      </c>
      <c r="H321">
        <v>43</v>
      </c>
      <c r="I321">
        <v>57</v>
      </c>
      <c r="J321">
        <v>71</v>
      </c>
      <c r="K321">
        <v>100</v>
      </c>
      <c r="L321">
        <v>208</v>
      </c>
      <c r="M321">
        <v>21</v>
      </c>
      <c r="N321">
        <v>1</v>
      </c>
    </row>
    <row r="322" spans="1:14" x14ac:dyDescent="0.3">
      <c r="A322" t="s">
        <v>325</v>
      </c>
      <c r="B322" t="s">
        <v>124</v>
      </c>
      <c r="C322">
        <v>27.8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13</v>
      </c>
      <c r="K322">
        <v>141</v>
      </c>
      <c r="L322">
        <v>347</v>
      </c>
      <c r="M322">
        <v>0</v>
      </c>
      <c r="N322">
        <v>0</v>
      </c>
    </row>
    <row r="323" spans="1:14" x14ac:dyDescent="0.3">
      <c r="A323" t="s">
        <v>326</v>
      </c>
      <c r="B323" t="s">
        <v>118</v>
      </c>
      <c r="C323">
        <v>6.4</v>
      </c>
      <c r="D323">
        <v>50</v>
      </c>
      <c r="E323">
        <v>19</v>
      </c>
      <c r="F323">
        <v>15</v>
      </c>
      <c r="G323">
        <v>8</v>
      </c>
      <c r="H323">
        <v>64</v>
      </c>
      <c r="I323">
        <v>72</v>
      </c>
      <c r="J323">
        <v>104</v>
      </c>
      <c r="K323">
        <v>102</v>
      </c>
      <c r="L323">
        <v>113</v>
      </c>
      <c r="M323">
        <v>37</v>
      </c>
      <c r="N323">
        <v>1</v>
      </c>
    </row>
    <row r="324" spans="1:14" x14ac:dyDescent="0.3">
      <c r="A324" t="s">
        <v>327</v>
      </c>
      <c r="B324" t="s">
        <v>118</v>
      </c>
      <c r="C324">
        <v>7.2</v>
      </c>
      <c r="D324">
        <v>7</v>
      </c>
      <c r="E324">
        <v>5</v>
      </c>
      <c r="F324">
        <v>8</v>
      </c>
      <c r="G324">
        <v>15</v>
      </c>
      <c r="H324">
        <v>29</v>
      </c>
      <c r="I324">
        <v>79</v>
      </c>
      <c r="J324">
        <v>91</v>
      </c>
      <c r="K324">
        <v>143</v>
      </c>
      <c r="L324">
        <v>134</v>
      </c>
      <c r="M324">
        <v>9</v>
      </c>
      <c r="N324">
        <v>0</v>
      </c>
    </row>
    <row r="325" spans="1:14" x14ac:dyDescent="0.3">
      <c r="A325" t="s">
        <v>328</v>
      </c>
      <c r="B325" t="s">
        <v>118</v>
      </c>
      <c r="C325">
        <v>5</v>
      </c>
      <c r="D325">
        <v>24</v>
      </c>
      <c r="E325">
        <v>0</v>
      </c>
      <c r="F325">
        <v>4</v>
      </c>
      <c r="G325">
        <v>3</v>
      </c>
      <c r="H325">
        <v>33</v>
      </c>
      <c r="I325">
        <v>63</v>
      </c>
      <c r="J325">
        <v>100</v>
      </c>
      <c r="K325">
        <v>97</v>
      </c>
      <c r="L325">
        <v>147</v>
      </c>
      <c r="M325">
        <v>58</v>
      </c>
      <c r="N325">
        <v>0</v>
      </c>
    </row>
    <row r="326" spans="1:14" x14ac:dyDescent="0.3">
      <c r="A326" t="s">
        <v>329</v>
      </c>
      <c r="B326" t="s">
        <v>121</v>
      </c>
      <c r="C326">
        <v>6.8</v>
      </c>
      <c r="D326">
        <v>19</v>
      </c>
      <c r="E326">
        <v>7</v>
      </c>
      <c r="F326">
        <v>14</v>
      </c>
      <c r="G326">
        <v>37</v>
      </c>
      <c r="H326">
        <v>73</v>
      </c>
      <c r="I326">
        <v>62</v>
      </c>
      <c r="J326">
        <v>57</v>
      </c>
      <c r="K326">
        <v>89</v>
      </c>
      <c r="L326">
        <v>130</v>
      </c>
      <c r="M326">
        <v>52</v>
      </c>
      <c r="N326">
        <v>0</v>
      </c>
    </row>
    <row r="327" spans="1:14" x14ac:dyDescent="0.3">
      <c r="A327" t="s">
        <v>109</v>
      </c>
      <c r="B327" t="s">
        <v>118</v>
      </c>
      <c r="C327">
        <v>5.4</v>
      </c>
      <c r="D327">
        <v>47</v>
      </c>
      <c r="E327">
        <v>15</v>
      </c>
      <c r="F327">
        <v>22</v>
      </c>
      <c r="G327">
        <v>69</v>
      </c>
      <c r="H327">
        <v>130</v>
      </c>
      <c r="I327">
        <v>98</v>
      </c>
      <c r="J327">
        <v>78</v>
      </c>
      <c r="K327">
        <v>48</v>
      </c>
      <c r="L327">
        <v>76</v>
      </c>
      <c r="M327">
        <v>2</v>
      </c>
      <c r="N327">
        <v>1</v>
      </c>
    </row>
    <row r="328" spans="1:14" x14ac:dyDescent="0.3">
      <c r="A328" t="s">
        <v>110</v>
      </c>
      <c r="B328" t="s">
        <v>118</v>
      </c>
      <c r="C328">
        <v>6.6</v>
      </c>
      <c r="D328">
        <v>19</v>
      </c>
      <c r="E328">
        <v>2</v>
      </c>
      <c r="F328">
        <v>4</v>
      </c>
      <c r="G328">
        <v>21</v>
      </c>
      <c r="H328">
        <v>76</v>
      </c>
      <c r="I328">
        <v>70</v>
      </c>
      <c r="J328">
        <v>93</v>
      </c>
      <c r="K328">
        <v>91</v>
      </c>
      <c r="L328">
        <v>142</v>
      </c>
      <c r="M328">
        <v>8</v>
      </c>
      <c r="N328">
        <v>1</v>
      </c>
    </row>
    <row r="329" spans="1:14" x14ac:dyDescent="0.3">
      <c r="A329" t="s">
        <v>330</v>
      </c>
      <c r="B329" t="s">
        <v>118</v>
      </c>
      <c r="C329">
        <v>8</v>
      </c>
      <c r="D329">
        <v>0</v>
      </c>
      <c r="E329">
        <v>0</v>
      </c>
      <c r="F329">
        <v>2</v>
      </c>
      <c r="G329">
        <v>5</v>
      </c>
      <c r="H329">
        <v>0</v>
      </c>
      <c r="I329">
        <v>4</v>
      </c>
      <c r="J329">
        <v>31</v>
      </c>
      <c r="K329">
        <v>346</v>
      </c>
      <c r="L329">
        <v>114</v>
      </c>
      <c r="M329">
        <v>0</v>
      </c>
      <c r="N329">
        <v>0</v>
      </c>
    </row>
    <row r="330" spans="1:14" x14ac:dyDescent="0.3">
      <c r="A330" t="s">
        <v>331</v>
      </c>
      <c r="B330" t="s">
        <v>124</v>
      </c>
      <c r="C330">
        <v>10.5</v>
      </c>
      <c r="D330">
        <v>21</v>
      </c>
      <c r="E330">
        <v>6</v>
      </c>
      <c r="F330">
        <v>8</v>
      </c>
      <c r="G330">
        <v>16</v>
      </c>
      <c r="H330">
        <v>31</v>
      </c>
      <c r="I330">
        <v>33</v>
      </c>
      <c r="J330">
        <v>101</v>
      </c>
      <c r="K330">
        <v>96</v>
      </c>
      <c r="L330">
        <v>203</v>
      </c>
      <c r="M330">
        <v>20</v>
      </c>
      <c r="N330">
        <v>1</v>
      </c>
    </row>
    <row r="331" spans="1:14" x14ac:dyDescent="0.3">
      <c r="A331" t="s">
        <v>332</v>
      </c>
      <c r="B331" t="s">
        <v>118</v>
      </c>
      <c r="C331">
        <v>8.6999999999999993</v>
      </c>
      <c r="D331">
        <v>52</v>
      </c>
      <c r="E331">
        <v>11</v>
      </c>
      <c r="F331">
        <v>5</v>
      </c>
      <c r="G331">
        <v>4</v>
      </c>
      <c r="H331">
        <v>20</v>
      </c>
      <c r="I331">
        <v>113</v>
      </c>
      <c r="J331">
        <v>145</v>
      </c>
      <c r="K331">
        <v>121</v>
      </c>
      <c r="L331">
        <v>73</v>
      </c>
      <c r="M331">
        <v>23</v>
      </c>
      <c r="N331">
        <v>1</v>
      </c>
    </row>
    <row r="332" spans="1:14" x14ac:dyDescent="0.3">
      <c r="A332" t="s">
        <v>333</v>
      </c>
      <c r="B332" t="s">
        <v>118</v>
      </c>
      <c r="C332">
        <v>6</v>
      </c>
      <c r="D332">
        <v>0</v>
      </c>
      <c r="E332">
        <v>0</v>
      </c>
      <c r="F332">
        <v>5</v>
      </c>
      <c r="G332">
        <v>11</v>
      </c>
      <c r="H332">
        <v>37</v>
      </c>
      <c r="I332">
        <v>84</v>
      </c>
      <c r="J332">
        <v>102</v>
      </c>
      <c r="K332">
        <v>76</v>
      </c>
      <c r="L332">
        <v>164</v>
      </c>
      <c r="M332">
        <v>26</v>
      </c>
      <c r="N332">
        <v>0</v>
      </c>
    </row>
    <row r="333" spans="1:14" x14ac:dyDescent="0.3">
      <c r="A333" t="s">
        <v>334</v>
      </c>
      <c r="B333" t="s">
        <v>124</v>
      </c>
      <c r="C333">
        <v>25</v>
      </c>
      <c r="D333">
        <v>0</v>
      </c>
      <c r="E333">
        <v>0</v>
      </c>
      <c r="F333">
        <v>8</v>
      </c>
      <c r="G333">
        <v>0</v>
      </c>
      <c r="H333">
        <v>7</v>
      </c>
      <c r="I333">
        <v>0</v>
      </c>
      <c r="J333">
        <v>7</v>
      </c>
      <c r="K333">
        <v>239</v>
      </c>
      <c r="L333">
        <v>171</v>
      </c>
      <c r="M333">
        <v>75</v>
      </c>
      <c r="N333">
        <v>0</v>
      </c>
    </row>
    <row r="334" spans="1:14" x14ac:dyDescent="0.3">
      <c r="A334" t="s">
        <v>335</v>
      </c>
      <c r="B334" t="s">
        <v>119</v>
      </c>
      <c r="C334">
        <v>15.3</v>
      </c>
      <c r="D334">
        <v>17</v>
      </c>
      <c r="E334">
        <v>12</v>
      </c>
      <c r="F334">
        <v>8</v>
      </c>
      <c r="G334">
        <v>34</v>
      </c>
      <c r="H334">
        <v>37</v>
      </c>
      <c r="I334">
        <v>54</v>
      </c>
      <c r="J334">
        <v>69</v>
      </c>
      <c r="K334">
        <v>121</v>
      </c>
      <c r="L334">
        <v>157</v>
      </c>
      <c r="M334">
        <v>27</v>
      </c>
      <c r="N334">
        <v>1</v>
      </c>
    </row>
    <row r="335" spans="1:14" x14ac:dyDescent="0.3">
      <c r="A335" t="s">
        <v>336</v>
      </c>
      <c r="B335" t="s">
        <v>118</v>
      </c>
      <c r="C335">
        <v>5.5</v>
      </c>
      <c r="D335">
        <v>0</v>
      </c>
      <c r="E335">
        <v>0</v>
      </c>
      <c r="F335">
        <v>6</v>
      </c>
      <c r="G335">
        <v>58</v>
      </c>
      <c r="H335">
        <v>90</v>
      </c>
      <c r="I335">
        <v>89</v>
      </c>
      <c r="J335">
        <v>97</v>
      </c>
      <c r="K335">
        <v>61</v>
      </c>
      <c r="L335">
        <v>81</v>
      </c>
      <c r="M335">
        <v>24</v>
      </c>
      <c r="N335">
        <v>0</v>
      </c>
    </row>
    <row r="336" spans="1:14" x14ac:dyDescent="0.3">
      <c r="A336" t="s">
        <v>337</v>
      </c>
      <c r="B336" t="s">
        <v>118</v>
      </c>
      <c r="C336">
        <v>7.5</v>
      </c>
      <c r="D336">
        <v>0</v>
      </c>
      <c r="E336">
        <v>0</v>
      </c>
      <c r="F336">
        <v>2</v>
      </c>
      <c r="G336">
        <v>2</v>
      </c>
      <c r="H336">
        <v>113</v>
      </c>
      <c r="I336">
        <v>87</v>
      </c>
      <c r="J336">
        <v>77</v>
      </c>
      <c r="K336">
        <v>75</v>
      </c>
      <c r="L336">
        <v>86</v>
      </c>
      <c r="M336">
        <v>38</v>
      </c>
      <c r="N336">
        <v>0</v>
      </c>
    </row>
    <row r="337" spans="1:14" x14ac:dyDescent="0.3">
      <c r="A337" t="s">
        <v>338</v>
      </c>
      <c r="B337" t="s">
        <v>119</v>
      </c>
      <c r="C337">
        <v>6</v>
      </c>
      <c r="D337">
        <v>23</v>
      </c>
      <c r="E337">
        <v>8</v>
      </c>
      <c r="F337">
        <v>7</v>
      </c>
      <c r="G337">
        <v>16</v>
      </c>
      <c r="H337">
        <v>27</v>
      </c>
      <c r="I337">
        <v>55</v>
      </c>
      <c r="J337">
        <v>88</v>
      </c>
      <c r="K337">
        <v>113</v>
      </c>
      <c r="L337">
        <v>193</v>
      </c>
      <c r="M337">
        <v>8</v>
      </c>
      <c r="N337">
        <v>1</v>
      </c>
    </row>
    <row r="338" spans="1:14" x14ac:dyDescent="0.3">
      <c r="A338" t="s">
        <v>339</v>
      </c>
      <c r="B338" t="s">
        <v>124</v>
      </c>
      <c r="C338">
        <v>9</v>
      </c>
      <c r="D338">
        <v>19</v>
      </c>
      <c r="E338">
        <v>0</v>
      </c>
      <c r="F338">
        <v>0</v>
      </c>
      <c r="G338">
        <v>41</v>
      </c>
      <c r="H338">
        <v>76</v>
      </c>
      <c r="I338">
        <v>78</v>
      </c>
      <c r="J338">
        <v>88</v>
      </c>
      <c r="K338">
        <v>60</v>
      </c>
      <c r="L338">
        <v>96</v>
      </c>
      <c r="M338">
        <v>59</v>
      </c>
      <c r="N338">
        <v>0</v>
      </c>
    </row>
    <row r="339" spans="1:14" x14ac:dyDescent="0.3">
      <c r="A339" t="s">
        <v>340</v>
      </c>
      <c r="B339" t="s">
        <v>124</v>
      </c>
      <c r="C339">
        <v>6.5</v>
      </c>
      <c r="D339">
        <v>14</v>
      </c>
      <c r="E339">
        <v>5</v>
      </c>
      <c r="F339">
        <v>4</v>
      </c>
      <c r="G339">
        <v>4</v>
      </c>
      <c r="H339">
        <v>46</v>
      </c>
      <c r="I339">
        <v>73</v>
      </c>
      <c r="J339">
        <v>77</v>
      </c>
      <c r="K339">
        <v>152</v>
      </c>
      <c r="L339">
        <v>145</v>
      </c>
      <c r="M339">
        <v>3</v>
      </c>
      <c r="N339">
        <v>0</v>
      </c>
    </row>
    <row r="340" spans="1:14" x14ac:dyDescent="0.3">
      <c r="A340" t="s">
        <v>111</v>
      </c>
      <c r="B340" t="s">
        <v>118</v>
      </c>
      <c r="C340">
        <v>10.7</v>
      </c>
      <c r="D340">
        <v>22</v>
      </c>
      <c r="E340">
        <v>20</v>
      </c>
      <c r="F340">
        <v>13</v>
      </c>
      <c r="G340">
        <v>56</v>
      </c>
      <c r="H340">
        <v>77</v>
      </c>
      <c r="I340">
        <v>64</v>
      </c>
      <c r="J340">
        <v>53</v>
      </c>
      <c r="K340">
        <v>68</v>
      </c>
      <c r="L340">
        <v>155</v>
      </c>
      <c r="M340">
        <v>28</v>
      </c>
      <c r="N340">
        <v>1</v>
      </c>
    </row>
    <row r="341" spans="1:14" x14ac:dyDescent="0.3">
      <c r="A341" t="s">
        <v>341</v>
      </c>
      <c r="B341" t="s">
        <v>121</v>
      </c>
      <c r="C341">
        <v>6.4</v>
      </c>
      <c r="D341">
        <v>8</v>
      </c>
      <c r="E341">
        <v>15</v>
      </c>
      <c r="F341">
        <v>28</v>
      </c>
      <c r="G341">
        <v>23</v>
      </c>
      <c r="H341">
        <v>17</v>
      </c>
      <c r="I341">
        <v>14</v>
      </c>
      <c r="J341">
        <v>37</v>
      </c>
      <c r="K341">
        <v>70</v>
      </c>
      <c r="L341">
        <v>231</v>
      </c>
      <c r="M341">
        <v>109</v>
      </c>
      <c r="N341">
        <v>0</v>
      </c>
    </row>
    <row r="342" spans="1:14" x14ac:dyDescent="0.3">
      <c r="A342" t="s">
        <v>342</v>
      </c>
      <c r="B342" t="s">
        <v>124</v>
      </c>
      <c r="C342">
        <v>8</v>
      </c>
      <c r="D342">
        <v>0</v>
      </c>
      <c r="E342">
        <v>0</v>
      </c>
      <c r="F342">
        <v>0</v>
      </c>
      <c r="G342">
        <v>6</v>
      </c>
      <c r="H342">
        <v>21</v>
      </c>
      <c r="I342">
        <v>61</v>
      </c>
      <c r="J342">
        <v>103</v>
      </c>
      <c r="K342">
        <v>105</v>
      </c>
      <c r="L342">
        <v>113</v>
      </c>
      <c r="M342">
        <v>53</v>
      </c>
      <c r="N342">
        <v>1</v>
      </c>
    </row>
    <row r="343" spans="1:14" x14ac:dyDescent="0.3">
      <c r="A343" t="s">
        <v>343</v>
      </c>
      <c r="B343" t="s">
        <v>124</v>
      </c>
      <c r="C343">
        <v>10</v>
      </c>
      <c r="D343">
        <v>0</v>
      </c>
      <c r="E343">
        <v>0</v>
      </c>
      <c r="F343">
        <v>0</v>
      </c>
      <c r="G343">
        <v>8</v>
      </c>
      <c r="H343">
        <v>28</v>
      </c>
      <c r="I343">
        <v>51</v>
      </c>
      <c r="J343">
        <v>132</v>
      </c>
      <c r="K343">
        <v>86</v>
      </c>
      <c r="L343">
        <v>148</v>
      </c>
      <c r="M343">
        <v>46</v>
      </c>
      <c r="N343">
        <v>1</v>
      </c>
    </row>
    <row r="344" spans="1:14" x14ac:dyDescent="0.3">
      <c r="A344" t="s">
        <v>344</v>
      </c>
      <c r="B344" t="s">
        <v>124</v>
      </c>
      <c r="C344">
        <v>5</v>
      </c>
      <c r="D344">
        <v>0</v>
      </c>
      <c r="E344">
        <v>0</v>
      </c>
      <c r="F344">
        <v>0</v>
      </c>
      <c r="G344">
        <v>4</v>
      </c>
      <c r="H344">
        <v>4</v>
      </c>
      <c r="I344">
        <v>6</v>
      </c>
      <c r="J344">
        <v>48</v>
      </c>
      <c r="K344">
        <v>118</v>
      </c>
      <c r="L344">
        <v>301</v>
      </c>
      <c r="M344">
        <v>20</v>
      </c>
      <c r="N344">
        <v>0</v>
      </c>
    </row>
    <row r="345" spans="1:14" x14ac:dyDescent="0.3">
      <c r="A345" t="s">
        <v>345</v>
      </c>
      <c r="B345" t="s">
        <v>121</v>
      </c>
      <c r="C345">
        <v>6</v>
      </c>
      <c r="D345">
        <v>28</v>
      </c>
      <c r="E345">
        <v>13</v>
      </c>
      <c r="F345">
        <v>13</v>
      </c>
      <c r="G345">
        <v>28</v>
      </c>
      <c r="H345">
        <v>70</v>
      </c>
      <c r="I345">
        <v>84</v>
      </c>
      <c r="J345">
        <v>80</v>
      </c>
      <c r="K345">
        <v>57</v>
      </c>
      <c r="L345">
        <v>161</v>
      </c>
      <c r="M345">
        <v>20</v>
      </c>
      <c r="N345">
        <v>0</v>
      </c>
    </row>
    <row r="346" spans="1:14" x14ac:dyDescent="0.3">
      <c r="A346" t="s">
        <v>346</v>
      </c>
      <c r="B346" t="s">
        <v>118</v>
      </c>
      <c r="C346">
        <v>6.7</v>
      </c>
      <c r="D346">
        <v>57</v>
      </c>
      <c r="E346">
        <v>25</v>
      </c>
      <c r="F346">
        <v>8</v>
      </c>
      <c r="G346">
        <v>15</v>
      </c>
      <c r="H346">
        <v>113</v>
      </c>
      <c r="I346">
        <v>104</v>
      </c>
      <c r="J346">
        <v>84</v>
      </c>
      <c r="K346">
        <v>56</v>
      </c>
      <c r="L346">
        <v>92</v>
      </c>
      <c r="M346">
        <v>35</v>
      </c>
      <c r="N346">
        <v>1</v>
      </c>
    </row>
    <row r="347" spans="1:14" x14ac:dyDescent="0.3">
      <c r="A347" t="s">
        <v>347</v>
      </c>
      <c r="B347" t="s">
        <v>118</v>
      </c>
      <c r="C347">
        <v>7.5</v>
      </c>
      <c r="D347">
        <v>0</v>
      </c>
      <c r="E347">
        <v>0</v>
      </c>
      <c r="F347">
        <v>6</v>
      </c>
      <c r="G347">
        <v>8</v>
      </c>
      <c r="H347">
        <v>6</v>
      </c>
      <c r="I347">
        <v>90</v>
      </c>
      <c r="J347">
        <v>129</v>
      </c>
      <c r="K347">
        <v>158</v>
      </c>
      <c r="L347">
        <v>90</v>
      </c>
      <c r="M347">
        <v>19</v>
      </c>
      <c r="N347">
        <v>0</v>
      </c>
    </row>
    <row r="348" spans="1:14" x14ac:dyDescent="0.3">
      <c r="A348" t="s">
        <v>393</v>
      </c>
      <c r="B348" t="s">
        <v>121</v>
      </c>
      <c r="C348">
        <v>7</v>
      </c>
      <c r="D348">
        <v>10</v>
      </c>
      <c r="E348">
        <v>0</v>
      </c>
      <c r="F348">
        <v>0</v>
      </c>
      <c r="G348">
        <v>3</v>
      </c>
      <c r="H348">
        <v>48</v>
      </c>
      <c r="I348">
        <v>83</v>
      </c>
      <c r="J348">
        <v>86</v>
      </c>
      <c r="K348">
        <v>139</v>
      </c>
      <c r="L348">
        <v>130</v>
      </c>
      <c r="M348">
        <v>11</v>
      </c>
      <c r="N348">
        <v>0</v>
      </c>
    </row>
    <row r="349" spans="1:14" x14ac:dyDescent="0.3">
      <c r="A349" t="s">
        <v>348</v>
      </c>
      <c r="B349" t="s">
        <v>119</v>
      </c>
      <c r="C349">
        <v>10</v>
      </c>
      <c r="D349">
        <v>18</v>
      </c>
      <c r="E349">
        <v>6</v>
      </c>
      <c r="F349">
        <v>6</v>
      </c>
      <c r="G349">
        <v>19</v>
      </c>
      <c r="H349">
        <v>49</v>
      </c>
      <c r="I349">
        <v>42</v>
      </c>
      <c r="J349">
        <v>79</v>
      </c>
      <c r="K349">
        <v>126</v>
      </c>
      <c r="L349">
        <v>186</v>
      </c>
      <c r="M349">
        <v>0</v>
      </c>
      <c r="N349">
        <v>1</v>
      </c>
    </row>
    <row r="350" spans="1:14" x14ac:dyDescent="0.3">
      <c r="A350" t="s">
        <v>349</v>
      </c>
      <c r="B350" t="s">
        <v>124</v>
      </c>
      <c r="C350">
        <v>6.5</v>
      </c>
      <c r="D350">
        <v>0</v>
      </c>
      <c r="E350">
        <v>0</v>
      </c>
      <c r="F350">
        <v>0</v>
      </c>
      <c r="G350">
        <v>9</v>
      </c>
      <c r="H350">
        <v>48</v>
      </c>
      <c r="I350">
        <v>89</v>
      </c>
      <c r="J350">
        <v>112</v>
      </c>
      <c r="K350">
        <v>124</v>
      </c>
      <c r="L350">
        <v>125</v>
      </c>
      <c r="M350">
        <v>2</v>
      </c>
      <c r="N350">
        <v>0</v>
      </c>
    </row>
    <row r="351" spans="1:14" x14ac:dyDescent="0.3">
      <c r="A351" t="s">
        <v>350</v>
      </c>
      <c r="B351" t="s">
        <v>124</v>
      </c>
      <c r="C351">
        <v>9</v>
      </c>
      <c r="D351">
        <v>0</v>
      </c>
      <c r="E351">
        <v>0</v>
      </c>
      <c r="F351">
        <v>9</v>
      </c>
      <c r="G351">
        <v>9</v>
      </c>
      <c r="H351">
        <v>27</v>
      </c>
      <c r="I351">
        <v>24</v>
      </c>
      <c r="J351">
        <v>24</v>
      </c>
      <c r="K351">
        <v>306</v>
      </c>
      <c r="L351">
        <v>108</v>
      </c>
      <c r="M351">
        <v>0</v>
      </c>
      <c r="N351">
        <v>0</v>
      </c>
    </row>
    <row r="352" spans="1:14" x14ac:dyDescent="0.3">
      <c r="A352" t="s">
        <v>351</v>
      </c>
      <c r="B352" t="s">
        <v>124</v>
      </c>
      <c r="C352">
        <v>13.5</v>
      </c>
      <c r="D352">
        <v>0</v>
      </c>
      <c r="E352">
        <v>0</v>
      </c>
      <c r="F352">
        <v>0</v>
      </c>
      <c r="G352">
        <v>8</v>
      </c>
      <c r="H352">
        <v>35</v>
      </c>
      <c r="I352">
        <v>102</v>
      </c>
      <c r="J352">
        <v>123</v>
      </c>
      <c r="K352">
        <v>116</v>
      </c>
      <c r="L352">
        <v>87</v>
      </c>
      <c r="M352">
        <v>24</v>
      </c>
      <c r="N352">
        <v>1</v>
      </c>
    </row>
    <row r="353" spans="1:14" x14ac:dyDescent="0.3">
      <c r="A353" t="s">
        <v>352</v>
      </c>
      <c r="B353" t="s">
        <v>121</v>
      </c>
      <c r="C353">
        <v>0</v>
      </c>
      <c r="D353">
        <v>0</v>
      </c>
      <c r="E353">
        <v>0</v>
      </c>
      <c r="F353">
        <v>0</v>
      </c>
      <c r="G353">
        <v>23</v>
      </c>
      <c r="H353">
        <v>52</v>
      </c>
      <c r="I353">
        <v>23</v>
      </c>
      <c r="J353">
        <v>42</v>
      </c>
      <c r="K353">
        <v>49</v>
      </c>
      <c r="L353">
        <v>98</v>
      </c>
      <c r="M353">
        <v>212</v>
      </c>
      <c r="N353">
        <v>1</v>
      </c>
    </row>
    <row r="354" spans="1:14" x14ac:dyDescent="0.3">
      <c r="A354" t="s">
        <v>112</v>
      </c>
      <c r="B354" t="s">
        <v>121</v>
      </c>
      <c r="C354">
        <v>17.5</v>
      </c>
      <c r="D354">
        <v>19</v>
      </c>
      <c r="E354">
        <v>0</v>
      </c>
      <c r="F354">
        <v>0</v>
      </c>
      <c r="G354">
        <v>10</v>
      </c>
      <c r="H354">
        <v>34</v>
      </c>
      <c r="I354">
        <v>43</v>
      </c>
      <c r="J354">
        <v>72</v>
      </c>
      <c r="K354">
        <v>91</v>
      </c>
      <c r="L354">
        <v>180</v>
      </c>
      <c r="M354">
        <v>71</v>
      </c>
      <c r="N354">
        <v>1</v>
      </c>
    </row>
    <row r="355" spans="1:14" x14ac:dyDescent="0.3">
      <c r="A355" t="s">
        <v>353</v>
      </c>
      <c r="B355" t="s">
        <v>118</v>
      </c>
      <c r="C355">
        <v>4</v>
      </c>
      <c r="D355">
        <v>0</v>
      </c>
      <c r="E355">
        <v>0</v>
      </c>
      <c r="F355">
        <v>2</v>
      </c>
      <c r="G355">
        <v>15</v>
      </c>
      <c r="H355">
        <v>51</v>
      </c>
      <c r="I355">
        <v>64</v>
      </c>
      <c r="J355">
        <v>121</v>
      </c>
      <c r="K355">
        <v>89</v>
      </c>
      <c r="L355">
        <v>76</v>
      </c>
      <c r="M355">
        <v>21</v>
      </c>
      <c r="N355">
        <v>0</v>
      </c>
    </row>
    <row r="356" spans="1:14" x14ac:dyDescent="0.3">
      <c r="A356" t="s">
        <v>354</v>
      </c>
      <c r="B356" t="s">
        <v>118</v>
      </c>
      <c r="C356">
        <v>24</v>
      </c>
      <c r="D356">
        <v>10</v>
      </c>
      <c r="E356">
        <v>11</v>
      </c>
      <c r="F356">
        <v>6</v>
      </c>
      <c r="G356">
        <v>34</v>
      </c>
      <c r="H356">
        <v>0</v>
      </c>
      <c r="I356">
        <v>3</v>
      </c>
      <c r="J356">
        <v>28</v>
      </c>
      <c r="K356">
        <v>170</v>
      </c>
      <c r="L356">
        <v>265</v>
      </c>
      <c r="M356">
        <v>0</v>
      </c>
      <c r="N356">
        <v>0</v>
      </c>
    </row>
    <row r="357" spans="1:14" x14ac:dyDescent="0.3">
      <c r="A357" t="s">
        <v>355</v>
      </c>
      <c r="B357" t="s">
        <v>118</v>
      </c>
      <c r="C357">
        <v>11</v>
      </c>
      <c r="D357">
        <v>0</v>
      </c>
      <c r="E357">
        <v>0</v>
      </c>
      <c r="F357">
        <v>0</v>
      </c>
      <c r="G357">
        <v>28</v>
      </c>
      <c r="H357">
        <v>78</v>
      </c>
      <c r="I357">
        <v>137</v>
      </c>
      <c r="J357">
        <v>106</v>
      </c>
      <c r="K357">
        <v>82</v>
      </c>
      <c r="L357">
        <v>61</v>
      </c>
      <c r="M357">
        <v>7</v>
      </c>
      <c r="N357">
        <v>1</v>
      </c>
    </row>
    <row r="358" spans="1:14" x14ac:dyDescent="0.3">
      <c r="A358" t="s">
        <v>356</v>
      </c>
      <c r="B358" t="s">
        <v>118</v>
      </c>
      <c r="C358">
        <v>9.5</v>
      </c>
      <c r="D358">
        <v>0</v>
      </c>
      <c r="E358">
        <v>0</v>
      </c>
      <c r="F358">
        <v>11</v>
      </c>
      <c r="G358">
        <v>42</v>
      </c>
      <c r="H358">
        <v>13</v>
      </c>
      <c r="I358">
        <v>31</v>
      </c>
      <c r="J358">
        <v>84</v>
      </c>
      <c r="K358">
        <v>234</v>
      </c>
      <c r="L358">
        <v>95</v>
      </c>
      <c r="M358">
        <v>2</v>
      </c>
      <c r="N358">
        <v>0</v>
      </c>
    </row>
    <row r="359" spans="1:14" x14ac:dyDescent="0.3">
      <c r="A359" t="s">
        <v>357</v>
      </c>
      <c r="B359" t="s">
        <v>118</v>
      </c>
      <c r="C359">
        <v>9</v>
      </c>
      <c r="D359">
        <v>19</v>
      </c>
      <c r="E359">
        <v>21</v>
      </c>
      <c r="F359">
        <v>14</v>
      </c>
      <c r="G359">
        <v>40</v>
      </c>
      <c r="H359">
        <v>20</v>
      </c>
      <c r="I359">
        <v>61</v>
      </c>
      <c r="J359">
        <v>152</v>
      </c>
      <c r="K359">
        <v>165</v>
      </c>
      <c r="L359">
        <v>60</v>
      </c>
      <c r="M359">
        <v>2</v>
      </c>
      <c r="N359">
        <v>0</v>
      </c>
    </row>
    <row r="360" spans="1:14" x14ac:dyDescent="0.3">
      <c r="A360" t="s">
        <v>358</v>
      </c>
      <c r="B360" t="s">
        <v>118</v>
      </c>
      <c r="C360">
        <v>5</v>
      </c>
      <c r="D360">
        <v>0</v>
      </c>
      <c r="E360">
        <v>0</v>
      </c>
      <c r="F360">
        <v>4</v>
      </c>
      <c r="G360">
        <v>3</v>
      </c>
      <c r="H360">
        <v>59</v>
      </c>
      <c r="I360">
        <v>76</v>
      </c>
      <c r="J360">
        <v>78</v>
      </c>
      <c r="K360">
        <v>49</v>
      </c>
      <c r="L360">
        <v>135</v>
      </c>
      <c r="M360">
        <v>100</v>
      </c>
      <c r="N360">
        <v>0</v>
      </c>
    </row>
    <row r="361" spans="1:14" x14ac:dyDescent="0.3">
      <c r="A361" t="s">
        <v>113</v>
      </c>
      <c r="B361" t="s">
        <v>118</v>
      </c>
      <c r="C361">
        <v>6.1</v>
      </c>
      <c r="D361">
        <v>63</v>
      </c>
      <c r="E361">
        <v>7</v>
      </c>
      <c r="F361">
        <v>6</v>
      </c>
      <c r="G361">
        <v>60</v>
      </c>
      <c r="H361">
        <v>145</v>
      </c>
      <c r="I361">
        <v>86</v>
      </c>
      <c r="J361">
        <v>56</v>
      </c>
      <c r="K361">
        <v>61</v>
      </c>
      <c r="L361">
        <v>71</v>
      </c>
      <c r="M361">
        <v>20</v>
      </c>
      <c r="N361">
        <v>1</v>
      </c>
    </row>
    <row r="362" spans="1:14" x14ac:dyDescent="0.3">
      <c r="A362" t="s">
        <v>114</v>
      </c>
      <c r="B362" t="s">
        <v>118</v>
      </c>
      <c r="C362">
        <v>9.8000000000000007</v>
      </c>
      <c r="D362">
        <v>65</v>
      </c>
      <c r="E362">
        <v>13</v>
      </c>
      <c r="F362">
        <v>6</v>
      </c>
      <c r="G362">
        <v>44</v>
      </c>
      <c r="H362">
        <v>176</v>
      </c>
      <c r="I362">
        <v>85</v>
      </c>
      <c r="J362">
        <v>67</v>
      </c>
      <c r="K362">
        <v>58</v>
      </c>
      <c r="L362">
        <v>60</v>
      </c>
      <c r="M362">
        <v>9</v>
      </c>
      <c r="N362">
        <v>1</v>
      </c>
    </row>
    <row r="363" spans="1:14" x14ac:dyDescent="0.3">
      <c r="A363" t="s">
        <v>359</v>
      </c>
      <c r="B363" t="s">
        <v>118</v>
      </c>
      <c r="C363">
        <v>6.8</v>
      </c>
      <c r="D363">
        <v>12</v>
      </c>
      <c r="E363">
        <v>7</v>
      </c>
      <c r="F363">
        <v>4</v>
      </c>
      <c r="G363">
        <v>18</v>
      </c>
      <c r="H363">
        <v>78</v>
      </c>
      <c r="I363">
        <v>85</v>
      </c>
      <c r="J363">
        <v>49</v>
      </c>
      <c r="K363">
        <v>110</v>
      </c>
      <c r="L363">
        <v>160</v>
      </c>
      <c r="M363">
        <v>0</v>
      </c>
      <c r="N363">
        <v>0</v>
      </c>
    </row>
    <row r="364" spans="1:14" x14ac:dyDescent="0.3">
      <c r="A364" t="s">
        <v>360</v>
      </c>
      <c r="B364" t="s">
        <v>118</v>
      </c>
      <c r="C364">
        <v>7</v>
      </c>
      <c r="D364">
        <v>0</v>
      </c>
      <c r="E364">
        <v>0</v>
      </c>
      <c r="F364">
        <v>2</v>
      </c>
      <c r="G364">
        <v>3</v>
      </c>
      <c r="H364">
        <v>11</v>
      </c>
      <c r="I364">
        <v>40</v>
      </c>
      <c r="J364">
        <v>104</v>
      </c>
      <c r="K364">
        <v>101</v>
      </c>
      <c r="L364">
        <v>211</v>
      </c>
      <c r="M364">
        <v>29</v>
      </c>
      <c r="N364">
        <v>0</v>
      </c>
    </row>
    <row r="365" spans="1:14" x14ac:dyDescent="0.3">
      <c r="A365" t="s">
        <v>361</v>
      </c>
      <c r="B365" t="s">
        <v>118</v>
      </c>
      <c r="C365">
        <v>10</v>
      </c>
      <c r="D365">
        <v>0</v>
      </c>
      <c r="E365">
        <v>0</v>
      </c>
      <c r="F365">
        <v>2</v>
      </c>
      <c r="G365">
        <v>6</v>
      </c>
      <c r="H365">
        <v>22</v>
      </c>
      <c r="I365">
        <v>15</v>
      </c>
      <c r="J365">
        <v>42</v>
      </c>
      <c r="K365">
        <v>154</v>
      </c>
      <c r="L365">
        <v>238</v>
      </c>
      <c r="M365">
        <v>23</v>
      </c>
      <c r="N365">
        <v>0</v>
      </c>
    </row>
    <row r="366" spans="1:14" x14ac:dyDescent="0.3">
      <c r="A366" t="s">
        <v>362</v>
      </c>
      <c r="B366" t="s">
        <v>118</v>
      </c>
      <c r="C366">
        <v>11.5</v>
      </c>
      <c r="D366">
        <v>0</v>
      </c>
      <c r="E366">
        <v>0</v>
      </c>
      <c r="F366">
        <v>0</v>
      </c>
      <c r="G366">
        <v>17</v>
      </c>
      <c r="H366">
        <v>62</v>
      </c>
      <c r="I366">
        <v>94</v>
      </c>
      <c r="J366">
        <v>139</v>
      </c>
      <c r="K366">
        <v>82</v>
      </c>
      <c r="L366">
        <v>101</v>
      </c>
      <c r="M366">
        <v>5</v>
      </c>
      <c r="N366">
        <v>1</v>
      </c>
    </row>
    <row r="367" spans="1:14" x14ac:dyDescent="0.3">
      <c r="A367" t="s">
        <v>363</v>
      </c>
      <c r="B367" t="s">
        <v>119</v>
      </c>
      <c r="C367">
        <v>6</v>
      </c>
      <c r="D367">
        <v>15</v>
      </c>
      <c r="E367">
        <v>0</v>
      </c>
      <c r="F367">
        <v>0</v>
      </c>
      <c r="G367">
        <v>22</v>
      </c>
      <c r="H367">
        <v>66</v>
      </c>
      <c r="I367">
        <v>60</v>
      </c>
      <c r="J367">
        <v>88</v>
      </c>
      <c r="K367">
        <v>122</v>
      </c>
      <c r="L367">
        <v>128</v>
      </c>
      <c r="M367">
        <v>9</v>
      </c>
      <c r="N367">
        <v>0</v>
      </c>
    </row>
    <row r="368" spans="1:14" x14ac:dyDescent="0.3">
      <c r="A368" t="s">
        <v>364</v>
      </c>
      <c r="B368" t="s">
        <v>118</v>
      </c>
      <c r="C368">
        <v>7.5</v>
      </c>
      <c r="D368">
        <v>52</v>
      </c>
      <c r="E368">
        <v>22</v>
      </c>
      <c r="F368">
        <v>8</v>
      </c>
      <c r="G368">
        <v>31</v>
      </c>
      <c r="H368">
        <v>127</v>
      </c>
      <c r="I368">
        <v>150</v>
      </c>
      <c r="J368">
        <v>75</v>
      </c>
      <c r="K368">
        <v>63</v>
      </c>
      <c r="L368">
        <v>51</v>
      </c>
      <c r="M368">
        <v>4</v>
      </c>
      <c r="N368">
        <v>1</v>
      </c>
    </row>
    <row r="369" spans="1:14" x14ac:dyDescent="0.3">
      <c r="A369" t="s">
        <v>115</v>
      </c>
      <c r="B369" t="s">
        <v>118</v>
      </c>
      <c r="C369">
        <v>10.8</v>
      </c>
      <c r="D369">
        <v>36</v>
      </c>
      <c r="E369">
        <v>3</v>
      </c>
      <c r="F369">
        <v>4</v>
      </c>
      <c r="G369">
        <v>16</v>
      </c>
      <c r="H369">
        <v>89</v>
      </c>
      <c r="I369">
        <v>62</v>
      </c>
      <c r="J369">
        <v>77</v>
      </c>
      <c r="K369">
        <v>80</v>
      </c>
      <c r="L369">
        <v>171</v>
      </c>
      <c r="M369">
        <v>5</v>
      </c>
      <c r="N369">
        <v>1</v>
      </c>
    </row>
    <row r="370" spans="1:14" x14ac:dyDescent="0.3">
      <c r="A370" t="s">
        <v>116</v>
      </c>
      <c r="B370" t="s">
        <v>121</v>
      </c>
      <c r="C370">
        <v>9</v>
      </c>
      <c r="D370">
        <v>31</v>
      </c>
      <c r="E370">
        <v>0</v>
      </c>
      <c r="F370">
        <v>0</v>
      </c>
      <c r="G370">
        <v>28</v>
      </c>
      <c r="H370">
        <v>34</v>
      </c>
      <c r="I370">
        <v>80</v>
      </c>
      <c r="J370">
        <v>87</v>
      </c>
      <c r="K370">
        <v>80</v>
      </c>
      <c r="L370">
        <v>133</v>
      </c>
      <c r="M370">
        <v>56</v>
      </c>
      <c r="N370">
        <v>1</v>
      </c>
    </row>
    <row r="371" spans="1:14" x14ac:dyDescent="0.3">
      <c r="A371" t="s">
        <v>365</v>
      </c>
      <c r="B371" t="s">
        <v>118</v>
      </c>
      <c r="C371">
        <v>7.5</v>
      </c>
      <c r="D371">
        <v>0</v>
      </c>
      <c r="E371">
        <v>0</v>
      </c>
      <c r="F371">
        <v>0</v>
      </c>
      <c r="G371">
        <v>20</v>
      </c>
      <c r="H371">
        <v>75</v>
      </c>
      <c r="I371">
        <v>110</v>
      </c>
      <c r="J371">
        <v>115</v>
      </c>
      <c r="K371">
        <v>94</v>
      </c>
      <c r="L371">
        <v>73</v>
      </c>
      <c r="M371">
        <v>12</v>
      </c>
      <c r="N371">
        <v>1</v>
      </c>
    </row>
    <row r="372" spans="1:14" x14ac:dyDescent="0.3">
      <c r="A372" t="s">
        <v>366</v>
      </c>
      <c r="B372" t="s">
        <v>118</v>
      </c>
      <c r="C372">
        <v>8</v>
      </c>
      <c r="D372">
        <v>0</v>
      </c>
      <c r="E372">
        <v>0</v>
      </c>
      <c r="F372">
        <v>0</v>
      </c>
      <c r="G372">
        <v>46</v>
      </c>
      <c r="H372">
        <v>78</v>
      </c>
      <c r="I372">
        <v>72</v>
      </c>
      <c r="J372">
        <v>121</v>
      </c>
      <c r="K372">
        <v>112</v>
      </c>
      <c r="L372">
        <v>68</v>
      </c>
      <c r="M372">
        <v>2</v>
      </c>
      <c r="N372">
        <v>1</v>
      </c>
    </row>
    <row r="373" spans="1:14" x14ac:dyDescent="0.3">
      <c r="A373" t="s">
        <v>367</v>
      </c>
      <c r="B373" t="s">
        <v>119</v>
      </c>
      <c r="C373">
        <v>6.5</v>
      </c>
      <c r="D373">
        <v>24</v>
      </c>
      <c r="E373">
        <v>12</v>
      </c>
      <c r="F373">
        <v>8</v>
      </c>
      <c r="G373">
        <v>27</v>
      </c>
      <c r="H373">
        <v>96</v>
      </c>
      <c r="I373">
        <v>124</v>
      </c>
      <c r="J373">
        <v>75</v>
      </c>
      <c r="K373">
        <v>67</v>
      </c>
      <c r="L373">
        <v>95</v>
      </c>
      <c r="M373">
        <v>16</v>
      </c>
      <c r="N373">
        <v>1</v>
      </c>
    </row>
    <row r="374" spans="1:14" x14ac:dyDescent="0.3">
      <c r="A374" t="s">
        <v>368</v>
      </c>
      <c r="B374" t="s">
        <v>118</v>
      </c>
      <c r="C374">
        <v>11</v>
      </c>
      <c r="D374">
        <v>0</v>
      </c>
      <c r="E374">
        <v>0</v>
      </c>
      <c r="F374">
        <v>0</v>
      </c>
      <c r="G374">
        <v>8</v>
      </c>
      <c r="H374">
        <v>20</v>
      </c>
      <c r="I374">
        <v>70</v>
      </c>
      <c r="J374">
        <v>95</v>
      </c>
      <c r="K374">
        <v>121</v>
      </c>
      <c r="L374">
        <v>145</v>
      </c>
      <c r="M374">
        <v>42</v>
      </c>
      <c r="N374">
        <v>1</v>
      </c>
    </row>
    <row r="375" spans="1:14" x14ac:dyDescent="0.3">
      <c r="A375" t="s">
        <v>369</v>
      </c>
      <c r="B375" t="s">
        <v>124</v>
      </c>
      <c r="C375">
        <v>7.7</v>
      </c>
      <c r="D375">
        <v>52</v>
      </c>
      <c r="E375">
        <v>11</v>
      </c>
      <c r="F375">
        <v>9</v>
      </c>
      <c r="G375">
        <v>7</v>
      </c>
      <c r="H375">
        <v>66</v>
      </c>
      <c r="I375">
        <v>117</v>
      </c>
      <c r="J375">
        <v>104</v>
      </c>
      <c r="K375">
        <v>99</v>
      </c>
      <c r="L375">
        <v>66</v>
      </c>
      <c r="M375">
        <v>40</v>
      </c>
      <c r="N375">
        <v>1</v>
      </c>
    </row>
    <row r="376" spans="1:14" x14ac:dyDescent="0.3">
      <c r="A376" t="s">
        <v>370</v>
      </c>
      <c r="B376" t="s">
        <v>124</v>
      </c>
      <c r="C376">
        <v>8</v>
      </c>
      <c r="D376">
        <v>14</v>
      </c>
      <c r="E376">
        <v>0</v>
      </c>
      <c r="F376">
        <v>0</v>
      </c>
      <c r="G376">
        <v>0</v>
      </c>
      <c r="H376">
        <v>7</v>
      </c>
      <c r="I376">
        <v>27</v>
      </c>
      <c r="J376">
        <v>74</v>
      </c>
      <c r="K376">
        <v>123</v>
      </c>
      <c r="L376">
        <v>243</v>
      </c>
      <c r="M376">
        <v>26</v>
      </c>
      <c r="N376">
        <v>0</v>
      </c>
    </row>
    <row r="377" spans="1:14" x14ac:dyDescent="0.3">
      <c r="A377" t="s">
        <v>371</v>
      </c>
      <c r="B377" t="s">
        <v>124</v>
      </c>
      <c r="C377">
        <v>27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83</v>
      </c>
      <c r="L377">
        <v>396</v>
      </c>
      <c r="M377">
        <v>21</v>
      </c>
      <c r="N3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450E-420C-4E7A-8E7D-2B1D56C366C9}">
  <dimension ref="A1:N21"/>
  <sheetViews>
    <sheetView workbookViewId="0">
      <selection activeCell="C18" sqref="C18"/>
    </sheetView>
  </sheetViews>
  <sheetFormatPr defaultRowHeight="14.4" x14ac:dyDescent="0.3"/>
  <sheetData>
    <row r="1" spans="1:14" x14ac:dyDescent="0.3">
      <c r="A1" s="24" t="s">
        <v>397</v>
      </c>
      <c r="B1" s="25"/>
    </row>
    <row r="3" spans="1:14" x14ac:dyDescent="0.3">
      <c r="A3" s="24" t="s">
        <v>395</v>
      </c>
      <c r="B3" s="24"/>
      <c r="K3" s="24" t="s">
        <v>398</v>
      </c>
      <c r="L3" s="24"/>
    </row>
    <row r="5" spans="1:14" x14ac:dyDescent="0.3">
      <c r="A5" t="s">
        <v>394</v>
      </c>
      <c r="B5">
        <v>268</v>
      </c>
      <c r="K5" t="s">
        <v>118</v>
      </c>
      <c r="L5">
        <v>220</v>
      </c>
    </row>
    <row r="6" spans="1:14" ht="15" thickBot="1" x14ac:dyDescent="0.35">
      <c r="A6" t="s">
        <v>396</v>
      </c>
      <c r="B6">
        <v>125</v>
      </c>
      <c r="K6" t="s">
        <v>123</v>
      </c>
      <c r="L6">
        <v>3</v>
      </c>
    </row>
    <row r="7" spans="1:14" ht="15" thickBot="1" x14ac:dyDescent="0.35">
      <c r="B7" s="1">
        <f>SUM(B5:B6)</f>
        <v>393</v>
      </c>
      <c r="K7" t="s">
        <v>119</v>
      </c>
      <c r="L7">
        <v>63</v>
      </c>
    </row>
    <row r="8" spans="1:14" x14ac:dyDescent="0.3">
      <c r="K8" t="s">
        <v>124</v>
      </c>
      <c r="L8">
        <v>56</v>
      </c>
    </row>
    <row r="9" spans="1:14" x14ac:dyDescent="0.3">
      <c r="K9" t="s">
        <v>121</v>
      </c>
      <c r="L9">
        <v>37</v>
      </c>
    </row>
    <row r="10" spans="1:14" x14ac:dyDescent="0.3">
      <c r="K10" t="s">
        <v>128</v>
      </c>
      <c r="L10">
        <v>5</v>
      </c>
    </row>
    <row r="11" spans="1:14" x14ac:dyDescent="0.3">
      <c r="K11" t="s">
        <v>122</v>
      </c>
      <c r="L11">
        <v>5</v>
      </c>
    </row>
    <row r="12" spans="1:14" x14ac:dyDescent="0.3">
      <c r="K12" t="s">
        <v>155</v>
      </c>
      <c r="L12">
        <v>1</v>
      </c>
    </row>
    <row r="13" spans="1:14" x14ac:dyDescent="0.3">
      <c r="K13" t="s">
        <v>120</v>
      </c>
      <c r="L13">
        <v>1</v>
      </c>
    </row>
    <row r="14" spans="1:14" x14ac:dyDescent="0.3">
      <c r="K14" t="s">
        <v>177</v>
      </c>
      <c r="L14">
        <v>2</v>
      </c>
    </row>
    <row r="16" spans="1:14" x14ac:dyDescent="0.3">
      <c r="K16" s="24" t="s">
        <v>399</v>
      </c>
      <c r="L16" s="24"/>
      <c r="M16" s="24"/>
      <c r="N16" s="2"/>
    </row>
    <row r="17" spans="1:12" x14ac:dyDescent="0.3">
      <c r="A17" s="24" t="s">
        <v>400</v>
      </c>
      <c r="B17" s="25"/>
    </row>
    <row r="18" spans="1:12" x14ac:dyDescent="0.3">
      <c r="K18" t="str" cm="1">
        <f t="array" ref="K18:K21">_xlfn.UNIQUE(shotScaleSilentFiltered!$B$2:$B$377)</f>
        <v>USA</v>
      </c>
      <c r="L18">
        <f>COUNTIF(shotScaleSilentFiltered!B1:B3774,classCount!K18)</f>
        <v>220</v>
      </c>
    </row>
    <row r="19" spans="1:12" x14ac:dyDescent="0.3">
      <c r="A19" t="s">
        <v>394</v>
      </c>
      <c r="B19">
        <f>COUNTIF(shotScaleSilentFiltered!$N$1:$N$377,1)</f>
        <v>261</v>
      </c>
      <c r="K19" t="str">
        <v>BRI</v>
      </c>
      <c r="L19">
        <f>COUNTIF(shotScaleSilentFiltered!B2:B3775,classCount!K19)</f>
        <v>63</v>
      </c>
    </row>
    <row r="20" spans="1:12" ht="15" thickBot="1" x14ac:dyDescent="0.35">
      <c r="A20" t="s">
        <v>396</v>
      </c>
      <c r="B20">
        <f>COUNTIF(shotScaleSilentFiltered!$N$1:$N$377,0)</f>
        <v>115</v>
      </c>
      <c r="K20" t="str">
        <v>GER</v>
      </c>
      <c r="L20">
        <f>COUNTIF(shotScaleSilentFiltered!B3:B3776,classCount!K20)</f>
        <v>56</v>
      </c>
    </row>
    <row r="21" spans="1:12" ht="15" thickBot="1" x14ac:dyDescent="0.35">
      <c r="B21" s="1">
        <f>SUM(B19:B20)</f>
        <v>376</v>
      </c>
      <c r="K21" t="str">
        <v>FRA</v>
      </c>
      <c r="L21">
        <f>COUNTIF(shotScaleSilentFiltered!B4:B3777,classCount!K21)</f>
        <v>37</v>
      </c>
    </row>
  </sheetData>
  <mergeCells count="5">
    <mergeCell ref="A3:B3"/>
    <mergeCell ref="A1:B1"/>
    <mergeCell ref="K3:L3"/>
    <mergeCell ref="A17:B17"/>
    <mergeCell ref="K16:M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DB11-ACA2-4F66-B264-470BCCE6B64D}">
  <dimension ref="A1:AG377"/>
  <sheetViews>
    <sheetView zoomScale="85" zoomScaleNormal="85" workbookViewId="0">
      <selection activeCell="K27" sqref="K27"/>
    </sheetView>
  </sheetViews>
  <sheetFormatPr defaultRowHeight="14.4" x14ac:dyDescent="0.3"/>
  <cols>
    <col min="1" max="1" width="28" customWidth="1"/>
    <col min="2" max="2" width="8.88671875" style="4"/>
    <col min="4" max="4" width="3.77734375" customWidth="1"/>
    <col min="5" max="5" width="9.33203125" customWidth="1"/>
    <col min="6" max="7" width="8.33203125" customWidth="1"/>
    <col min="11" max="11" width="20.6640625" style="4" customWidth="1"/>
    <col min="12" max="12" width="20.44140625" style="4" customWidth="1"/>
    <col min="14" max="14" width="4.44140625" customWidth="1"/>
    <col min="15" max="15" width="18.109375" customWidth="1"/>
    <col min="16" max="16" width="6.33203125" customWidth="1"/>
    <col min="17" max="17" width="7.33203125" customWidth="1"/>
    <col min="18" max="18" width="4.44140625" customWidth="1"/>
    <col min="19" max="19" width="14.77734375" bestFit="1" customWidth="1"/>
    <col min="20" max="20" width="7.21875" customWidth="1"/>
    <col min="21" max="21" width="5" customWidth="1"/>
    <col min="22" max="22" width="14" bestFit="1" customWidth="1"/>
    <col min="23" max="23" width="5" bestFit="1" customWidth="1"/>
    <col min="24" max="24" width="6.6640625" customWidth="1"/>
    <col min="25" max="25" width="12.6640625" customWidth="1"/>
    <col min="28" max="28" width="6.109375" customWidth="1"/>
  </cols>
  <sheetData>
    <row r="1" spans="1:33" x14ac:dyDescent="0.3">
      <c r="A1" t="s">
        <v>117</v>
      </c>
      <c r="B1" s="4" t="s">
        <v>394</v>
      </c>
      <c r="C1" t="s">
        <v>0</v>
      </c>
      <c r="E1" s="13" t="s">
        <v>394</v>
      </c>
      <c r="F1" s="13" t="s">
        <v>0</v>
      </c>
      <c r="H1" s="13" t="s">
        <v>396</v>
      </c>
      <c r="I1" s="13" t="s">
        <v>0</v>
      </c>
      <c r="J1" s="2"/>
      <c r="K1" s="14" t="s">
        <v>401</v>
      </c>
      <c r="L1" s="14" t="s">
        <v>403</v>
      </c>
      <c r="O1" s="10" t="s">
        <v>405</v>
      </c>
      <c r="P1" s="11"/>
      <c r="Q1" s="11"/>
      <c r="R1" s="12"/>
      <c r="S1" s="10" t="s">
        <v>406</v>
      </c>
      <c r="T1" s="11"/>
      <c r="U1" s="12"/>
      <c r="V1" s="10" t="s">
        <v>407</v>
      </c>
      <c r="W1" s="11"/>
      <c r="Y1" s="8" t="s">
        <v>411</v>
      </c>
      <c r="Z1" s="9"/>
      <c r="AA1" s="9"/>
      <c r="AC1" s="8" t="s">
        <v>412</v>
      </c>
      <c r="AD1" s="9"/>
      <c r="AF1" s="8" t="s">
        <v>413</v>
      </c>
      <c r="AG1" s="9"/>
    </row>
    <row r="2" spans="1:33" x14ac:dyDescent="0.3">
      <c r="A2" t="s">
        <v>12</v>
      </c>
      <c r="B2" s="4">
        <v>1</v>
      </c>
      <c r="C2">
        <v>6.7</v>
      </c>
      <c r="E2" cm="1">
        <f t="array" ref="E2:F262">_xlfn._xlws.FILTER(B1:$C$377, $B$1:$B$377=1,)</f>
        <v>1</v>
      </c>
      <c r="F2">
        <v>6.7</v>
      </c>
      <c r="H2" cm="1">
        <f t="array" ref="H2:I116">_xlfn._xlws.FILTER(B1:$C$377, $B$1:$B$377=0,)</f>
        <v>0</v>
      </c>
      <c r="I2">
        <v>8</v>
      </c>
      <c r="K2" s="5">
        <f>AVERAGE(F2:F262)</f>
        <v>9.1695402298850546</v>
      </c>
      <c r="L2" s="5">
        <f>_xlfn.STDEV.S(F2:F262)</f>
        <v>4.3708198248892174</v>
      </c>
      <c r="O2" t="str" cm="1">
        <f t="array" ref="O2:Q104">_xlfn._xlws.FILTER($A$1:$C$377, $C$1:$C$377&gt;10)</f>
        <v>Title</v>
      </c>
      <c r="P2" t="str">
        <v>Sound</v>
      </c>
      <c r="Q2" t="str">
        <v>ASL</v>
      </c>
      <c r="S2" t="s">
        <v>394</v>
      </c>
      <c r="T2" t="s">
        <v>0</v>
      </c>
      <c r="V2" t="s">
        <v>394</v>
      </c>
      <c r="W2" t="s">
        <v>0</v>
      </c>
      <c r="Y2" t="s">
        <v>117</v>
      </c>
      <c r="Z2" t="s">
        <v>394</v>
      </c>
      <c r="AA2" t="s">
        <v>0</v>
      </c>
      <c r="AC2" t="s">
        <v>394</v>
      </c>
      <c r="AD2" t="s">
        <v>0</v>
      </c>
      <c r="AF2" t="s">
        <v>394</v>
      </c>
      <c r="AG2" t="s">
        <v>0</v>
      </c>
    </row>
    <row r="3" spans="1:33" x14ac:dyDescent="0.3">
      <c r="A3" t="s">
        <v>125</v>
      </c>
      <c r="B3" s="4">
        <v>1</v>
      </c>
      <c r="C3">
        <v>5</v>
      </c>
      <c r="E3">
        <v>1</v>
      </c>
      <c r="F3">
        <v>5</v>
      </c>
      <c r="H3">
        <v>0</v>
      </c>
      <c r="I3">
        <v>6</v>
      </c>
      <c r="K3" s="14" t="s">
        <v>402</v>
      </c>
      <c r="L3" s="14" t="s">
        <v>404</v>
      </c>
      <c r="O3" t="str">
        <v>American Tragedy, An</v>
      </c>
      <c r="P3">
        <v>1</v>
      </c>
      <c r="Q3">
        <v>13</v>
      </c>
      <c r="S3" cm="1">
        <f t="array" ref="S3:T85">_xlfn._xlws.FILTER(P3:$Q$104,$P$3:$P$104=1)</f>
        <v>1</v>
      </c>
      <c r="T3">
        <v>13</v>
      </c>
      <c r="V3" cm="1">
        <f t="array" ref="V3:W21">_xlfn._xlws.FILTER(P3:$Q$104,$P$3:$P$104=0)</f>
        <v>0</v>
      </c>
      <c r="W3">
        <v>13.5</v>
      </c>
      <c r="Y3" t="str" cm="1">
        <f t="array" ref="Y3:AA276">_xlfn._xlws.FILTER($A$1:$C$377, $C$1:$C$377&lt;=10)</f>
        <v>10 Things I Hate About You</v>
      </c>
      <c r="Z3">
        <v>1</v>
      </c>
      <c r="AA3">
        <v>6.7</v>
      </c>
      <c r="AC3" cm="1">
        <f t="array" ref="AC3:AD180">_xlfn._xlws.FILTER($Z$3:$AA$276, $Z$3:$Z$276=1)</f>
        <v>1</v>
      </c>
      <c r="AD3">
        <v>6.7</v>
      </c>
      <c r="AF3" cm="1">
        <f t="array" ref="AF3:AG98">_xlfn._xlws.FILTER($Z$3:$AA$276, $Z$3:$Z$276=0)</f>
        <v>0</v>
      </c>
      <c r="AG3">
        <v>8</v>
      </c>
    </row>
    <row r="4" spans="1:33" x14ac:dyDescent="0.3">
      <c r="A4" t="s">
        <v>126</v>
      </c>
      <c r="B4" s="4">
        <v>0</v>
      </c>
      <c r="C4">
        <v>8</v>
      </c>
      <c r="E4">
        <v>1</v>
      </c>
      <c r="F4">
        <v>4.2</v>
      </c>
      <c r="H4">
        <v>0</v>
      </c>
      <c r="I4">
        <v>5.5</v>
      </c>
      <c r="K4" s="5">
        <f>AVERAGE(I2:I116)</f>
        <v>8.7078260869565209</v>
      </c>
      <c r="L4" s="5">
        <f>_xlfn.STDEV.S(I2:I116)</f>
        <v>5.5108210587369628</v>
      </c>
      <c r="O4" t="str">
        <v>Annelie</v>
      </c>
      <c r="P4">
        <v>1</v>
      </c>
      <c r="Q4">
        <v>12</v>
      </c>
      <c r="S4">
        <v>1</v>
      </c>
      <c r="T4">
        <v>12</v>
      </c>
      <c r="V4">
        <v>0</v>
      </c>
      <c r="W4">
        <v>12</v>
      </c>
      <c r="Y4" t="str">
        <v>Adventures of Robin Hood, The</v>
      </c>
      <c r="Z4">
        <v>1</v>
      </c>
      <c r="AA4">
        <v>5</v>
      </c>
      <c r="AC4">
        <v>1</v>
      </c>
      <c r="AD4">
        <v>5</v>
      </c>
      <c r="AF4">
        <v>0</v>
      </c>
      <c r="AG4">
        <v>6</v>
      </c>
    </row>
    <row r="5" spans="1:33" x14ac:dyDescent="0.3">
      <c r="A5" t="s">
        <v>127</v>
      </c>
      <c r="B5" s="4">
        <v>0</v>
      </c>
      <c r="C5">
        <v>6</v>
      </c>
      <c r="E5">
        <v>1</v>
      </c>
      <c r="F5">
        <v>13</v>
      </c>
      <c r="H5">
        <v>0</v>
      </c>
      <c r="I5">
        <v>7.6</v>
      </c>
      <c r="O5" t="str">
        <v>Annie Hall</v>
      </c>
      <c r="P5">
        <v>1</v>
      </c>
      <c r="Q5">
        <v>14.4</v>
      </c>
      <c r="S5">
        <v>1</v>
      </c>
      <c r="T5">
        <v>14.4</v>
      </c>
      <c r="V5">
        <v>0</v>
      </c>
      <c r="W5">
        <v>19.399999999999999</v>
      </c>
      <c r="Y5" t="str">
        <v>Affairs of Anatole, The</v>
      </c>
      <c r="Z5">
        <v>0</v>
      </c>
      <c r="AA5">
        <v>8</v>
      </c>
      <c r="AC5">
        <v>1</v>
      </c>
      <c r="AD5">
        <v>4.2</v>
      </c>
      <c r="AF5">
        <v>0</v>
      </c>
      <c r="AG5">
        <v>5.5</v>
      </c>
    </row>
    <row r="6" spans="1:33" x14ac:dyDescent="0.3">
      <c r="A6" t="s">
        <v>13</v>
      </c>
      <c r="B6" s="4">
        <v>1</v>
      </c>
      <c r="C6">
        <v>4.2</v>
      </c>
      <c r="E6">
        <v>1</v>
      </c>
      <c r="F6">
        <v>5.5</v>
      </c>
      <c r="H6">
        <v>0</v>
      </c>
      <c r="I6">
        <v>6.2</v>
      </c>
      <c r="K6" s="10" t="s">
        <v>405</v>
      </c>
      <c r="L6" s="10" t="s">
        <v>406</v>
      </c>
      <c r="M6" s="10" t="s">
        <v>408</v>
      </c>
      <c r="O6" t="str">
        <v>Aventure Malgache</v>
      </c>
      <c r="P6">
        <v>1</v>
      </c>
      <c r="Q6">
        <v>22</v>
      </c>
      <c r="S6">
        <v>1</v>
      </c>
      <c r="T6">
        <v>22</v>
      </c>
      <c r="V6">
        <v>0</v>
      </c>
      <c r="W6">
        <v>20</v>
      </c>
      <c r="Y6" t="str">
        <v>Alley Cat</v>
      </c>
      <c r="Z6">
        <v>0</v>
      </c>
      <c r="AA6">
        <v>6</v>
      </c>
      <c r="AC6">
        <v>1</v>
      </c>
      <c r="AD6">
        <v>5.5</v>
      </c>
      <c r="AF6">
        <v>0</v>
      </c>
      <c r="AG6">
        <v>7.6</v>
      </c>
    </row>
    <row r="7" spans="1:33" x14ac:dyDescent="0.3">
      <c r="A7" t="s">
        <v>129</v>
      </c>
      <c r="B7" s="4">
        <v>1</v>
      </c>
      <c r="C7">
        <v>13</v>
      </c>
      <c r="E7">
        <v>1</v>
      </c>
      <c r="F7">
        <v>3.9</v>
      </c>
      <c r="H7">
        <v>0</v>
      </c>
      <c r="I7">
        <v>8</v>
      </c>
      <c r="K7" s="6">
        <f>COUNT(P3:P104)</f>
        <v>102</v>
      </c>
      <c r="L7" s="4">
        <f>COUNT(S3:S85)</f>
        <v>83</v>
      </c>
      <c r="M7" s="15">
        <f>L7/K7</f>
        <v>0.81372549019607843</v>
      </c>
      <c r="O7" t="str">
        <v>Barberousse</v>
      </c>
      <c r="P7">
        <v>0</v>
      </c>
      <c r="Q7">
        <v>13.5</v>
      </c>
      <c r="S7">
        <v>1</v>
      </c>
      <c r="T7">
        <v>11.3</v>
      </c>
      <c r="V7">
        <v>0</v>
      </c>
      <c r="W7">
        <v>26.5</v>
      </c>
      <c r="Y7" t="str">
        <v>Almost Perfect Affair, An</v>
      </c>
      <c r="Z7">
        <v>1</v>
      </c>
      <c r="AA7">
        <v>4.2</v>
      </c>
      <c r="AC7">
        <v>1</v>
      </c>
      <c r="AD7">
        <v>3.9</v>
      </c>
      <c r="AF7">
        <v>0</v>
      </c>
      <c r="AG7">
        <v>6.2</v>
      </c>
    </row>
    <row r="8" spans="1:33" x14ac:dyDescent="0.3">
      <c r="A8" t="s">
        <v>14</v>
      </c>
      <c r="B8" s="4">
        <v>1</v>
      </c>
      <c r="C8">
        <v>5.5</v>
      </c>
      <c r="E8">
        <v>1</v>
      </c>
      <c r="F8">
        <v>12</v>
      </c>
      <c r="H8">
        <v>0</v>
      </c>
      <c r="I8">
        <v>4.8</v>
      </c>
      <c r="O8" t="str">
        <v>Best of Everything, The</v>
      </c>
      <c r="P8">
        <v>1</v>
      </c>
      <c r="Q8">
        <v>11.3</v>
      </c>
      <c r="S8">
        <v>1</v>
      </c>
      <c r="T8">
        <v>16.5</v>
      </c>
      <c r="V8">
        <v>0</v>
      </c>
      <c r="W8">
        <v>15</v>
      </c>
      <c r="Y8" t="str">
        <v>Amityville Horror, The</v>
      </c>
      <c r="Z8">
        <v>1</v>
      </c>
      <c r="AA8">
        <v>5.5</v>
      </c>
      <c r="AC8">
        <v>1</v>
      </c>
      <c r="AD8">
        <v>7.7</v>
      </c>
      <c r="AF8">
        <v>0</v>
      </c>
      <c r="AG8">
        <v>8</v>
      </c>
    </row>
    <row r="9" spans="1:33" x14ac:dyDescent="0.3">
      <c r="A9" t="s">
        <v>15</v>
      </c>
      <c r="B9" s="4">
        <v>1</v>
      </c>
      <c r="C9">
        <v>3.9</v>
      </c>
      <c r="E9">
        <v>1</v>
      </c>
      <c r="F9">
        <v>14.4</v>
      </c>
      <c r="H9">
        <v>0</v>
      </c>
      <c r="I9">
        <v>7.5</v>
      </c>
      <c r="K9" s="8" t="s">
        <v>409</v>
      </c>
      <c r="L9" s="8" t="s">
        <v>410</v>
      </c>
      <c r="M9" s="8" t="s">
        <v>408</v>
      </c>
      <c r="O9" t="str">
        <v>Beyond a Reasonable Doubt</v>
      </c>
      <c r="P9">
        <v>1</v>
      </c>
      <c r="Q9">
        <v>16.5</v>
      </c>
      <c r="S9">
        <v>1</v>
      </c>
      <c r="T9">
        <v>11</v>
      </c>
      <c r="V9">
        <v>0</v>
      </c>
      <c r="W9">
        <v>11.9</v>
      </c>
      <c r="Y9" t="str">
        <v>Angela's Ashes</v>
      </c>
      <c r="Z9">
        <v>1</v>
      </c>
      <c r="AA9">
        <v>3.9</v>
      </c>
      <c r="AC9">
        <v>1</v>
      </c>
      <c r="AD9">
        <v>6.4</v>
      </c>
      <c r="AF9">
        <v>0</v>
      </c>
      <c r="AG9">
        <v>4.8</v>
      </c>
    </row>
    <row r="10" spans="1:33" x14ac:dyDescent="0.3">
      <c r="A10" t="s">
        <v>130</v>
      </c>
      <c r="B10" s="4">
        <v>0</v>
      </c>
      <c r="C10">
        <v>5.5</v>
      </c>
      <c r="E10">
        <v>1</v>
      </c>
      <c r="F10">
        <v>7.7</v>
      </c>
      <c r="H10">
        <v>0</v>
      </c>
      <c r="I10">
        <v>13.5</v>
      </c>
      <c r="K10" s="6">
        <f>COUNT(AA3:AA276)</f>
        <v>274</v>
      </c>
      <c r="L10" s="4">
        <f>COUNT(AD3:AD180)</f>
        <v>178</v>
      </c>
      <c r="M10" s="15">
        <f>L10/K10</f>
        <v>0.64963503649635035</v>
      </c>
      <c r="O10" t="str">
        <v>Big Broadcast of 1937, The</v>
      </c>
      <c r="P10">
        <v>1</v>
      </c>
      <c r="Q10">
        <v>11</v>
      </c>
      <c r="S10">
        <v>1</v>
      </c>
      <c r="T10">
        <v>11</v>
      </c>
      <c r="V10">
        <v>0</v>
      </c>
      <c r="W10">
        <v>23.5</v>
      </c>
      <c r="Y10" t="str">
        <v>Angst</v>
      </c>
      <c r="Z10">
        <v>0</v>
      </c>
      <c r="AA10">
        <v>5.5</v>
      </c>
      <c r="AC10">
        <v>1</v>
      </c>
      <c r="AD10">
        <v>7.6</v>
      </c>
      <c r="AF10">
        <v>0</v>
      </c>
      <c r="AG10">
        <v>7.5</v>
      </c>
    </row>
    <row r="11" spans="1:33" x14ac:dyDescent="0.3">
      <c r="A11" t="s">
        <v>131</v>
      </c>
      <c r="B11" s="4">
        <v>1</v>
      </c>
      <c r="C11">
        <v>12</v>
      </c>
      <c r="E11">
        <v>1</v>
      </c>
      <c r="F11">
        <v>6.4</v>
      </c>
      <c r="H11">
        <v>0</v>
      </c>
      <c r="I11">
        <v>5.2</v>
      </c>
      <c r="O11" t="str">
        <v>Blackmail (Sound version)</v>
      </c>
      <c r="P11">
        <v>1</v>
      </c>
      <c r="Q11">
        <v>11</v>
      </c>
      <c r="S11">
        <v>1</v>
      </c>
      <c r="T11">
        <v>15.8</v>
      </c>
      <c r="V11">
        <v>0</v>
      </c>
      <c r="W11">
        <v>14.5</v>
      </c>
      <c r="Y11" t="str">
        <v>Another Thin Man</v>
      </c>
      <c r="Z11">
        <v>1</v>
      </c>
      <c r="AA11">
        <v>7.7</v>
      </c>
      <c r="AC11">
        <v>1</v>
      </c>
      <c r="AD11">
        <v>8</v>
      </c>
      <c r="AF11">
        <v>0</v>
      </c>
      <c r="AG11">
        <v>5.2</v>
      </c>
    </row>
    <row r="12" spans="1:33" x14ac:dyDescent="0.3">
      <c r="A12" t="s">
        <v>132</v>
      </c>
      <c r="B12" s="4">
        <v>1</v>
      </c>
      <c r="C12">
        <v>14.4</v>
      </c>
      <c r="E12">
        <v>1</v>
      </c>
      <c r="F12">
        <v>7.6</v>
      </c>
      <c r="H12">
        <v>0</v>
      </c>
      <c r="I12">
        <v>10</v>
      </c>
      <c r="O12" t="str">
        <v>Blair Witch Project, The</v>
      </c>
      <c r="P12">
        <v>1</v>
      </c>
      <c r="Q12">
        <v>15.8</v>
      </c>
      <c r="S12">
        <v>1</v>
      </c>
      <c r="T12">
        <v>10.1</v>
      </c>
      <c r="V12">
        <v>0</v>
      </c>
      <c r="W12">
        <v>16</v>
      </c>
      <c r="Y12" t="str">
        <v>Appel du Sang, L'</v>
      </c>
      <c r="Z12">
        <v>0</v>
      </c>
      <c r="AA12">
        <v>7.6</v>
      </c>
      <c r="AC12">
        <v>1</v>
      </c>
      <c r="AD12">
        <v>3.4</v>
      </c>
      <c r="AF12">
        <v>0</v>
      </c>
      <c r="AG12">
        <v>10</v>
      </c>
    </row>
    <row r="13" spans="1:33" x14ac:dyDescent="0.3">
      <c r="A13" t="s">
        <v>16</v>
      </c>
      <c r="B13" s="4">
        <v>1</v>
      </c>
      <c r="C13">
        <v>7.7</v>
      </c>
      <c r="E13">
        <v>1</v>
      </c>
      <c r="F13">
        <v>22</v>
      </c>
      <c r="H13">
        <v>0</v>
      </c>
      <c r="I13">
        <v>7</v>
      </c>
      <c r="O13" t="str">
        <v>Blind Alley</v>
      </c>
      <c r="P13">
        <v>1</v>
      </c>
      <c r="Q13">
        <v>10.1</v>
      </c>
      <c r="S13">
        <v>1</v>
      </c>
      <c r="T13">
        <v>10.5</v>
      </c>
      <c r="V13">
        <v>0</v>
      </c>
      <c r="W13">
        <v>16</v>
      </c>
      <c r="Y13" t="str">
        <v>Arlésienne, l'</v>
      </c>
      <c r="Z13">
        <v>0</v>
      </c>
      <c r="AA13">
        <v>6.2</v>
      </c>
      <c r="AC13">
        <v>1</v>
      </c>
      <c r="AD13">
        <v>4.2</v>
      </c>
      <c r="AF13">
        <v>0</v>
      </c>
      <c r="AG13">
        <v>7</v>
      </c>
    </row>
    <row r="14" spans="1:33" x14ac:dyDescent="0.3">
      <c r="A14" t="s">
        <v>133</v>
      </c>
      <c r="B14" s="4">
        <v>0</v>
      </c>
      <c r="C14">
        <v>7.6</v>
      </c>
      <c r="E14">
        <v>1</v>
      </c>
      <c r="F14">
        <v>8</v>
      </c>
      <c r="H14">
        <v>0</v>
      </c>
      <c r="I14">
        <v>6</v>
      </c>
      <c r="O14" t="str">
        <v>Blonde Venus</v>
      </c>
      <c r="P14">
        <v>1</v>
      </c>
      <c r="Q14">
        <v>10.5</v>
      </c>
      <c r="S14">
        <v>1</v>
      </c>
      <c r="T14">
        <v>14</v>
      </c>
      <c r="V14">
        <v>0</v>
      </c>
      <c r="W14">
        <v>13.5</v>
      </c>
      <c r="Y14" t="str">
        <v>Arsenal Stadium Mystery, The</v>
      </c>
      <c r="Z14">
        <v>1</v>
      </c>
      <c r="AA14">
        <v>6.4</v>
      </c>
      <c r="AC14">
        <v>1</v>
      </c>
      <c r="AD14">
        <v>5.6</v>
      </c>
      <c r="AF14">
        <v>0</v>
      </c>
      <c r="AG14">
        <v>6</v>
      </c>
    </row>
    <row r="15" spans="1:33" x14ac:dyDescent="0.3">
      <c r="A15" t="s">
        <v>134</v>
      </c>
      <c r="B15" s="4">
        <v>0</v>
      </c>
      <c r="C15">
        <v>6.2</v>
      </c>
      <c r="E15">
        <v>1</v>
      </c>
      <c r="F15">
        <v>3.4</v>
      </c>
      <c r="H15">
        <v>0</v>
      </c>
      <c r="I15">
        <v>5.5</v>
      </c>
      <c r="O15" t="str">
        <v>Bon Voyage</v>
      </c>
      <c r="P15">
        <v>1</v>
      </c>
      <c r="Q15">
        <v>14</v>
      </c>
      <c r="S15">
        <v>1</v>
      </c>
      <c r="T15">
        <v>15</v>
      </c>
      <c r="V15">
        <v>0</v>
      </c>
      <c r="W15">
        <v>22</v>
      </c>
      <c r="Y15" t="str">
        <v>At the Circus</v>
      </c>
      <c r="Z15">
        <v>1</v>
      </c>
      <c r="AA15">
        <v>7.6</v>
      </c>
      <c r="AC15">
        <v>1</v>
      </c>
      <c r="AD15">
        <v>5.2</v>
      </c>
      <c r="AF15">
        <v>0</v>
      </c>
      <c r="AG15">
        <v>5.5</v>
      </c>
    </row>
    <row r="16" spans="1:33" x14ac:dyDescent="0.3">
      <c r="A16" t="s">
        <v>17</v>
      </c>
      <c r="B16" s="4">
        <v>1</v>
      </c>
      <c r="C16">
        <v>6.4</v>
      </c>
      <c r="E16">
        <v>1</v>
      </c>
      <c r="F16">
        <v>4.2</v>
      </c>
      <c r="H16">
        <v>0</v>
      </c>
      <c r="I16">
        <v>7</v>
      </c>
      <c r="O16" t="str">
        <v>Boudu sauvé des Eaux</v>
      </c>
      <c r="P16">
        <v>1</v>
      </c>
      <c r="Q16">
        <v>15</v>
      </c>
      <c r="S16">
        <v>1</v>
      </c>
      <c r="T16">
        <v>15</v>
      </c>
      <c r="V16">
        <v>0</v>
      </c>
      <c r="W16">
        <v>27.5</v>
      </c>
      <c r="Y16" t="str">
        <v>Atlantide, L'</v>
      </c>
      <c r="Z16">
        <v>0</v>
      </c>
      <c r="AA16">
        <v>8</v>
      </c>
      <c r="AC16">
        <v>1</v>
      </c>
      <c r="AD16">
        <v>4.3</v>
      </c>
      <c r="AF16">
        <v>0</v>
      </c>
      <c r="AG16">
        <v>7</v>
      </c>
    </row>
    <row r="17" spans="1:33" x14ac:dyDescent="0.3">
      <c r="A17" t="s">
        <v>18</v>
      </c>
      <c r="B17" s="4">
        <v>1</v>
      </c>
      <c r="C17">
        <v>7.6</v>
      </c>
      <c r="E17">
        <v>1</v>
      </c>
      <c r="F17">
        <v>5.6</v>
      </c>
      <c r="H17">
        <v>0</v>
      </c>
      <c r="I17">
        <v>12</v>
      </c>
      <c r="O17" t="str">
        <v>Broadway Danny Rose</v>
      </c>
      <c r="P17">
        <v>1</v>
      </c>
      <c r="Q17">
        <v>15</v>
      </c>
      <c r="S17">
        <v>1</v>
      </c>
      <c r="T17">
        <v>11.5</v>
      </c>
      <c r="V17">
        <v>0</v>
      </c>
      <c r="W17">
        <v>12.6</v>
      </c>
      <c r="Y17" t="str">
        <v>Atre, l'</v>
      </c>
      <c r="Z17">
        <v>0</v>
      </c>
      <c r="AA17">
        <v>4.8</v>
      </c>
      <c r="AC17">
        <v>1</v>
      </c>
      <c r="AD17">
        <v>5.3</v>
      </c>
      <c r="AF17">
        <v>0</v>
      </c>
      <c r="AG17">
        <v>5.7</v>
      </c>
    </row>
    <row r="18" spans="1:33" x14ac:dyDescent="0.3">
      <c r="A18" t="s">
        <v>135</v>
      </c>
      <c r="B18" s="4">
        <v>0</v>
      </c>
      <c r="C18">
        <v>8</v>
      </c>
      <c r="E18">
        <v>1</v>
      </c>
      <c r="F18">
        <v>11.3</v>
      </c>
      <c r="H18">
        <v>0</v>
      </c>
      <c r="I18">
        <v>5.7</v>
      </c>
      <c r="O18" t="str">
        <v>Cape Forlorn</v>
      </c>
      <c r="P18">
        <v>1</v>
      </c>
      <c r="Q18">
        <v>11.5</v>
      </c>
      <c r="S18">
        <v>1</v>
      </c>
      <c r="T18">
        <v>11.3</v>
      </c>
      <c r="V18">
        <v>0</v>
      </c>
      <c r="W18">
        <v>27.8</v>
      </c>
      <c r="Y18" t="str">
        <v>Avenging Conscience, The</v>
      </c>
      <c r="Z18">
        <v>0</v>
      </c>
      <c r="AA18">
        <v>7.5</v>
      </c>
      <c r="AC18">
        <v>1</v>
      </c>
      <c r="AD18">
        <v>4.9000000000000004</v>
      </c>
      <c r="AF18">
        <v>0</v>
      </c>
      <c r="AG18">
        <v>6.5</v>
      </c>
    </row>
    <row r="19" spans="1:33" x14ac:dyDescent="0.3">
      <c r="A19" t="s">
        <v>136</v>
      </c>
      <c r="B19" s="4">
        <v>0</v>
      </c>
      <c r="C19">
        <v>4.8</v>
      </c>
      <c r="E19">
        <v>1</v>
      </c>
      <c r="F19">
        <v>16.5</v>
      </c>
      <c r="H19">
        <v>0</v>
      </c>
      <c r="I19">
        <v>19.399999999999999</v>
      </c>
      <c r="O19" t="str">
        <v>Cat and the Canary, The</v>
      </c>
      <c r="P19">
        <v>1</v>
      </c>
      <c r="Q19">
        <v>11.3</v>
      </c>
      <c r="S19">
        <v>1</v>
      </c>
      <c r="T19">
        <v>17</v>
      </c>
      <c r="V19">
        <v>0</v>
      </c>
      <c r="W19">
        <v>25</v>
      </c>
      <c r="Y19" t="str">
        <v>Back Street</v>
      </c>
      <c r="Z19">
        <v>1</v>
      </c>
      <c r="AA19">
        <v>8</v>
      </c>
      <c r="AC19">
        <v>1</v>
      </c>
      <c r="AD19">
        <v>8</v>
      </c>
      <c r="AF19">
        <v>0</v>
      </c>
      <c r="AG19">
        <v>7</v>
      </c>
    </row>
    <row r="20" spans="1:33" x14ac:dyDescent="0.3">
      <c r="A20" t="s">
        <v>137</v>
      </c>
      <c r="B20" s="4">
        <v>0</v>
      </c>
      <c r="C20">
        <v>7.5</v>
      </c>
      <c r="E20">
        <v>1</v>
      </c>
      <c r="F20">
        <v>11</v>
      </c>
      <c r="H20">
        <v>0</v>
      </c>
      <c r="I20">
        <v>20</v>
      </c>
      <c r="O20" t="str">
        <v>Caught</v>
      </c>
      <c r="P20">
        <v>1</v>
      </c>
      <c r="Q20">
        <v>17</v>
      </c>
      <c r="S20">
        <v>1</v>
      </c>
      <c r="T20">
        <v>19</v>
      </c>
      <c r="V20">
        <v>0</v>
      </c>
      <c r="W20">
        <v>24</v>
      </c>
      <c r="Y20" t="str">
        <v>Baywatch</v>
      </c>
      <c r="Z20">
        <v>1</v>
      </c>
      <c r="AA20">
        <v>3.4</v>
      </c>
      <c r="AC20">
        <v>1</v>
      </c>
      <c r="AD20">
        <v>5.8</v>
      </c>
      <c r="AF20">
        <v>0</v>
      </c>
      <c r="AG20">
        <v>8</v>
      </c>
    </row>
    <row r="21" spans="1:33" x14ac:dyDescent="0.3">
      <c r="A21" t="s">
        <v>138</v>
      </c>
      <c r="B21" s="4">
        <v>1</v>
      </c>
      <c r="C21">
        <v>22</v>
      </c>
      <c r="E21">
        <v>1</v>
      </c>
      <c r="F21">
        <v>5.2</v>
      </c>
      <c r="H21">
        <v>0</v>
      </c>
      <c r="I21">
        <v>6.5</v>
      </c>
      <c r="O21" t="str">
        <v>Cheat, The</v>
      </c>
      <c r="P21">
        <v>0</v>
      </c>
      <c r="Q21">
        <v>12</v>
      </c>
      <c r="S21">
        <v>1</v>
      </c>
      <c r="T21">
        <v>13</v>
      </c>
      <c r="V21">
        <v>0</v>
      </c>
      <c r="W21">
        <v>27</v>
      </c>
      <c r="Y21" t="str">
        <v>Beetle Juice</v>
      </c>
      <c r="Z21">
        <v>1</v>
      </c>
      <c r="AA21">
        <v>4.2</v>
      </c>
      <c r="AC21">
        <v>1</v>
      </c>
      <c r="AD21">
        <v>8.5</v>
      </c>
      <c r="AF21">
        <v>0</v>
      </c>
      <c r="AG21">
        <v>9</v>
      </c>
    </row>
    <row r="22" spans="1:33" x14ac:dyDescent="0.3">
      <c r="A22" t="s">
        <v>19</v>
      </c>
      <c r="B22" s="4">
        <v>1</v>
      </c>
      <c r="C22">
        <v>8</v>
      </c>
      <c r="E22">
        <v>1</v>
      </c>
      <c r="F22">
        <v>4.3</v>
      </c>
      <c r="H22">
        <v>0</v>
      </c>
      <c r="I22">
        <v>7</v>
      </c>
      <c r="O22" t="str">
        <v>Chienne, La</v>
      </c>
      <c r="P22">
        <v>1</v>
      </c>
      <c r="Q22">
        <v>19</v>
      </c>
      <c r="S22">
        <v>1</v>
      </c>
      <c r="T22">
        <v>10.5</v>
      </c>
      <c r="Y22" t="str">
        <v>Behemoth, The Sea Monster</v>
      </c>
      <c r="Z22">
        <v>1</v>
      </c>
      <c r="AA22">
        <v>5.6</v>
      </c>
      <c r="AC22">
        <v>1</v>
      </c>
      <c r="AD22">
        <v>4</v>
      </c>
      <c r="AF22">
        <v>0</v>
      </c>
      <c r="AG22">
        <v>6</v>
      </c>
    </row>
    <row r="23" spans="1:33" x14ac:dyDescent="0.3">
      <c r="A23" t="s">
        <v>139</v>
      </c>
      <c r="B23" s="4">
        <v>0</v>
      </c>
      <c r="C23">
        <v>13.5</v>
      </c>
      <c r="E23">
        <v>1</v>
      </c>
      <c r="F23">
        <v>5.3</v>
      </c>
      <c r="H23">
        <v>0</v>
      </c>
      <c r="I23">
        <v>8</v>
      </c>
      <c r="O23" t="str">
        <v>Dämonit</v>
      </c>
      <c r="P23">
        <v>0</v>
      </c>
      <c r="Q23">
        <v>19.399999999999999</v>
      </c>
      <c r="S23">
        <v>1</v>
      </c>
      <c r="T23">
        <v>16</v>
      </c>
      <c r="Y23" t="str">
        <v>Belle Nivernaise, la</v>
      </c>
      <c r="Z23">
        <v>0</v>
      </c>
      <c r="AA23">
        <v>5.2</v>
      </c>
      <c r="AC23">
        <v>1</v>
      </c>
      <c r="AD23">
        <v>6.8</v>
      </c>
      <c r="AF23">
        <v>0</v>
      </c>
      <c r="AG23">
        <v>8</v>
      </c>
    </row>
    <row r="24" spans="1:33" x14ac:dyDescent="0.3">
      <c r="A24" t="s">
        <v>140</v>
      </c>
      <c r="B24" s="4">
        <v>1</v>
      </c>
      <c r="C24">
        <v>3.4</v>
      </c>
      <c r="E24">
        <v>1</v>
      </c>
      <c r="F24">
        <v>4.9000000000000004</v>
      </c>
      <c r="H24">
        <v>0</v>
      </c>
      <c r="I24">
        <v>9</v>
      </c>
      <c r="O24" t="str">
        <v>David Harum</v>
      </c>
      <c r="P24">
        <v>0</v>
      </c>
      <c r="Q24">
        <v>20</v>
      </c>
      <c r="S24">
        <v>1</v>
      </c>
      <c r="T24">
        <v>11.5</v>
      </c>
      <c r="Y24" t="str">
        <v>Bergkatze, Die</v>
      </c>
      <c r="Z24">
        <v>0</v>
      </c>
      <c r="AA24">
        <v>10</v>
      </c>
      <c r="AC24">
        <v>1</v>
      </c>
      <c r="AD24">
        <v>8</v>
      </c>
      <c r="AF24">
        <v>0</v>
      </c>
      <c r="AG24">
        <v>7</v>
      </c>
    </row>
    <row r="25" spans="1:33" x14ac:dyDescent="0.3">
      <c r="A25" t="s">
        <v>141</v>
      </c>
      <c r="B25" s="4">
        <v>1</v>
      </c>
      <c r="C25">
        <v>4.2</v>
      </c>
      <c r="E25">
        <v>1</v>
      </c>
      <c r="F25">
        <v>11</v>
      </c>
      <c r="H25">
        <v>0</v>
      </c>
      <c r="I25">
        <v>6</v>
      </c>
      <c r="O25" t="str">
        <v>Devil is a Woman, The</v>
      </c>
      <c r="P25">
        <v>1</v>
      </c>
      <c r="Q25">
        <v>13</v>
      </c>
      <c r="S25">
        <v>1</v>
      </c>
      <c r="T25">
        <v>14</v>
      </c>
      <c r="Y25" t="str">
        <v>Bill, The  (Mix and Match)</v>
      </c>
      <c r="Z25">
        <v>1</v>
      </c>
      <c r="AA25">
        <v>5.2</v>
      </c>
      <c r="AC25">
        <v>1</v>
      </c>
      <c r="AD25">
        <v>6.5</v>
      </c>
      <c r="AF25">
        <v>0</v>
      </c>
      <c r="AG25">
        <v>9</v>
      </c>
    </row>
    <row r="26" spans="1:33" x14ac:dyDescent="0.3">
      <c r="A26" t="s">
        <v>20</v>
      </c>
      <c r="B26" s="4">
        <v>1</v>
      </c>
      <c r="C26">
        <v>5.6</v>
      </c>
      <c r="E26">
        <v>1</v>
      </c>
      <c r="F26">
        <v>15.8</v>
      </c>
      <c r="H26">
        <v>0</v>
      </c>
      <c r="I26">
        <v>8</v>
      </c>
      <c r="O26" t="str">
        <v>Don't Get Me Wrong</v>
      </c>
      <c r="P26">
        <v>1</v>
      </c>
      <c r="Q26">
        <v>10.5</v>
      </c>
      <c r="S26">
        <v>1</v>
      </c>
      <c r="T26">
        <v>15.9</v>
      </c>
      <c r="Y26" t="str">
        <v>Bill, The (Dealer Wins)</v>
      </c>
      <c r="Z26">
        <v>1</v>
      </c>
      <c r="AA26">
        <v>4.3</v>
      </c>
      <c r="AC26">
        <v>1</v>
      </c>
      <c r="AD26">
        <v>8.5</v>
      </c>
      <c r="AF26">
        <v>0</v>
      </c>
      <c r="AG26">
        <v>4.5</v>
      </c>
    </row>
    <row r="27" spans="1:33" x14ac:dyDescent="0.3">
      <c r="A27" t="s">
        <v>142</v>
      </c>
      <c r="B27" s="4">
        <v>0</v>
      </c>
      <c r="C27">
        <v>5.2</v>
      </c>
      <c r="E27">
        <v>1</v>
      </c>
      <c r="F27">
        <v>10.1</v>
      </c>
      <c r="H27">
        <v>0</v>
      </c>
      <c r="I27">
        <v>7</v>
      </c>
      <c r="O27" t="str">
        <v>Dreyfus</v>
      </c>
      <c r="P27">
        <v>1</v>
      </c>
      <c r="Q27">
        <v>16</v>
      </c>
      <c r="S27">
        <v>1</v>
      </c>
      <c r="T27">
        <v>12.5</v>
      </c>
      <c r="Y27" t="str">
        <v>Birds, The</v>
      </c>
      <c r="Z27">
        <v>1</v>
      </c>
      <c r="AA27">
        <v>5.3</v>
      </c>
      <c r="AC27">
        <v>1</v>
      </c>
      <c r="AD27">
        <v>7.2</v>
      </c>
      <c r="AF27">
        <v>0</v>
      </c>
      <c r="AG27">
        <v>6</v>
      </c>
    </row>
    <row r="28" spans="1:33" x14ac:dyDescent="0.3">
      <c r="A28" t="s">
        <v>143</v>
      </c>
      <c r="B28" s="4">
        <v>0</v>
      </c>
      <c r="C28">
        <v>10</v>
      </c>
      <c r="E28">
        <v>1</v>
      </c>
      <c r="F28">
        <v>10.5</v>
      </c>
      <c r="H28">
        <v>0</v>
      </c>
      <c r="I28">
        <v>9</v>
      </c>
      <c r="O28" t="str">
        <v>Exile, The</v>
      </c>
      <c r="P28">
        <v>1</v>
      </c>
      <c r="Q28">
        <v>11.5</v>
      </c>
      <c r="S28">
        <v>1</v>
      </c>
      <c r="T28">
        <v>10.5</v>
      </c>
      <c r="Y28" t="str">
        <v>Birth of a Nation</v>
      </c>
      <c r="Z28">
        <v>0</v>
      </c>
      <c r="AA28">
        <v>7</v>
      </c>
      <c r="AC28">
        <v>1</v>
      </c>
      <c r="AD28">
        <v>9.5</v>
      </c>
      <c r="AF28">
        <v>0</v>
      </c>
      <c r="AG28">
        <v>7.5</v>
      </c>
    </row>
    <row r="29" spans="1:33" x14ac:dyDescent="0.3">
      <c r="A29" t="s">
        <v>21</v>
      </c>
      <c r="B29" s="4">
        <v>1</v>
      </c>
      <c r="C29">
        <v>11.3</v>
      </c>
      <c r="E29">
        <v>1</v>
      </c>
      <c r="F29">
        <v>14</v>
      </c>
      <c r="H29">
        <v>0</v>
      </c>
      <c r="I29">
        <v>26.5</v>
      </c>
      <c r="O29" t="str">
        <v>Fasching</v>
      </c>
      <c r="P29">
        <v>1</v>
      </c>
      <c r="Q29">
        <v>14</v>
      </c>
      <c r="S29">
        <v>1</v>
      </c>
      <c r="T29">
        <v>15</v>
      </c>
      <c r="Y29" t="str">
        <v>Black Stallion, The</v>
      </c>
      <c r="Z29">
        <v>1</v>
      </c>
      <c r="AA29">
        <v>4.9000000000000004</v>
      </c>
      <c r="AC29">
        <v>1</v>
      </c>
      <c r="AD29">
        <v>9.9</v>
      </c>
      <c r="AF29">
        <v>0</v>
      </c>
      <c r="AG29">
        <v>9.5</v>
      </c>
    </row>
    <row r="30" spans="1:33" x14ac:dyDescent="0.3">
      <c r="A30" t="s">
        <v>144</v>
      </c>
      <c r="B30" s="4">
        <v>1</v>
      </c>
      <c r="C30">
        <v>16.5</v>
      </c>
      <c r="E30">
        <v>1</v>
      </c>
      <c r="F30">
        <v>15</v>
      </c>
      <c r="H30">
        <v>0</v>
      </c>
      <c r="I30">
        <v>4.5</v>
      </c>
      <c r="O30" t="str">
        <v>Five Pennies, The</v>
      </c>
      <c r="P30">
        <v>1</v>
      </c>
      <c r="Q30">
        <v>15.9</v>
      </c>
      <c r="S30">
        <v>1</v>
      </c>
      <c r="T30">
        <v>11.7</v>
      </c>
      <c r="Y30" t="str">
        <v>Blackmail (Silent version)</v>
      </c>
      <c r="Z30">
        <v>0</v>
      </c>
      <c r="AA30">
        <v>6</v>
      </c>
      <c r="AC30">
        <v>1</v>
      </c>
      <c r="AD30">
        <v>5.6</v>
      </c>
      <c r="AF30">
        <v>0</v>
      </c>
      <c r="AG30">
        <v>5.5</v>
      </c>
    </row>
    <row r="31" spans="1:33" x14ac:dyDescent="0.3">
      <c r="A31" t="s">
        <v>145</v>
      </c>
      <c r="B31" s="4">
        <v>1</v>
      </c>
      <c r="C31">
        <v>11</v>
      </c>
      <c r="E31">
        <v>1</v>
      </c>
      <c r="F31">
        <v>8</v>
      </c>
      <c r="H31">
        <v>0</v>
      </c>
      <c r="I31">
        <v>15</v>
      </c>
      <c r="O31" t="str">
        <v>Front Page, The</v>
      </c>
      <c r="P31">
        <v>1</v>
      </c>
      <c r="Q31">
        <v>12.5</v>
      </c>
      <c r="S31">
        <v>1</v>
      </c>
      <c r="T31">
        <v>14</v>
      </c>
      <c r="Y31" t="str">
        <v>Blood Ship, The</v>
      </c>
      <c r="Z31">
        <v>0</v>
      </c>
      <c r="AA31">
        <v>5.5</v>
      </c>
      <c r="AC31">
        <v>1</v>
      </c>
      <c r="AD31">
        <v>9.8000000000000007</v>
      </c>
      <c r="AF31">
        <v>0</v>
      </c>
      <c r="AG31">
        <v>6</v>
      </c>
    </row>
    <row r="32" spans="1:33" x14ac:dyDescent="0.3">
      <c r="A32" t="s">
        <v>146</v>
      </c>
      <c r="B32" s="4">
        <v>1</v>
      </c>
      <c r="C32">
        <v>5.2</v>
      </c>
      <c r="E32">
        <v>1</v>
      </c>
      <c r="F32">
        <v>15</v>
      </c>
      <c r="H32">
        <v>0</v>
      </c>
      <c r="I32">
        <v>6</v>
      </c>
      <c r="O32" t="str">
        <v>Gaslight</v>
      </c>
      <c r="P32">
        <v>1</v>
      </c>
      <c r="Q32">
        <v>10.5</v>
      </c>
      <c r="S32">
        <v>1</v>
      </c>
      <c r="T32">
        <v>10.5</v>
      </c>
      <c r="Y32" t="str">
        <v>Bringing Up Baby</v>
      </c>
      <c r="Z32">
        <v>1</v>
      </c>
      <c r="AA32">
        <v>8</v>
      </c>
      <c r="AC32">
        <v>1</v>
      </c>
      <c r="AD32">
        <v>5.4</v>
      </c>
      <c r="AF32">
        <v>0</v>
      </c>
      <c r="AG32">
        <v>7.1</v>
      </c>
    </row>
    <row r="33" spans="1:33" x14ac:dyDescent="0.3">
      <c r="A33" t="s">
        <v>147</v>
      </c>
      <c r="B33" s="4">
        <v>1</v>
      </c>
      <c r="C33">
        <v>4.3</v>
      </c>
      <c r="E33">
        <v>1</v>
      </c>
      <c r="F33">
        <v>5.8</v>
      </c>
      <c r="H33">
        <v>0</v>
      </c>
      <c r="I33">
        <v>7.5</v>
      </c>
      <c r="O33" t="str">
        <v>Geheimnis von Chateau Richmond, der</v>
      </c>
      <c r="P33">
        <v>0</v>
      </c>
      <c r="Q33">
        <v>26.5</v>
      </c>
      <c r="S33">
        <v>1</v>
      </c>
      <c r="T33">
        <v>11.5</v>
      </c>
      <c r="Y33" t="str">
        <v>Brokedown Palace</v>
      </c>
      <c r="Z33">
        <v>1</v>
      </c>
      <c r="AA33">
        <v>5.8</v>
      </c>
      <c r="AC33">
        <v>1</v>
      </c>
      <c r="AD33">
        <v>10</v>
      </c>
      <c r="AF33">
        <v>0</v>
      </c>
      <c r="AG33">
        <v>5.5</v>
      </c>
    </row>
    <row r="34" spans="1:33" x14ac:dyDescent="0.3">
      <c r="A34" t="s">
        <v>148</v>
      </c>
      <c r="B34" s="4">
        <v>1</v>
      </c>
      <c r="C34">
        <v>5.3</v>
      </c>
      <c r="E34">
        <v>1</v>
      </c>
      <c r="F34">
        <v>8.5</v>
      </c>
      <c r="H34">
        <v>0</v>
      </c>
      <c r="I34">
        <v>9.5</v>
      </c>
      <c r="O34" t="str">
        <v>Gentlemen of the Press</v>
      </c>
      <c r="P34">
        <v>1</v>
      </c>
      <c r="Q34">
        <v>15</v>
      </c>
      <c r="S34">
        <v>1</v>
      </c>
      <c r="T34">
        <v>11.5</v>
      </c>
      <c r="Y34" t="str">
        <v>Broken Blossoms</v>
      </c>
      <c r="Z34">
        <v>1</v>
      </c>
      <c r="AA34">
        <v>8.5</v>
      </c>
      <c r="AC34">
        <v>1</v>
      </c>
      <c r="AD34">
        <v>4.9000000000000004</v>
      </c>
      <c r="AF34">
        <v>0</v>
      </c>
      <c r="AG34">
        <v>4</v>
      </c>
    </row>
    <row r="35" spans="1:33" x14ac:dyDescent="0.3">
      <c r="A35" t="s">
        <v>149</v>
      </c>
      <c r="B35" s="4">
        <v>0</v>
      </c>
      <c r="C35">
        <v>7</v>
      </c>
      <c r="E35">
        <v>1</v>
      </c>
      <c r="F35">
        <v>4</v>
      </c>
      <c r="H35">
        <v>0</v>
      </c>
      <c r="I35">
        <v>5.5</v>
      </c>
      <c r="O35" t="str">
        <v>Gidget</v>
      </c>
      <c r="P35">
        <v>1</v>
      </c>
      <c r="Q35">
        <v>11.7</v>
      </c>
      <c r="S35">
        <v>1</v>
      </c>
      <c r="T35">
        <v>13</v>
      </c>
      <c r="Y35" t="str">
        <v>Brookside (JS)</v>
      </c>
      <c r="Z35">
        <v>1</v>
      </c>
      <c r="AA35">
        <v>4</v>
      </c>
      <c r="AC35">
        <v>1</v>
      </c>
      <c r="AD35">
        <v>5.8</v>
      </c>
      <c r="AF35">
        <v>0</v>
      </c>
      <c r="AG35">
        <v>10</v>
      </c>
    </row>
    <row r="36" spans="1:33" x14ac:dyDescent="0.3">
      <c r="A36" t="s">
        <v>22</v>
      </c>
      <c r="B36" s="4">
        <v>1</v>
      </c>
      <c r="C36">
        <v>4.9000000000000004</v>
      </c>
      <c r="E36">
        <v>1</v>
      </c>
      <c r="F36">
        <v>6.8</v>
      </c>
      <c r="H36">
        <v>0</v>
      </c>
      <c r="I36">
        <v>6</v>
      </c>
      <c r="O36" t="str">
        <v>Glamour Girl</v>
      </c>
      <c r="P36">
        <v>1</v>
      </c>
      <c r="Q36">
        <v>14</v>
      </c>
      <c r="S36">
        <v>1</v>
      </c>
      <c r="T36">
        <v>12</v>
      </c>
      <c r="Y36" t="str">
        <v>Brookside (TH)</v>
      </c>
      <c r="Z36">
        <v>1</v>
      </c>
      <c r="AA36">
        <v>6.8</v>
      </c>
      <c r="AC36">
        <v>1</v>
      </c>
      <c r="AD36">
        <v>6.4</v>
      </c>
      <c r="AF36">
        <v>0</v>
      </c>
      <c r="AG36">
        <v>6</v>
      </c>
    </row>
    <row r="37" spans="1:33" x14ac:dyDescent="0.3">
      <c r="A37" t="s">
        <v>150</v>
      </c>
      <c r="B37" s="4">
        <v>0</v>
      </c>
      <c r="C37">
        <v>6</v>
      </c>
      <c r="E37">
        <v>1</v>
      </c>
      <c r="F37">
        <v>8</v>
      </c>
      <c r="H37">
        <v>0</v>
      </c>
      <c r="I37">
        <v>7.1</v>
      </c>
      <c r="O37" t="str">
        <v>Golden Chance, The</v>
      </c>
      <c r="P37">
        <v>0</v>
      </c>
      <c r="Q37">
        <v>15</v>
      </c>
      <c r="S37">
        <v>1</v>
      </c>
      <c r="T37">
        <v>11.5</v>
      </c>
      <c r="Y37" t="str">
        <v>Bullets or Ballots</v>
      </c>
      <c r="Z37">
        <v>1</v>
      </c>
      <c r="AA37">
        <v>8</v>
      </c>
      <c r="AC37">
        <v>1</v>
      </c>
      <c r="AD37">
        <v>6</v>
      </c>
      <c r="AF37">
        <v>0</v>
      </c>
      <c r="AG37">
        <v>5.5</v>
      </c>
    </row>
    <row r="38" spans="1:33" x14ac:dyDescent="0.3">
      <c r="A38" t="s">
        <v>151</v>
      </c>
      <c r="B38" s="4">
        <v>1</v>
      </c>
      <c r="C38">
        <v>11</v>
      </c>
      <c r="E38">
        <v>1</v>
      </c>
      <c r="F38">
        <v>11.5</v>
      </c>
      <c r="H38">
        <v>0</v>
      </c>
      <c r="I38">
        <v>5.5</v>
      </c>
      <c r="O38" t="str">
        <v>Hangmen Also Die</v>
      </c>
      <c r="P38">
        <v>1</v>
      </c>
      <c r="Q38">
        <v>10.5</v>
      </c>
      <c r="S38">
        <v>1</v>
      </c>
      <c r="T38">
        <v>15</v>
      </c>
      <c r="Y38" t="str">
        <v>Casanova</v>
      </c>
      <c r="Z38">
        <v>1</v>
      </c>
      <c r="AA38">
        <v>6.5</v>
      </c>
      <c r="AC38">
        <v>1</v>
      </c>
      <c r="AD38">
        <v>4.4000000000000004</v>
      </c>
      <c r="AF38">
        <v>0</v>
      </c>
      <c r="AG38">
        <v>6</v>
      </c>
    </row>
    <row r="39" spans="1:33" x14ac:dyDescent="0.3">
      <c r="A39" t="s">
        <v>23</v>
      </c>
      <c r="B39" s="4">
        <v>1</v>
      </c>
      <c r="C39">
        <v>15.8</v>
      </c>
      <c r="E39">
        <v>1</v>
      </c>
      <c r="F39">
        <v>6.5</v>
      </c>
      <c r="H39">
        <v>0</v>
      </c>
      <c r="I39">
        <v>4</v>
      </c>
      <c r="O39" t="str">
        <v>Homicide: Life on the Streets</v>
      </c>
      <c r="P39">
        <v>1</v>
      </c>
      <c r="Q39">
        <v>11.5</v>
      </c>
      <c r="S39">
        <v>1</v>
      </c>
      <c r="T39">
        <v>25.5</v>
      </c>
      <c r="Y39" t="str">
        <v>Catherine the Great</v>
      </c>
      <c r="Z39">
        <v>1</v>
      </c>
      <c r="AA39">
        <v>8.5</v>
      </c>
      <c r="AC39">
        <v>1</v>
      </c>
      <c r="AD39">
        <v>2</v>
      </c>
      <c r="AF39">
        <v>0</v>
      </c>
      <c r="AG39">
        <v>0</v>
      </c>
    </row>
    <row r="40" spans="1:33" x14ac:dyDescent="0.3">
      <c r="A40" t="s">
        <v>24</v>
      </c>
      <c r="B40" s="4">
        <v>1</v>
      </c>
      <c r="C40">
        <v>10.1</v>
      </c>
      <c r="E40">
        <v>1</v>
      </c>
      <c r="F40">
        <v>11.3</v>
      </c>
      <c r="H40">
        <v>0</v>
      </c>
      <c r="I40">
        <v>10</v>
      </c>
      <c r="O40" t="str">
        <v>Homicide: Life on the Streets</v>
      </c>
      <c r="P40">
        <v>1</v>
      </c>
      <c r="Q40">
        <v>11.5</v>
      </c>
      <c r="S40">
        <v>1</v>
      </c>
      <c r="T40">
        <v>11</v>
      </c>
      <c r="Y40" t="str">
        <v>Champ, The</v>
      </c>
      <c r="Z40">
        <v>1</v>
      </c>
      <c r="AA40">
        <v>7.2</v>
      </c>
      <c r="AC40">
        <v>1</v>
      </c>
      <c r="AD40">
        <v>7.2</v>
      </c>
      <c r="AF40">
        <v>0</v>
      </c>
      <c r="AG40">
        <v>5.5</v>
      </c>
    </row>
    <row r="41" spans="1:33" x14ac:dyDescent="0.3">
      <c r="A41" t="s">
        <v>152</v>
      </c>
      <c r="B41" s="4">
        <v>1</v>
      </c>
      <c r="C41">
        <v>10.5</v>
      </c>
      <c r="E41">
        <v>1</v>
      </c>
      <c r="F41">
        <v>8.5</v>
      </c>
      <c r="H41">
        <v>0</v>
      </c>
      <c r="I41">
        <v>11.9</v>
      </c>
      <c r="O41" t="str">
        <v>Ich bei Tag und Du bei Nacht</v>
      </c>
      <c r="P41">
        <v>1</v>
      </c>
      <c r="Q41">
        <v>13</v>
      </c>
      <c r="S41">
        <v>1</v>
      </c>
      <c r="T41">
        <v>17</v>
      </c>
      <c r="Y41" t="str">
        <v>Champagne</v>
      </c>
      <c r="Z41">
        <v>0</v>
      </c>
      <c r="AA41">
        <v>7</v>
      </c>
      <c r="AC41">
        <v>1</v>
      </c>
      <c r="AD41">
        <v>8</v>
      </c>
      <c r="AF41">
        <v>0</v>
      </c>
      <c r="AG41">
        <v>7</v>
      </c>
    </row>
    <row r="42" spans="1:33" x14ac:dyDescent="0.3">
      <c r="A42" t="s">
        <v>153</v>
      </c>
      <c r="B42" s="4">
        <v>0</v>
      </c>
      <c r="C42">
        <v>5.5</v>
      </c>
      <c r="E42">
        <v>1</v>
      </c>
      <c r="F42">
        <v>17</v>
      </c>
      <c r="H42">
        <v>0</v>
      </c>
      <c r="I42">
        <v>6</v>
      </c>
      <c r="O42" t="str">
        <v>Interiors</v>
      </c>
      <c r="P42">
        <v>1</v>
      </c>
      <c r="Q42">
        <v>12</v>
      </c>
      <c r="S42">
        <v>1</v>
      </c>
      <c r="T42">
        <v>16</v>
      </c>
      <c r="Y42" t="str">
        <v>Cloak and Dagger</v>
      </c>
      <c r="Z42">
        <v>1</v>
      </c>
      <c r="AA42">
        <v>9.5</v>
      </c>
      <c r="AC42">
        <v>1</v>
      </c>
      <c r="AD42">
        <v>9</v>
      </c>
      <c r="AF42">
        <v>0</v>
      </c>
      <c r="AG42">
        <v>5</v>
      </c>
    </row>
    <row r="43" spans="1:33" x14ac:dyDescent="0.3">
      <c r="A43" t="s">
        <v>154</v>
      </c>
      <c r="B43" s="4">
        <v>1</v>
      </c>
      <c r="C43">
        <v>14</v>
      </c>
      <c r="E43">
        <v>1</v>
      </c>
      <c r="F43">
        <v>7.2</v>
      </c>
      <c r="H43">
        <v>0</v>
      </c>
      <c r="I43">
        <v>5.5</v>
      </c>
      <c r="O43" t="str">
        <v>It's In the Bag</v>
      </c>
      <c r="P43">
        <v>1</v>
      </c>
      <c r="Q43">
        <v>11.5</v>
      </c>
      <c r="S43">
        <v>1</v>
      </c>
      <c r="T43">
        <v>17</v>
      </c>
      <c r="Y43" t="str">
        <v>Coeur fidèle</v>
      </c>
      <c r="Z43">
        <v>0</v>
      </c>
      <c r="AA43">
        <v>5.7</v>
      </c>
      <c r="AC43">
        <v>1</v>
      </c>
      <c r="AD43">
        <v>2.6</v>
      </c>
      <c r="AF43">
        <v>0</v>
      </c>
      <c r="AG43">
        <v>8</v>
      </c>
    </row>
    <row r="44" spans="1:33" x14ac:dyDescent="0.3">
      <c r="A44" t="s">
        <v>372</v>
      </c>
      <c r="B44" s="4">
        <v>1</v>
      </c>
      <c r="C44">
        <v>15</v>
      </c>
      <c r="E44">
        <v>1</v>
      </c>
      <c r="F44">
        <v>19</v>
      </c>
      <c r="H44">
        <v>0</v>
      </c>
      <c r="I44">
        <v>23.5</v>
      </c>
      <c r="O44" t="str">
        <v>Ivanhoe</v>
      </c>
      <c r="P44">
        <v>0</v>
      </c>
      <c r="Q44">
        <v>11.9</v>
      </c>
      <c r="S44">
        <v>1</v>
      </c>
      <c r="T44">
        <v>14.5</v>
      </c>
      <c r="Y44" t="str">
        <v>Compulsion</v>
      </c>
      <c r="Z44">
        <v>1</v>
      </c>
      <c r="AA44">
        <v>9.9</v>
      </c>
      <c r="AC44">
        <v>1</v>
      </c>
      <c r="AD44">
        <v>9.1</v>
      </c>
      <c r="AF44">
        <v>0</v>
      </c>
      <c r="AG44">
        <v>7.4</v>
      </c>
    </row>
    <row r="45" spans="1:33" x14ac:dyDescent="0.3">
      <c r="A45" t="s">
        <v>156</v>
      </c>
      <c r="B45" s="4">
        <v>1</v>
      </c>
      <c r="C45">
        <v>8</v>
      </c>
      <c r="E45">
        <v>1</v>
      </c>
      <c r="F45">
        <v>9.5</v>
      </c>
      <c r="H45">
        <v>0</v>
      </c>
      <c r="I45">
        <v>6</v>
      </c>
      <c r="O45" t="str">
        <v>Jugend</v>
      </c>
      <c r="P45">
        <v>1</v>
      </c>
      <c r="Q45">
        <v>15</v>
      </c>
      <c r="S45">
        <v>1</v>
      </c>
      <c r="T45">
        <v>18</v>
      </c>
      <c r="Y45" t="str">
        <v>Coronation Street (A)</v>
      </c>
      <c r="Z45">
        <v>1</v>
      </c>
      <c r="AA45">
        <v>5.6</v>
      </c>
      <c r="AC45">
        <v>1</v>
      </c>
      <c r="AD45">
        <v>2.2000000000000002</v>
      </c>
      <c r="AF45">
        <v>0</v>
      </c>
      <c r="AG45">
        <v>8.5</v>
      </c>
    </row>
    <row r="46" spans="1:33" x14ac:dyDescent="0.3">
      <c r="A46" t="s">
        <v>373</v>
      </c>
      <c r="B46" s="4">
        <v>1</v>
      </c>
      <c r="C46">
        <v>15</v>
      </c>
      <c r="E46">
        <v>1</v>
      </c>
      <c r="F46">
        <v>9.9</v>
      </c>
      <c r="H46">
        <v>0</v>
      </c>
      <c r="I46">
        <v>0</v>
      </c>
      <c r="O46" t="str">
        <v>Juno and the Paycock</v>
      </c>
      <c r="P46">
        <v>1</v>
      </c>
      <c r="Q46">
        <v>25.5</v>
      </c>
      <c r="S46">
        <v>1</v>
      </c>
      <c r="T46">
        <v>11.3</v>
      </c>
      <c r="Y46" t="str">
        <v>Coronation Street (P)</v>
      </c>
      <c r="Z46">
        <v>1</v>
      </c>
      <c r="AA46">
        <v>9.8000000000000007</v>
      </c>
      <c r="AC46">
        <v>1</v>
      </c>
      <c r="AD46">
        <v>9.3000000000000007</v>
      </c>
      <c r="AF46">
        <v>0</v>
      </c>
      <c r="AG46">
        <v>4.5</v>
      </c>
    </row>
    <row r="47" spans="1:33" x14ac:dyDescent="0.3">
      <c r="A47" t="s">
        <v>25</v>
      </c>
      <c r="B47" s="4">
        <v>1</v>
      </c>
      <c r="C47">
        <v>5.8</v>
      </c>
      <c r="E47">
        <v>1</v>
      </c>
      <c r="F47">
        <v>5.6</v>
      </c>
      <c r="H47">
        <v>0</v>
      </c>
      <c r="I47">
        <v>14.5</v>
      </c>
      <c r="O47" t="str">
        <v>Kameradschaft</v>
      </c>
      <c r="P47">
        <v>1</v>
      </c>
      <c r="Q47">
        <v>11</v>
      </c>
      <c r="S47">
        <v>1</v>
      </c>
      <c r="T47">
        <v>12.5</v>
      </c>
      <c r="Y47" t="str">
        <v>Crazy in Alabama</v>
      </c>
      <c r="Z47">
        <v>1</v>
      </c>
      <c r="AA47">
        <v>5.4</v>
      </c>
      <c r="AC47">
        <v>1</v>
      </c>
      <c r="AD47">
        <v>7.5</v>
      </c>
      <c r="AF47">
        <v>0</v>
      </c>
      <c r="AG47">
        <v>6</v>
      </c>
    </row>
    <row r="48" spans="1:33" x14ac:dyDescent="0.3">
      <c r="A48" t="s">
        <v>157</v>
      </c>
      <c r="B48" s="4">
        <v>1</v>
      </c>
      <c r="C48">
        <v>8.5</v>
      </c>
      <c r="E48">
        <v>1</v>
      </c>
      <c r="F48">
        <v>9.8000000000000007</v>
      </c>
      <c r="H48">
        <v>0</v>
      </c>
      <c r="I48">
        <v>5.5</v>
      </c>
      <c r="O48" t="str">
        <v>Kinder des Majors, die</v>
      </c>
      <c r="P48">
        <v>0</v>
      </c>
      <c r="Q48">
        <v>23.5</v>
      </c>
      <c r="S48">
        <v>1</v>
      </c>
      <c r="T48">
        <v>15</v>
      </c>
      <c r="Y48" t="str">
        <v>Crime Unlimited</v>
      </c>
      <c r="Z48">
        <v>1</v>
      </c>
      <c r="AA48">
        <v>10</v>
      </c>
      <c r="AC48">
        <v>1</v>
      </c>
      <c r="AD48">
        <v>6</v>
      </c>
      <c r="AF48">
        <v>0</v>
      </c>
      <c r="AG48">
        <v>6.5</v>
      </c>
    </row>
    <row r="49" spans="1:33" x14ac:dyDescent="0.3">
      <c r="A49" t="s">
        <v>158</v>
      </c>
      <c r="B49" s="4">
        <v>1</v>
      </c>
      <c r="C49">
        <v>4</v>
      </c>
      <c r="E49">
        <v>1</v>
      </c>
      <c r="F49">
        <v>5.4</v>
      </c>
      <c r="H49">
        <v>0</v>
      </c>
      <c r="I49">
        <v>7</v>
      </c>
      <c r="O49" t="str">
        <v>Kongress tanzt, Der</v>
      </c>
      <c r="P49">
        <v>1</v>
      </c>
      <c r="Q49">
        <v>17</v>
      </c>
      <c r="S49">
        <v>1</v>
      </c>
      <c r="T49">
        <v>16</v>
      </c>
      <c r="Y49" t="str">
        <v>Cuba</v>
      </c>
      <c r="Z49">
        <v>1</v>
      </c>
      <c r="AA49">
        <v>4.9000000000000004</v>
      </c>
      <c r="AC49">
        <v>1</v>
      </c>
      <c r="AD49">
        <v>5</v>
      </c>
      <c r="AF49">
        <v>0</v>
      </c>
      <c r="AG49">
        <v>5.5</v>
      </c>
    </row>
    <row r="50" spans="1:33" x14ac:dyDescent="0.3">
      <c r="A50" t="s">
        <v>159</v>
      </c>
      <c r="B50" s="4">
        <v>1</v>
      </c>
      <c r="C50">
        <v>6.8</v>
      </c>
      <c r="E50">
        <v>1</v>
      </c>
      <c r="F50">
        <v>10</v>
      </c>
      <c r="H50">
        <v>0</v>
      </c>
      <c r="I50">
        <v>5</v>
      </c>
      <c r="O50" t="str">
        <v>Letter from an Unknown Woman</v>
      </c>
      <c r="P50">
        <v>1</v>
      </c>
      <c r="Q50">
        <v>16</v>
      </c>
      <c r="S50">
        <v>1</v>
      </c>
      <c r="T50">
        <v>39</v>
      </c>
      <c r="Y50" t="str">
        <v>Dallas - A Family Divided</v>
      </c>
      <c r="Z50">
        <v>1</v>
      </c>
      <c r="AA50">
        <v>5.8</v>
      </c>
      <c r="AC50">
        <v>1</v>
      </c>
      <c r="AD50">
        <v>6.6</v>
      </c>
      <c r="AF50">
        <v>0</v>
      </c>
      <c r="AG50">
        <v>4.5999999999999996</v>
      </c>
    </row>
    <row r="51" spans="1:33" x14ac:dyDescent="0.3">
      <c r="A51" t="s">
        <v>160</v>
      </c>
      <c r="B51" s="4">
        <v>1</v>
      </c>
      <c r="C51">
        <v>8</v>
      </c>
      <c r="E51">
        <v>1</v>
      </c>
      <c r="F51">
        <v>4.9000000000000004</v>
      </c>
      <c r="H51">
        <v>0</v>
      </c>
      <c r="I51">
        <v>8</v>
      </c>
      <c r="O51" t="str">
        <v>Liebe der Maria Bonde, die</v>
      </c>
      <c r="P51">
        <v>0</v>
      </c>
      <c r="Q51">
        <v>14.5</v>
      </c>
      <c r="S51">
        <v>1</v>
      </c>
      <c r="T51">
        <v>18.100000000000001</v>
      </c>
      <c r="Y51" t="str">
        <v>Dallas - Barb-B-Que</v>
      </c>
      <c r="Z51">
        <v>1</v>
      </c>
      <c r="AA51">
        <v>6.4</v>
      </c>
      <c r="AC51">
        <v>1</v>
      </c>
      <c r="AD51">
        <v>7.9</v>
      </c>
      <c r="AF51">
        <v>0</v>
      </c>
      <c r="AG51">
        <v>5.5</v>
      </c>
    </row>
    <row r="52" spans="1:33" x14ac:dyDescent="0.3">
      <c r="A52" t="s">
        <v>161</v>
      </c>
      <c r="B52" s="4">
        <v>1</v>
      </c>
      <c r="C52">
        <v>11.5</v>
      </c>
      <c r="E52">
        <v>1</v>
      </c>
      <c r="F52">
        <v>5.8</v>
      </c>
      <c r="H52">
        <v>0</v>
      </c>
      <c r="I52">
        <v>7.4</v>
      </c>
      <c r="O52" t="str">
        <v>Liebelei</v>
      </c>
      <c r="P52">
        <v>1</v>
      </c>
      <c r="Q52">
        <v>17</v>
      </c>
      <c r="S52">
        <v>1</v>
      </c>
      <c r="T52">
        <v>13</v>
      </c>
      <c r="Y52" t="str">
        <v>Dallas - Who Done It?</v>
      </c>
      <c r="Z52">
        <v>1</v>
      </c>
      <c r="AA52">
        <v>6</v>
      </c>
      <c r="AC52">
        <v>1</v>
      </c>
      <c r="AD52">
        <v>5.7</v>
      </c>
      <c r="AF52">
        <v>0</v>
      </c>
      <c r="AG52">
        <v>4.9000000000000004</v>
      </c>
    </row>
    <row r="53" spans="1:33" x14ac:dyDescent="0.3">
      <c r="A53" t="s">
        <v>162</v>
      </c>
      <c r="B53" s="4">
        <v>1</v>
      </c>
      <c r="C53">
        <v>6.5</v>
      </c>
      <c r="E53">
        <v>1</v>
      </c>
      <c r="F53">
        <v>6.4</v>
      </c>
      <c r="H53">
        <v>0</v>
      </c>
      <c r="I53">
        <v>8.5</v>
      </c>
      <c r="O53" t="str">
        <v>Liliom</v>
      </c>
      <c r="P53">
        <v>1</v>
      </c>
      <c r="Q53">
        <v>14.5</v>
      </c>
      <c r="S53">
        <v>1</v>
      </c>
      <c r="T53">
        <v>11</v>
      </c>
      <c r="Y53" t="str">
        <v>Darby O'Gill and the Little People</v>
      </c>
      <c r="Z53">
        <v>1</v>
      </c>
      <c r="AA53">
        <v>4.4000000000000004</v>
      </c>
      <c r="AC53">
        <v>1</v>
      </c>
      <c r="AD53">
        <v>6.7</v>
      </c>
      <c r="AF53">
        <v>0</v>
      </c>
      <c r="AG53">
        <v>7.5</v>
      </c>
    </row>
    <row r="54" spans="1:33" x14ac:dyDescent="0.3">
      <c r="A54" t="s">
        <v>26</v>
      </c>
      <c r="B54" s="4">
        <v>1</v>
      </c>
      <c r="C54">
        <v>11.3</v>
      </c>
      <c r="E54">
        <v>1</v>
      </c>
      <c r="F54">
        <v>6</v>
      </c>
      <c r="H54">
        <v>0</v>
      </c>
      <c r="I54">
        <v>4.5</v>
      </c>
      <c r="O54" t="str">
        <v>Lola Montès</v>
      </c>
      <c r="P54">
        <v>1</v>
      </c>
      <c r="Q54">
        <v>18</v>
      </c>
      <c r="S54">
        <v>1</v>
      </c>
      <c r="T54">
        <v>14</v>
      </c>
      <c r="Y54" t="str">
        <v>Dark City</v>
      </c>
      <c r="Z54">
        <v>1</v>
      </c>
      <c r="AA54">
        <v>2</v>
      </c>
      <c r="AC54">
        <v>1</v>
      </c>
      <c r="AD54">
        <v>6</v>
      </c>
      <c r="AF54">
        <v>0</v>
      </c>
      <c r="AG54">
        <v>5</v>
      </c>
    </row>
    <row r="55" spans="1:33" x14ac:dyDescent="0.3">
      <c r="A55" t="s">
        <v>163</v>
      </c>
      <c r="B55" s="4">
        <v>1</v>
      </c>
      <c r="C55">
        <v>8.5</v>
      </c>
      <c r="E55">
        <v>1</v>
      </c>
      <c r="F55">
        <v>4.4000000000000004</v>
      </c>
      <c r="H55">
        <v>0</v>
      </c>
      <c r="I55">
        <v>6</v>
      </c>
      <c r="O55" t="str">
        <v>Love Affair</v>
      </c>
      <c r="P55">
        <v>1</v>
      </c>
      <c r="Q55">
        <v>11.3</v>
      </c>
      <c r="S55">
        <v>1</v>
      </c>
      <c r="T55">
        <v>13.3</v>
      </c>
      <c r="Y55" t="str">
        <v>Dawn Patrol, The</v>
      </c>
      <c r="Z55">
        <v>1</v>
      </c>
      <c r="AA55">
        <v>7.2</v>
      </c>
      <c r="AC55">
        <v>1</v>
      </c>
      <c r="AD55">
        <v>5.5</v>
      </c>
      <c r="AF55">
        <v>0</v>
      </c>
      <c r="AG55">
        <v>4.0999999999999996</v>
      </c>
    </row>
    <row r="56" spans="1:33" x14ac:dyDescent="0.3">
      <c r="A56" t="s">
        <v>27</v>
      </c>
      <c r="B56" s="4">
        <v>1</v>
      </c>
      <c r="C56">
        <v>17</v>
      </c>
      <c r="E56">
        <v>1</v>
      </c>
      <c r="F56">
        <v>2</v>
      </c>
      <c r="H56">
        <v>0</v>
      </c>
      <c r="I56">
        <v>6.5</v>
      </c>
      <c r="O56" t="str">
        <v>M</v>
      </c>
      <c r="P56">
        <v>1</v>
      </c>
      <c r="Q56">
        <v>12.5</v>
      </c>
      <c r="S56">
        <v>1</v>
      </c>
      <c r="T56">
        <v>10.1</v>
      </c>
      <c r="Y56" t="str">
        <v>Dawn Patrol, The</v>
      </c>
      <c r="Z56">
        <v>1</v>
      </c>
      <c r="AA56">
        <v>8</v>
      </c>
      <c r="AC56">
        <v>1</v>
      </c>
      <c r="AD56">
        <v>6.5</v>
      </c>
      <c r="AF56">
        <v>0</v>
      </c>
      <c r="AG56">
        <v>6</v>
      </c>
    </row>
    <row r="57" spans="1:33" x14ac:dyDescent="0.3">
      <c r="A57" t="s">
        <v>28</v>
      </c>
      <c r="B57" s="4">
        <v>1</v>
      </c>
      <c r="C57">
        <v>7.2</v>
      </c>
      <c r="E57">
        <v>1</v>
      </c>
      <c r="F57">
        <v>7.2</v>
      </c>
      <c r="H57">
        <v>0</v>
      </c>
      <c r="I57">
        <v>5.5</v>
      </c>
      <c r="O57" t="str">
        <v>Madame Bovary</v>
      </c>
      <c r="P57">
        <v>1</v>
      </c>
      <c r="Q57">
        <v>15</v>
      </c>
      <c r="S57">
        <v>1</v>
      </c>
      <c r="T57">
        <v>11.3</v>
      </c>
      <c r="Y57" t="str">
        <v>De Mayerling à Sarajevo</v>
      </c>
      <c r="Z57">
        <v>1</v>
      </c>
      <c r="AA57">
        <v>9</v>
      </c>
      <c r="AC57">
        <v>1</v>
      </c>
      <c r="AD57">
        <v>6.68</v>
      </c>
      <c r="AF57">
        <v>0</v>
      </c>
      <c r="AG57">
        <v>8.1999999999999993</v>
      </c>
    </row>
    <row r="58" spans="1:33" x14ac:dyDescent="0.3">
      <c r="A58" t="s">
        <v>164</v>
      </c>
      <c r="B58" s="4">
        <v>0</v>
      </c>
      <c r="C58">
        <v>7</v>
      </c>
      <c r="E58">
        <v>1</v>
      </c>
      <c r="F58">
        <v>8</v>
      </c>
      <c r="H58">
        <v>0</v>
      </c>
      <c r="I58">
        <v>4.5999999999999996</v>
      </c>
      <c r="O58" t="str">
        <v>Madame de ...</v>
      </c>
      <c r="P58">
        <v>1</v>
      </c>
      <c r="Q58">
        <v>16</v>
      </c>
      <c r="S58">
        <v>1</v>
      </c>
      <c r="T58">
        <v>18.399999999999999</v>
      </c>
      <c r="Y58" t="str">
        <v>Deep Blue Sea</v>
      </c>
      <c r="Z58">
        <v>1</v>
      </c>
      <c r="AA58">
        <v>2.6</v>
      </c>
      <c r="AC58">
        <v>1</v>
      </c>
      <c r="AD58">
        <v>7.37</v>
      </c>
      <c r="AF58">
        <v>0</v>
      </c>
      <c r="AG58">
        <v>5.5</v>
      </c>
    </row>
    <row r="59" spans="1:33" x14ac:dyDescent="0.3">
      <c r="A59" t="s">
        <v>165</v>
      </c>
      <c r="B59" s="4">
        <v>0</v>
      </c>
      <c r="C59">
        <v>12</v>
      </c>
      <c r="E59">
        <v>1</v>
      </c>
      <c r="F59">
        <v>9</v>
      </c>
      <c r="H59">
        <v>0</v>
      </c>
      <c r="I59">
        <v>5.5</v>
      </c>
      <c r="O59" t="str">
        <v>Madeleine</v>
      </c>
      <c r="P59">
        <v>1</v>
      </c>
      <c r="Q59">
        <v>39</v>
      </c>
      <c r="S59">
        <v>1</v>
      </c>
      <c r="T59">
        <v>14</v>
      </c>
      <c r="Y59" t="str">
        <v>Destry Rides Again</v>
      </c>
      <c r="Z59">
        <v>1</v>
      </c>
      <c r="AA59">
        <v>9.1</v>
      </c>
      <c r="AC59">
        <v>1</v>
      </c>
      <c r="AD59">
        <v>6.5</v>
      </c>
      <c r="AF59">
        <v>0</v>
      </c>
      <c r="AG59">
        <v>4.7</v>
      </c>
    </row>
    <row r="60" spans="1:33" x14ac:dyDescent="0.3">
      <c r="A60" t="s">
        <v>374</v>
      </c>
      <c r="B60" s="4">
        <v>1</v>
      </c>
      <c r="C60">
        <v>19</v>
      </c>
      <c r="E60">
        <v>1</v>
      </c>
      <c r="F60">
        <v>2.6</v>
      </c>
      <c r="H60">
        <v>0</v>
      </c>
      <c r="I60">
        <v>4.9000000000000004</v>
      </c>
      <c r="O60" t="str">
        <v>Manhattan</v>
      </c>
      <c r="P60">
        <v>1</v>
      </c>
      <c r="Q60">
        <v>18.100000000000001</v>
      </c>
      <c r="S60">
        <v>1</v>
      </c>
      <c r="T60">
        <v>21</v>
      </c>
      <c r="Y60" t="str">
        <v>Detroit Rock City</v>
      </c>
      <c r="Z60">
        <v>1</v>
      </c>
      <c r="AA60">
        <v>2.2000000000000002</v>
      </c>
      <c r="AC60">
        <v>1</v>
      </c>
      <c r="AD60">
        <v>7</v>
      </c>
      <c r="AF60">
        <v>0</v>
      </c>
      <c r="AG60">
        <v>6</v>
      </c>
    </row>
    <row r="61" spans="1:33" x14ac:dyDescent="0.3">
      <c r="A61" t="s">
        <v>166</v>
      </c>
      <c r="B61" s="4">
        <v>1</v>
      </c>
      <c r="C61">
        <v>9.5</v>
      </c>
      <c r="E61">
        <v>1</v>
      </c>
      <c r="F61">
        <v>9.1</v>
      </c>
      <c r="H61">
        <v>0</v>
      </c>
      <c r="I61">
        <v>7.5</v>
      </c>
      <c r="O61" t="str">
        <v>Million, Le</v>
      </c>
      <c r="P61">
        <v>1</v>
      </c>
      <c r="Q61">
        <v>13</v>
      </c>
      <c r="S61">
        <v>1</v>
      </c>
      <c r="T61">
        <v>11.4</v>
      </c>
      <c r="Y61" t="str">
        <v>Dial M for Murder</v>
      </c>
      <c r="Z61">
        <v>1</v>
      </c>
      <c r="AA61">
        <v>9.3000000000000007</v>
      </c>
      <c r="AC61">
        <v>1</v>
      </c>
      <c r="AD61">
        <v>7.7</v>
      </c>
      <c r="AF61">
        <v>0</v>
      </c>
      <c r="AG61">
        <v>7</v>
      </c>
    </row>
    <row r="62" spans="1:33" x14ac:dyDescent="0.3">
      <c r="A62" t="s">
        <v>167</v>
      </c>
      <c r="B62" s="4">
        <v>0</v>
      </c>
      <c r="C62">
        <v>5.7</v>
      </c>
      <c r="E62">
        <v>1</v>
      </c>
      <c r="F62">
        <v>2.2000000000000002</v>
      </c>
      <c r="H62">
        <v>0</v>
      </c>
      <c r="I62">
        <v>5</v>
      </c>
      <c r="O62" t="str">
        <v>Morocco</v>
      </c>
      <c r="P62">
        <v>1</v>
      </c>
      <c r="Q62">
        <v>11</v>
      </c>
      <c r="S62">
        <v>1</v>
      </c>
      <c r="T62">
        <v>10.3</v>
      </c>
      <c r="Y62" t="str">
        <v>Dishonored</v>
      </c>
      <c r="Z62">
        <v>1</v>
      </c>
      <c r="AA62">
        <v>7.5</v>
      </c>
      <c r="AC62">
        <v>1</v>
      </c>
      <c r="AD62">
        <v>6.7</v>
      </c>
      <c r="AF62">
        <v>0</v>
      </c>
      <c r="AG62">
        <v>6.5</v>
      </c>
    </row>
    <row r="63" spans="1:33" x14ac:dyDescent="0.3">
      <c r="A63" t="s">
        <v>29</v>
      </c>
      <c r="B63" s="4">
        <v>1</v>
      </c>
      <c r="C63">
        <v>9.9</v>
      </c>
      <c r="E63">
        <v>1</v>
      </c>
      <c r="F63">
        <v>13</v>
      </c>
      <c r="H63">
        <v>0</v>
      </c>
      <c r="I63">
        <v>4.0999999999999996</v>
      </c>
      <c r="O63" t="str">
        <v>Murder</v>
      </c>
      <c r="P63">
        <v>1</v>
      </c>
      <c r="Q63">
        <v>14</v>
      </c>
      <c r="S63">
        <v>1</v>
      </c>
      <c r="T63">
        <v>15.5</v>
      </c>
      <c r="Y63" t="str">
        <v>Docks of New York</v>
      </c>
      <c r="Z63">
        <v>0</v>
      </c>
      <c r="AA63">
        <v>6.5</v>
      </c>
      <c r="AC63">
        <v>1</v>
      </c>
      <c r="AD63">
        <v>5.0999999999999996</v>
      </c>
      <c r="AF63">
        <v>0</v>
      </c>
      <c r="AG63">
        <v>7.5</v>
      </c>
    </row>
    <row r="64" spans="1:33" x14ac:dyDescent="0.3">
      <c r="A64" t="s">
        <v>168</v>
      </c>
      <c r="B64" s="4">
        <v>1</v>
      </c>
      <c r="C64">
        <v>5.6</v>
      </c>
      <c r="E64">
        <v>1</v>
      </c>
      <c r="F64">
        <v>9.3000000000000007</v>
      </c>
      <c r="H64">
        <v>0</v>
      </c>
      <c r="I64">
        <v>6</v>
      </c>
      <c r="O64" t="str">
        <v>Mystery of Mr. Wong, The</v>
      </c>
      <c r="P64">
        <v>1</v>
      </c>
      <c r="Q64">
        <v>13.3</v>
      </c>
      <c r="S64">
        <v>1</v>
      </c>
      <c r="T64">
        <v>18</v>
      </c>
      <c r="Y64" t="str">
        <v>Dodge City</v>
      </c>
      <c r="Z64">
        <v>1</v>
      </c>
      <c r="AA64">
        <v>6</v>
      </c>
      <c r="AC64">
        <v>1</v>
      </c>
      <c r="AD64">
        <v>10</v>
      </c>
      <c r="AF64">
        <v>0</v>
      </c>
      <c r="AG64">
        <v>9.5</v>
      </c>
    </row>
    <row r="65" spans="1:33" x14ac:dyDescent="0.3">
      <c r="A65" t="s">
        <v>169</v>
      </c>
      <c r="B65" s="4">
        <v>1</v>
      </c>
      <c r="C65">
        <v>9.8000000000000007</v>
      </c>
      <c r="E65">
        <v>1</v>
      </c>
      <c r="F65">
        <v>7.5</v>
      </c>
      <c r="H65">
        <v>0</v>
      </c>
      <c r="I65">
        <v>8.1999999999999993</v>
      </c>
      <c r="O65" t="str">
        <v>Nicholas Nickelby</v>
      </c>
      <c r="P65">
        <v>1</v>
      </c>
      <c r="Q65">
        <v>10.1</v>
      </c>
      <c r="S65">
        <v>1</v>
      </c>
      <c r="T65">
        <v>18</v>
      </c>
      <c r="Y65" t="str">
        <v>Downhill</v>
      </c>
      <c r="Z65">
        <v>0</v>
      </c>
      <c r="AA65">
        <v>7</v>
      </c>
      <c r="AC65">
        <v>1</v>
      </c>
      <c r="AD65">
        <v>8.1999999999999993</v>
      </c>
      <c r="AF65">
        <v>0</v>
      </c>
      <c r="AG65">
        <v>7</v>
      </c>
    </row>
    <row r="66" spans="1:33" x14ac:dyDescent="0.3">
      <c r="A66" t="s">
        <v>30</v>
      </c>
      <c r="B66" s="4">
        <v>1</v>
      </c>
      <c r="C66">
        <v>5.4</v>
      </c>
      <c r="E66">
        <v>1</v>
      </c>
      <c r="F66">
        <v>6</v>
      </c>
      <c r="H66">
        <v>0</v>
      </c>
      <c r="I66">
        <v>5.5</v>
      </c>
      <c r="O66" t="str">
        <v>Old Maid, The</v>
      </c>
      <c r="P66">
        <v>1</v>
      </c>
      <c r="Q66">
        <v>11.3</v>
      </c>
      <c r="S66">
        <v>1</v>
      </c>
      <c r="T66">
        <v>10.8</v>
      </c>
      <c r="Y66" t="str">
        <v>Dr. Mabuse der Spieler (1)</v>
      </c>
      <c r="Z66">
        <v>0</v>
      </c>
      <c r="AA66">
        <v>8</v>
      </c>
      <c r="AC66">
        <v>1</v>
      </c>
      <c r="AD66">
        <v>9.3000000000000007</v>
      </c>
      <c r="AF66">
        <v>0</v>
      </c>
      <c r="AG66">
        <v>4.5</v>
      </c>
    </row>
    <row r="67" spans="1:33" x14ac:dyDescent="0.3">
      <c r="A67" t="s">
        <v>170</v>
      </c>
      <c r="B67" s="4">
        <v>1</v>
      </c>
      <c r="C67">
        <v>10</v>
      </c>
      <c r="E67">
        <v>1</v>
      </c>
      <c r="F67">
        <v>10.5</v>
      </c>
      <c r="H67">
        <v>0</v>
      </c>
      <c r="I67">
        <v>4.7</v>
      </c>
      <c r="O67" t="str">
        <v>On the Beach</v>
      </c>
      <c r="P67">
        <v>1</v>
      </c>
      <c r="Q67">
        <v>18.399999999999999</v>
      </c>
      <c r="S67">
        <v>1</v>
      </c>
      <c r="T67">
        <v>18</v>
      </c>
      <c r="Y67" t="str">
        <v>Dr. Mabuse der Spieler (2)</v>
      </c>
      <c r="Z67">
        <v>0</v>
      </c>
      <c r="AA67">
        <v>9</v>
      </c>
      <c r="AC67">
        <v>1</v>
      </c>
      <c r="AD67">
        <v>5.4</v>
      </c>
      <c r="AF67">
        <v>0</v>
      </c>
      <c r="AG67">
        <v>7.5</v>
      </c>
    </row>
    <row r="68" spans="1:33" x14ac:dyDescent="0.3">
      <c r="A68" t="s">
        <v>31</v>
      </c>
      <c r="B68" s="4">
        <v>1</v>
      </c>
      <c r="C68">
        <v>4.9000000000000004</v>
      </c>
      <c r="E68">
        <v>1</v>
      </c>
      <c r="F68">
        <v>5</v>
      </c>
      <c r="H68">
        <v>0</v>
      </c>
      <c r="I68">
        <v>6</v>
      </c>
      <c r="O68" t="str">
        <v>Partie de Campagne</v>
      </c>
      <c r="P68">
        <v>1</v>
      </c>
      <c r="Q68">
        <v>14</v>
      </c>
      <c r="S68">
        <v>1</v>
      </c>
      <c r="T68">
        <v>13.5</v>
      </c>
      <c r="Y68" t="str">
        <v>Dracula</v>
      </c>
      <c r="Z68">
        <v>1</v>
      </c>
      <c r="AA68">
        <v>5</v>
      </c>
      <c r="AC68">
        <v>1</v>
      </c>
      <c r="AD68">
        <v>5.3</v>
      </c>
      <c r="AF68">
        <v>0</v>
      </c>
      <c r="AG68">
        <v>10</v>
      </c>
    </row>
    <row r="69" spans="1:33" x14ac:dyDescent="0.3">
      <c r="A69" t="s">
        <v>171</v>
      </c>
      <c r="B69" s="4">
        <v>1</v>
      </c>
      <c r="C69">
        <v>5.8</v>
      </c>
      <c r="E69">
        <v>1</v>
      </c>
      <c r="F69">
        <v>16</v>
      </c>
      <c r="H69">
        <v>0</v>
      </c>
      <c r="I69">
        <v>7</v>
      </c>
      <c r="O69" t="str">
        <v>Plaisir, Le</v>
      </c>
      <c r="P69">
        <v>1</v>
      </c>
      <c r="Q69">
        <v>21</v>
      </c>
      <c r="S69">
        <v>1</v>
      </c>
      <c r="T69">
        <v>10.5</v>
      </c>
      <c r="Y69" t="str">
        <v>Driller Killer</v>
      </c>
      <c r="Z69">
        <v>1</v>
      </c>
      <c r="AA69">
        <v>6.6</v>
      </c>
      <c r="AC69">
        <v>1</v>
      </c>
      <c r="AD69">
        <v>7.3</v>
      </c>
      <c r="AF69">
        <v>0</v>
      </c>
      <c r="AG69">
        <v>6</v>
      </c>
    </row>
    <row r="70" spans="1:33" x14ac:dyDescent="0.3">
      <c r="A70" t="s">
        <v>172</v>
      </c>
      <c r="B70" s="4">
        <v>1</v>
      </c>
      <c r="C70">
        <v>6.4</v>
      </c>
      <c r="E70">
        <v>1</v>
      </c>
      <c r="F70">
        <v>6.6</v>
      </c>
      <c r="H70">
        <v>0</v>
      </c>
      <c r="I70">
        <v>6.5</v>
      </c>
      <c r="O70" t="str">
        <v>Purple Rose of Cairo, The</v>
      </c>
      <c r="P70">
        <v>1</v>
      </c>
      <c r="Q70">
        <v>11.4</v>
      </c>
      <c r="S70">
        <v>1</v>
      </c>
      <c r="T70">
        <v>18</v>
      </c>
      <c r="Y70" t="str">
        <v>Each Dawn I Die</v>
      </c>
      <c r="Z70">
        <v>1</v>
      </c>
      <c r="AA70">
        <v>7.9</v>
      </c>
      <c r="AC70">
        <v>1</v>
      </c>
      <c r="AD70">
        <v>7.2</v>
      </c>
      <c r="AF70">
        <v>0</v>
      </c>
      <c r="AG70">
        <v>3</v>
      </c>
    </row>
    <row r="71" spans="1:33" x14ac:dyDescent="0.3">
      <c r="A71" t="s">
        <v>173</v>
      </c>
      <c r="B71" s="4">
        <v>1</v>
      </c>
      <c r="C71">
        <v>6</v>
      </c>
      <c r="E71">
        <v>1</v>
      </c>
      <c r="F71">
        <v>7.9</v>
      </c>
      <c r="H71">
        <v>0</v>
      </c>
      <c r="I71">
        <v>16</v>
      </c>
      <c r="O71" t="str">
        <v>Queen of Spades, The</v>
      </c>
      <c r="P71">
        <v>1</v>
      </c>
      <c r="Q71">
        <v>10.3</v>
      </c>
      <c r="S71">
        <v>1</v>
      </c>
      <c r="T71">
        <v>11</v>
      </c>
      <c r="Y71" t="str">
        <v>Eagle, The</v>
      </c>
      <c r="Z71">
        <v>0</v>
      </c>
      <c r="AA71">
        <v>6</v>
      </c>
      <c r="AC71">
        <v>1</v>
      </c>
      <c r="AD71">
        <v>7.8</v>
      </c>
      <c r="AF71">
        <v>0</v>
      </c>
      <c r="AG71">
        <v>8</v>
      </c>
    </row>
    <row r="72" spans="1:33" x14ac:dyDescent="0.3">
      <c r="A72" t="s">
        <v>174</v>
      </c>
      <c r="B72" s="4">
        <v>0</v>
      </c>
      <c r="C72">
        <v>19.399999999999999</v>
      </c>
      <c r="E72">
        <v>1</v>
      </c>
      <c r="F72">
        <v>5.7</v>
      </c>
      <c r="H72">
        <v>0</v>
      </c>
      <c r="I72">
        <v>16</v>
      </c>
      <c r="O72" t="str">
        <v>Reckless Moment, The</v>
      </c>
      <c r="P72">
        <v>1</v>
      </c>
      <c r="Q72">
        <v>15.5</v>
      </c>
      <c r="S72">
        <v>1</v>
      </c>
      <c r="T72">
        <v>12</v>
      </c>
      <c r="Y72" t="str">
        <v>Eastenders (?)</v>
      </c>
      <c r="Z72">
        <v>1</v>
      </c>
      <c r="AA72">
        <v>5.7</v>
      </c>
      <c r="AC72">
        <v>1</v>
      </c>
      <c r="AD72">
        <v>0</v>
      </c>
      <c r="AF72">
        <v>0</v>
      </c>
      <c r="AG72">
        <v>7.5</v>
      </c>
    </row>
    <row r="73" spans="1:33" x14ac:dyDescent="0.3">
      <c r="A73" t="s">
        <v>32</v>
      </c>
      <c r="B73" s="4">
        <v>1</v>
      </c>
      <c r="C73">
        <v>4.4000000000000004</v>
      </c>
      <c r="E73">
        <v>1</v>
      </c>
      <c r="F73">
        <v>6.7</v>
      </c>
      <c r="H73">
        <v>0</v>
      </c>
      <c r="I73">
        <v>7.5</v>
      </c>
      <c r="O73" t="str">
        <v>Règle du jeu, La</v>
      </c>
      <c r="P73">
        <v>1</v>
      </c>
      <c r="Q73">
        <v>18</v>
      </c>
      <c r="S73">
        <v>1</v>
      </c>
      <c r="T73">
        <v>16.2</v>
      </c>
      <c r="Y73" t="str">
        <v>Eastenders (H)</v>
      </c>
      <c r="Z73">
        <v>1</v>
      </c>
      <c r="AA73">
        <v>6.7</v>
      </c>
      <c r="AC73">
        <v>1</v>
      </c>
      <c r="AD73">
        <v>6.5</v>
      </c>
      <c r="AF73">
        <v>0</v>
      </c>
      <c r="AG73">
        <v>6</v>
      </c>
    </row>
    <row r="74" spans="1:33" x14ac:dyDescent="0.3">
      <c r="A74" t="s">
        <v>33</v>
      </c>
      <c r="B74" s="4">
        <v>1</v>
      </c>
      <c r="C74">
        <v>2</v>
      </c>
      <c r="E74">
        <v>1</v>
      </c>
      <c r="F74">
        <v>6</v>
      </c>
      <c r="H74">
        <v>0</v>
      </c>
      <c r="I74">
        <v>9.5</v>
      </c>
      <c r="O74" t="str">
        <v>Ronde, La</v>
      </c>
      <c r="P74">
        <v>1</v>
      </c>
      <c r="Q74">
        <v>18</v>
      </c>
      <c r="S74">
        <v>1</v>
      </c>
      <c r="T74">
        <v>10.5</v>
      </c>
      <c r="Y74" t="str">
        <v>Easy Virtue</v>
      </c>
      <c r="Z74">
        <v>1</v>
      </c>
      <c r="AA74">
        <v>6</v>
      </c>
      <c r="AC74">
        <v>1</v>
      </c>
      <c r="AD74">
        <v>4.9000000000000004</v>
      </c>
      <c r="AF74">
        <v>0</v>
      </c>
      <c r="AG74">
        <v>7.2</v>
      </c>
    </row>
    <row r="75" spans="1:33" x14ac:dyDescent="0.3">
      <c r="A75" t="s">
        <v>175</v>
      </c>
      <c r="B75" s="4">
        <v>0</v>
      </c>
      <c r="C75">
        <v>20</v>
      </c>
      <c r="E75">
        <v>1</v>
      </c>
      <c r="F75">
        <v>5.5</v>
      </c>
      <c r="H75">
        <v>0</v>
      </c>
      <c r="I75">
        <v>7</v>
      </c>
      <c r="O75" t="str">
        <v>Rose of Washington Square</v>
      </c>
      <c r="P75">
        <v>1</v>
      </c>
      <c r="Q75">
        <v>10.8</v>
      </c>
      <c r="S75">
        <v>1</v>
      </c>
      <c r="T75">
        <v>11</v>
      </c>
      <c r="Y75" t="str">
        <v>EDtv</v>
      </c>
      <c r="Z75">
        <v>1</v>
      </c>
      <c r="AA75">
        <v>5.5</v>
      </c>
      <c r="AC75">
        <v>1</v>
      </c>
      <c r="AD75">
        <v>9.5</v>
      </c>
      <c r="AF75">
        <v>0</v>
      </c>
      <c r="AG75">
        <v>5</v>
      </c>
    </row>
    <row r="76" spans="1:33" x14ac:dyDescent="0.3">
      <c r="A76" t="s">
        <v>176</v>
      </c>
      <c r="B76" s="4">
        <v>1</v>
      </c>
      <c r="C76">
        <v>7.2</v>
      </c>
      <c r="E76">
        <v>1</v>
      </c>
      <c r="F76">
        <v>6.5</v>
      </c>
      <c r="H76">
        <v>0</v>
      </c>
      <c r="I76">
        <v>4.5</v>
      </c>
      <c r="O76" t="str">
        <v>Rund um eine Million</v>
      </c>
      <c r="P76">
        <v>1</v>
      </c>
      <c r="Q76">
        <v>18</v>
      </c>
      <c r="S76">
        <v>1</v>
      </c>
      <c r="T76">
        <v>12</v>
      </c>
      <c r="Y76" t="str">
        <v>ER - Day One</v>
      </c>
      <c r="Z76">
        <v>1</v>
      </c>
      <c r="AA76">
        <v>6.5</v>
      </c>
      <c r="AC76">
        <v>1</v>
      </c>
      <c r="AD76">
        <v>7.5</v>
      </c>
      <c r="AF76">
        <v>0</v>
      </c>
      <c r="AG76">
        <v>6.8</v>
      </c>
    </row>
    <row r="77" spans="1:33" x14ac:dyDescent="0.3">
      <c r="A77" t="s">
        <v>176</v>
      </c>
      <c r="B77" s="4">
        <v>1</v>
      </c>
      <c r="C77">
        <v>8</v>
      </c>
      <c r="E77">
        <v>1</v>
      </c>
      <c r="F77">
        <v>6.68</v>
      </c>
      <c r="H77">
        <v>0</v>
      </c>
      <c r="I77">
        <v>7.5</v>
      </c>
      <c r="O77" t="str">
        <v>Sailor be Good</v>
      </c>
      <c r="P77">
        <v>1</v>
      </c>
      <c r="Q77">
        <v>13.5</v>
      </c>
      <c r="S77">
        <v>1</v>
      </c>
      <c r="T77">
        <v>10.5</v>
      </c>
      <c r="Y77" t="str">
        <v>ER - Going Home</v>
      </c>
      <c r="Z77">
        <v>1</v>
      </c>
      <c r="AA77">
        <v>6.68</v>
      </c>
      <c r="AC77">
        <v>1</v>
      </c>
      <c r="AD77">
        <v>6.2</v>
      </c>
      <c r="AF77">
        <v>0</v>
      </c>
      <c r="AG77">
        <v>8</v>
      </c>
    </row>
    <row r="78" spans="1:33" x14ac:dyDescent="0.3">
      <c r="A78" t="s">
        <v>375</v>
      </c>
      <c r="B78" s="4">
        <v>1</v>
      </c>
      <c r="C78">
        <v>9</v>
      </c>
      <c r="E78">
        <v>1</v>
      </c>
      <c r="F78">
        <v>7.37</v>
      </c>
      <c r="H78">
        <v>0</v>
      </c>
      <c r="I78">
        <v>10</v>
      </c>
      <c r="O78" t="str">
        <v>Scherben</v>
      </c>
      <c r="P78">
        <v>0</v>
      </c>
      <c r="Q78">
        <v>16</v>
      </c>
      <c r="S78">
        <v>1</v>
      </c>
      <c r="T78">
        <v>15.3</v>
      </c>
      <c r="Y78" t="str">
        <v>ER - Hit and Run</v>
      </c>
      <c r="Z78">
        <v>1</v>
      </c>
      <c r="AA78">
        <v>7.37</v>
      </c>
      <c r="AC78">
        <v>1</v>
      </c>
      <c r="AD78">
        <v>9</v>
      </c>
      <c r="AF78">
        <v>0</v>
      </c>
      <c r="AG78">
        <v>6</v>
      </c>
    </row>
    <row r="79" spans="1:33" x14ac:dyDescent="0.3">
      <c r="A79" t="s">
        <v>34</v>
      </c>
      <c r="B79" s="4">
        <v>1</v>
      </c>
      <c r="C79">
        <v>2.6</v>
      </c>
      <c r="E79">
        <v>1</v>
      </c>
      <c r="F79">
        <v>11.5</v>
      </c>
      <c r="H79">
        <v>0</v>
      </c>
      <c r="I79">
        <v>6</v>
      </c>
      <c r="O79" t="str">
        <v>Schwarze Kugel, die</v>
      </c>
      <c r="P79">
        <v>0</v>
      </c>
      <c r="Q79">
        <v>16</v>
      </c>
      <c r="S79">
        <v>1</v>
      </c>
      <c r="T79">
        <v>10.7</v>
      </c>
      <c r="Y79" t="str">
        <v>Farmer's Wife, The</v>
      </c>
      <c r="Z79">
        <v>0</v>
      </c>
      <c r="AA79">
        <v>8</v>
      </c>
      <c r="AC79">
        <v>1</v>
      </c>
      <c r="AD79">
        <v>5.4</v>
      </c>
      <c r="AF79">
        <v>0</v>
      </c>
      <c r="AG79">
        <v>5.5</v>
      </c>
    </row>
    <row r="80" spans="1:33" x14ac:dyDescent="0.3">
      <c r="A80" t="s">
        <v>35</v>
      </c>
      <c r="B80" s="4">
        <v>1</v>
      </c>
      <c r="C80">
        <v>9.1</v>
      </c>
      <c r="E80">
        <v>1</v>
      </c>
      <c r="F80">
        <v>14</v>
      </c>
      <c r="H80">
        <v>0</v>
      </c>
      <c r="I80">
        <v>13.5</v>
      </c>
      <c r="O80" t="str">
        <v>Secret Beyond the Door, The</v>
      </c>
      <c r="P80">
        <v>1</v>
      </c>
      <c r="Q80">
        <v>10.5</v>
      </c>
      <c r="S80">
        <v>1</v>
      </c>
      <c r="T80">
        <v>13.5</v>
      </c>
      <c r="Y80" t="str">
        <v>Flesh and the Devil</v>
      </c>
      <c r="Z80">
        <v>0</v>
      </c>
      <c r="AA80">
        <v>7</v>
      </c>
      <c r="AC80">
        <v>1</v>
      </c>
      <c r="AD80">
        <v>8.1999999999999993</v>
      </c>
      <c r="AF80">
        <v>0</v>
      </c>
      <c r="AG80">
        <v>7.5</v>
      </c>
    </row>
    <row r="81" spans="1:33" x14ac:dyDescent="0.3">
      <c r="A81" t="s">
        <v>36</v>
      </c>
      <c r="B81" s="4">
        <v>1</v>
      </c>
      <c r="C81">
        <v>2.2000000000000002</v>
      </c>
      <c r="E81">
        <v>1</v>
      </c>
      <c r="F81">
        <v>15.9</v>
      </c>
      <c r="H81">
        <v>0</v>
      </c>
      <c r="I81">
        <v>3</v>
      </c>
      <c r="O81" t="str">
        <v>Skin Game, The</v>
      </c>
      <c r="P81">
        <v>1</v>
      </c>
      <c r="Q81">
        <v>18</v>
      </c>
      <c r="S81">
        <v>1</v>
      </c>
      <c r="T81">
        <v>17.5</v>
      </c>
      <c r="Y81" t="str">
        <v>Fool's Gold</v>
      </c>
      <c r="Z81">
        <v>1</v>
      </c>
      <c r="AA81">
        <v>6.5</v>
      </c>
      <c r="AC81">
        <v>1</v>
      </c>
      <c r="AD81">
        <v>5.7</v>
      </c>
      <c r="AF81">
        <v>0</v>
      </c>
      <c r="AG81">
        <v>9</v>
      </c>
    </row>
    <row r="82" spans="1:33" x14ac:dyDescent="0.3">
      <c r="A82" t="s">
        <v>376</v>
      </c>
      <c r="B82" s="4">
        <v>1</v>
      </c>
      <c r="C82">
        <v>13</v>
      </c>
      <c r="E82">
        <v>1</v>
      </c>
      <c r="F82">
        <v>6.5</v>
      </c>
      <c r="H82">
        <v>0</v>
      </c>
      <c r="I82">
        <v>8</v>
      </c>
      <c r="O82" t="str">
        <v>So, You Won't Talk</v>
      </c>
      <c r="P82">
        <v>1</v>
      </c>
      <c r="Q82">
        <v>11</v>
      </c>
      <c r="S82">
        <v>1</v>
      </c>
      <c r="T82">
        <v>11</v>
      </c>
      <c r="Y82" t="str">
        <v>Foreign Correspondent</v>
      </c>
      <c r="Z82">
        <v>1</v>
      </c>
      <c r="AA82">
        <v>7</v>
      </c>
      <c r="AC82">
        <v>1</v>
      </c>
      <c r="AD82">
        <v>7</v>
      </c>
      <c r="AF82">
        <v>0</v>
      </c>
      <c r="AG82">
        <v>6.5</v>
      </c>
    </row>
    <row r="83" spans="1:33" x14ac:dyDescent="0.3">
      <c r="A83" t="s">
        <v>178</v>
      </c>
      <c r="B83" s="4">
        <v>1</v>
      </c>
      <c r="C83">
        <v>9.3000000000000007</v>
      </c>
      <c r="E83">
        <v>1</v>
      </c>
      <c r="F83">
        <v>7</v>
      </c>
      <c r="H83">
        <v>0</v>
      </c>
      <c r="I83">
        <v>22</v>
      </c>
      <c r="O83" t="str">
        <v>Some Like it Hot</v>
      </c>
      <c r="P83">
        <v>1</v>
      </c>
      <c r="Q83">
        <v>12</v>
      </c>
      <c r="S83">
        <v>1</v>
      </c>
      <c r="T83">
        <v>11.5</v>
      </c>
      <c r="Y83" t="str">
        <v>Four Skulls of Jonathan Drake, The</v>
      </c>
      <c r="Z83">
        <v>1</v>
      </c>
      <c r="AA83">
        <v>7.7</v>
      </c>
      <c r="AC83">
        <v>1</v>
      </c>
      <c r="AD83">
        <v>6.5</v>
      </c>
      <c r="AF83">
        <v>0</v>
      </c>
      <c r="AG83">
        <v>6.4</v>
      </c>
    </row>
    <row r="84" spans="1:33" x14ac:dyDescent="0.3">
      <c r="A84" t="s">
        <v>179</v>
      </c>
      <c r="B84" s="4">
        <v>1</v>
      </c>
      <c r="C84">
        <v>7.5</v>
      </c>
      <c r="E84">
        <v>1</v>
      </c>
      <c r="F84">
        <v>7.7</v>
      </c>
      <c r="H84">
        <v>0</v>
      </c>
      <c r="I84">
        <v>27.5</v>
      </c>
      <c r="O84" t="str">
        <v>Spoilers, The</v>
      </c>
      <c r="P84">
        <v>0</v>
      </c>
      <c r="Q84">
        <v>13.5</v>
      </c>
      <c r="S84">
        <v>1</v>
      </c>
      <c r="T84">
        <v>10.8</v>
      </c>
      <c r="Y84" t="str">
        <v>Fräulein Else</v>
      </c>
      <c r="Z84">
        <v>0</v>
      </c>
      <c r="AA84">
        <v>9</v>
      </c>
      <c r="AC84">
        <v>1</v>
      </c>
      <c r="AD84">
        <v>6.4</v>
      </c>
      <c r="AF84">
        <v>0</v>
      </c>
      <c r="AG84">
        <v>5</v>
      </c>
    </row>
    <row r="85" spans="1:33" x14ac:dyDescent="0.3">
      <c r="A85" t="s">
        <v>180</v>
      </c>
      <c r="B85" s="4">
        <v>0</v>
      </c>
      <c r="C85">
        <v>6.5</v>
      </c>
      <c r="E85">
        <v>1</v>
      </c>
      <c r="F85">
        <v>6.7</v>
      </c>
      <c r="H85">
        <v>0</v>
      </c>
      <c r="I85">
        <v>7.5</v>
      </c>
      <c r="O85" t="str">
        <v>Stardust Memories</v>
      </c>
      <c r="P85">
        <v>1</v>
      </c>
      <c r="Q85">
        <v>16.2</v>
      </c>
      <c r="S85">
        <v>1</v>
      </c>
      <c r="T85">
        <v>11</v>
      </c>
      <c r="Y85" t="str">
        <v>French Postcards</v>
      </c>
      <c r="Z85">
        <v>1</v>
      </c>
      <c r="AA85">
        <v>6.7</v>
      </c>
      <c r="AC85">
        <v>1</v>
      </c>
      <c r="AD85">
        <v>10</v>
      </c>
      <c r="AF85">
        <v>0</v>
      </c>
      <c r="AG85">
        <v>6</v>
      </c>
    </row>
    <row r="86" spans="1:33" x14ac:dyDescent="0.3">
      <c r="A86" t="s">
        <v>181</v>
      </c>
      <c r="B86" s="4">
        <v>1</v>
      </c>
      <c r="C86">
        <v>6</v>
      </c>
      <c r="E86">
        <v>1</v>
      </c>
      <c r="F86">
        <v>5.0999999999999996</v>
      </c>
      <c r="H86">
        <v>0</v>
      </c>
      <c r="I86">
        <v>12.6</v>
      </c>
      <c r="O86" t="str">
        <v>Sühne, die</v>
      </c>
      <c r="P86">
        <v>0</v>
      </c>
      <c r="Q86">
        <v>22</v>
      </c>
      <c r="Y86" t="str">
        <v>Frisco Kid, The</v>
      </c>
      <c r="Z86">
        <v>1</v>
      </c>
      <c r="AA86">
        <v>5.0999999999999996</v>
      </c>
      <c r="AC86">
        <v>1</v>
      </c>
      <c r="AD86">
        <v>10</v>
      </c>
      <c r="AF86">
        <v>0</v>
      </c>
      <c r="AG86">
        <v>7.5</v>
      </c>
    </row>
    <row r="87" spans="1:33" x14ac:dyDescent="0.3">
      <c r="A87" t="s">
        <v>182</v>
      </c>
      <c r="B87" s="4">
        <v>1</v>
      </c>
      <c r="C87">
        <v>10.5</v>
      </c>
      <c r="E87">
        <v>1</v>
      </c>
      <c r="F87">
        <v>12.5</v>
      </c>
      <c r="H87">
        <v>0</v>
      </c>
      <c r="I87">
        <v>6</v>
      </c>
      <c r="O87" t="str">
        <v>Sumpfblume, die</v>
      </c>
      <c r="P87">
        <v>0</v>
      </c>
      <c r="Q87">
        <v>27.5</v>
      </c>
      <c r="Y87" t="str">
        <v>Fury</v>
      </c>
      <c r="Z87">
        <v>1</v>
      </c>
      <c r="AA87">
        <v>10</v>
      </c>
      <c r="AC87">
        <v>1</v>
      </c>
      <c r="AD87">
        <v>7.5</v>
      </c>
      <c r="AF87">
        <v>0</v>
      </c>
      <c r="AG87">
        <v>7</v>
      </c>
    </row>
    <row r="88" spans="1:33" x14ac:dyDescent="0.3">
      <c r="A88" t="s">
        <v>183</v>
      </c>
      <c r="B88" s="4">
        <v>0</v>
      </c>
      <c r="C88">
        <v>7</v>
      </c>
      <c r="E88">
        <v>1</v>
      </c>
      <c r="F88">
        <v>10</v>
      </c>
      <c r="H88">
        <v>0</v>
      </c>
      <c r="I88">
        <v>27.8</v>
      </c>
      <c r="O88" t="str">
        <v>Tausend Augen des Dr.Mabuse, Die</v>
      </c>
      <c r="P88">
        <v>1</v>
      </c>
      <c r="Q88">
        <v>10.5</v>
      </c>
      <c r="Y88" t="str">
        <v>Girl in the Taxi, The</v>
      </c>
      <c r="Z88">
        <v>0</v>
      </c>
      <c r="AA88">
        <v>4.5</v>
      </c>
      <c r="AC88">
        <v>1</v>
      </c>
      <c r="AD88">
        <v>4.5</v>
      </c>
      <c r="AF88">
        <v>0</v>
      </c>
      <c r="AG88">
        <v>6.5</v>
      </c>
    </row>
    <row r="89" spans="1:33" x14ac:dyDescent="0.3">
      <c r="A89" t="s">
        <v>184</v>
      </c>
      <c r="B89" s="4">
        <v>0</v>
      </c>
      <c r="C89">
        <v>8</v>
      </c>
      <c r="E89">
        <v>1</v>
      </c>
      <c r="F89">
        <v>10.5</v>
      </c>
      <c r="H89">
        <v>0</v>
      </c>
      <c r="I89">
        <v>7.2</v>
      </c>
      <c r="O89" t="str">
        <v>Tendre ennemie, La</v>
      </c>
      <c r="P89">
        <v>1</v>
      </c>
      <c r="Q89">
        <v>11</v>
      </c>
      <c r="Y89" t="str">
        <v>Go Johnny, Go!</v>
      </c>
      <c r="Z89">
        <v>1</v>
      </c>
      <c r="AA89">
        <v>8.1999999999999993</v>
      </c>
      <c r="AC89">
        <v>1</v>
      </c>
      <c r="AD89">
        <v>7</v>
      </c>
      <c r="AF89">
        <v>0</v>
      </c>
      <c r="AG89">
        <v>9</v>
      </c>
    </row>
    <row r="90" spans="1:33" x14ac:dyDescent="0.3">
      <c r="A90" t="s">
        <v>185</v>
      </c>
      <c r="B90" s="4">
        <v>0</v>
      </c>
      <c r="C90">
        <v>9</v>
      </c>
      <c r="E90">
        <v>1</v>
      </c>
      <c r="F90">
        <v>15</v>
      </c>
      <c r="H90">
        <v>0</v>
      </c>
      <c r="I90">
        <v>5</v>
      </c>
      <c r="O90" t="str">
        <v>Testament des Dr. Mabuse, Das</v>
      </c>
      <c r="P90">
        <v>1</v>
      </c>
      <c r="Q90">
        <v>12</v>
      </c>
      <c r="Y90" t="str">
        <v>Goose Woman, The</v>
      </c>
      <c r="Z90">
        <v>0</v>
      </c>
      <c r="AA90">
        <v>6</v>
      </c>
      <c r="AC90">
        <v>1</v>
      </c>
      <c r="AD90">
        <v>7.5</v>
      </c>
      <c r="AF90">
        <v>0</v>
      </c>
      <c r="AG90">
        <v>4</v>
      </c>
    </row>
    <row r="91" spans="1:33" x14ac:dyDescent="0.3">
      <c r="A91" t="s">
        <v>37</v>
      </c>
      <c r="B91" s="4">
        <v>1</v>
      </c>
      <c r="C91">
        <v>5</v>
      </c>
      <c r="E91">
        <v>1</v>
      </c>
      <c r="F91">
        <v>11.7</v>
      </c>
      <c r="H91">
        <v>0</v>
      </c>
      <c r="I91">
        <v>6.8</v>
      </c>
      <c r="O91" t="str">
        <v>Teufelskirche, die</v>
      </c>
      <c r="P91">
        <v>0</v>
      </c>
      <c r="Q91">
        <v>12.6</v>
      </c>
      <c r="Y91" t="str">
        <v>Great Expectations</v>
      </c>
      <c r="Z91">
        <v>1</v>
      </c>
      <c r="AA91">
        <v>9.3000000000000007</v>
      </c>
      <c r="AC91">
        <v>1</v>
      </c>
      <c r="AD91">
        <v>4.5999999999999996</v>
      </c>
      <c r="AF91">
        <v>0</v>
      </c>
      <c r="AG91">
        <v>9.5</v>
      </c>
    </row>
    <row r="92" spans="1:33" x14ac:dyDescent="0.3">
      <c r="A92" t="s">
        <v>186</v>
      </c>
      <c r="B92" s="4">
        <v>1</v>
      </c>
      <c r="C92">
        <v>16</v>
      </c>
      <c r="E92">
        <v>1</v>
      </c>
      <c r="F92">
        <v>14</v>
      </c>
      <c r="H92">
        <v>0</v>
      </c>
      <c r="I92">
        <v>8</v>
      </c>
      <c r="O92" t="str">
        <v>Tirol in Waffen</v>
      </c>
      <c r="P92">
        <v>0</v>
      </c>
      <c r="Q92">
        <v>27.8</v>
      </c>
      <c r="Y92" t="str">
        <v>Great Santini, The</v>
      </c>
      <c r="Z92">
        <v>1</v>
      </c>
      <c r="AA92">
        <v>5.4</v>
      </c>
      <c r="AC92">
        <v>1</v>
      </c>
      <c r="AD92">
        <v>7.2</v>
      </c>
      <c r="AF92">
        <v>0</v>
      </c>
      <c r="AG92">
        <v>9</v>
      </c>
    </row>
    <row r="93" spans="1:33" x14ac:dyDescent="0.3">
      <c r="A93" t="s">
        <v>38</v>
      </c>
      <c r="B93" s="4">
        <v>1</v>
      </c>
      <c r="C93">
        <v>6.6</v>
      </c>
      <c r="E93">
        <v>1</v>
      </c>
      <c r="F93">
        <v>8.1999999999999993</v>
      </c>
      <c r="H93">
        <v>0</v>
      </c>
      <c r="I93">
        <v>6</v>
      </c>
      <c r="O93" t="str">
        <v>Trenck</v>
      </c>
      <c r="P93">
        <v>1</v>
      </c>
      <c r="Q93">
        <v>10.5</v>
      </c>
      <c r="Y93" t="str">
        <v>H.O.T.S.</v>
      </c>
      <c r="Z93">
        <v>1</v>
      </c>
      <c r="AA93">
        <v>5.3</v>
      </c>
      <c r="AC93">
        <v>1</v>
      </c>
      <c r="AD93">
        <v>8.8000000000000007</v>
      </c>
      <c r="AF93">
        <v>0</v>
      </c>
      <c r="AG93">
        <v>5</v>
      </c>
    </row>
    <row r="94" spans="1:33" x14ac:dyDescent="0.3">
      <c r="A94" t="s">
        <v>39</v>
      </c>
      <c r="B94" s="4">
        <v>1</v>
      </c>
      <c r="C94">
        <v>7.9</v>
      </c>
      <c r="E94">
        <v>1</v>
      </c>
      <c r="F94">
        <v>9.3000000000000007</v>
      </c>
      <c r="H94">
        <v>0</v>
      </c>
      <c r="I94">
        <v>25</v>
      </c>
      <c r="O94" t="str">
        <v>Und das Licht erloscht</v>
      </c>
      <c r="P94">
        <v>0</v>
      </c>
      <c r="Q94">
        <v>25</v>
      </c>
      <c r="Y94" t="str">
        <v>Harlem Rides the Range</v>
      </c>
      <c r="Z94">
        <v>1</v>
      </c>
      <c r="AA94">
        <v>7.3</v>
      </c>
      <c r="AC94">
        <v>1</v>
      </c>
      <c r="AD94">
        <v>3.9</v>
      </c>
      <c r="AF94">
        <v>0</v>
      </c>
      <c r="AG94">
        <v>6.8</v>
      </c>
    </row>
    <row r="95" spans="1:33" x14ac:dyDescent="0.3">
      <c r="A95" t="s">
        <v>187</v>
      </c>
      <c r="B95" s="4">
        <v>0</v>
      </c>
      <c r="C95">
        <v>6</v>
      </c>
      <c r="E95">
        <v>1</v>
      </c>
      <c r="F95">
        <v>5.4</v>
      </c>
      <c r="H95">
        <v>0</v>
      </c>
      <c r="I95">
        <v>5.5</v>
      </c>
      <c r="O95" t="str">
        <v>Under the Greenwood Tree</v>
      </c>
      <c r="P95">
        <v>1</v>
      </c>
      <c r="Q95">
        <v>15.3</v>
      </c>
      <c r="Y95" t="str">
        <v>Haus am Meer, Das</v>
      </c>
      <c r="Z95">
        <v>0</v>
      </c>
      <c r="AA95">
        <v>7.5</v>
      </c>
      <c r="AC95">
        <v>1</v>
      </c>
      <c r="AD95">
        <v>7</v>
      </c>
      <c r="AF95">
        <v>0</v>
      </c>
      <c r="AG95">
        <v>7</v>
      </c>
    </row>
    <row r="96" spans="1:33" x14ac:dyDescent="0.3">
      <c r="A96" t="s">
        <v>188</v>
      </c>
      <c r="B96" s="4">
        <v>1</v>
      </c>
      <c r="C96">
        <v>5.7</v>
      </c>
      <c r="E96">
        <v>1</v>
      </c>
      <c r="F96">
        <v>5.3</v>
      </c>
      <c r="H96">
        <v>0</v>
      </c>
      <c r="I96">
        <v>7.5</v>
      </c>
      <c r="O96" t="str">
        <v>Verboten!</v>
      </c>
      <c r="P96">
        <v>1</v>
      </c>
      <c r="Q96">
        <v>10.7</v>
      </c>
      <c r="Y96" t="str">
        <v>Heart of Texas Ryan, The</v>
      </c>
      <c r="Z96">
        <v>0</v>
      </c>
      <c r="AA96">
        <v>9.5</v>
      </c>
      <c r="AC96">
        <v>1</v>
      </c>
      <c r="AD96">
        <v>7.5</v>
      </c>
      <c r="AF96">
        <v>0</v>
      </c>
      <c r="AG96">
        <v>10</v>
      </c>
    </row>
    <row r="97" spans="1:33" x14ac:dyDescent="0.3">
      <c r="A97" t="s">
        <v>189</v>
      </c>
      <c r="B97" s="4">
        <v>1</v>
      </c>
      <c r="C97">
        <v>6.7</v>
      </c>
      <c r="E97">
        <v>1</v>
      </c>
      <c r="F97">
        <v>10.5</v>
      </c>
      <c r="H97">
        <v>0</v>
      </c>
      <c r="I97">
        <v>9</v>
      </c>
      <c r="O97" t="str">
        <v>Wasser für Canitoga</v>
      </c>
      <c r="P97">
        <v>1</v>
      </c>
      <c r="Q97">
        <v>13.5</v>
      </c>
      <c r="Y97" t="str">
        <v>Heller in Pink Tights</v>
      </c>
      <c r="Z97">
        <v>1</v>
      </c>
      <c r="AA97">
        <v>7.2</v>
      </c>
      <c r="AC97">
        <v>1</v>
      </c>
      <c r="AD97">
        <v>7</v>
      </c>
      <c r="AF97">
        <v>0</v>
      </c>
      <c r="AG97">
        <v>6</v>
      </c>
    </row>
    <row r="98" spans="1:33" x14ac:dyDescent="0.3">
      <c r="A98" t="s">
        <v>190</v>
      </c>
      <c r="B98" s="4">
        <v>1</v>
      </c>
      <c r="C98">
        <v>6</v>
      </c>
      <c r="E98">
        <v>1</v>
      </c>
      <c r="F98">
        <v>7.3</v>
      </c>
      <c r="H98">
        <v>0</v>
      </c>
      <c r="I98">
        <v>6.5</v>
      </c>
      <c r="O98" t="str">
        <v>Werther</v>
      </c>
      <c r="P98">
        <v>1</v>
      </c>
      <c r="Q98">
        <v>17.5</v>
      </c>
      <c r="Y98" t="str">
        <v>Heritage of the Desert</v>
      </c>
      <c r="Z98">
        <v>1</v>
      </c>
      <c r="AA98">
        <v>7.8</v>
      </c>
      <c r="AC98">
        <v>1</v>
      </c>
      <c r="AD98">
        <v>5.6</v>
      </c>
      <c r="AF98">
        <v>0</v>
      </c>
      <c r="AG98">
        <v>8</v>
      </c>
    </row>
    <row r="99" spans="1:33" x14ac:dyDescent="0.3">
      <c r="A99" t="s">
        <v>191</v>
      </c>
      <c r="B99" s="4">
        <v>1</v>
      </c>
      <c r="C99">
        <v>5.5</v>
      </c>
      <c r="E99">
        <v>1</v>
      </c>
      <c r="F99">
        <v>7.2</v>
      </c>
      <c r="H99">
        <v>0</v>
      </c>
      <c r="I99">
        <v>6.4</v>
      </c>
      <c r="O99" t="str">
        <v>What's-His-Name</v>
      </c>
      <c r="P99">
        <v>0</v>
      </c>
      <c r="Q99">
        <v>24</v>
      </c>
      <c r="Y99" t="str">
        <v>Herrscher, Der</v>
      </c>
      <c r="Z99">
        <v>1</v>
      </c>
      <c r="AA99">
        <v>0</v>
      </c>
      <c r="AC99">
        <v>1</v>
      </c>
      <c r="AD99">
        <v>4</v>
      </c>
    </row>
    <row r="100" spans="1:33" x14ac:dyDescent="0.3">
      <c r="A100" t="s">
        <v>377</v>
      </c>
      <c r="B100" s="4">
        <v>1</v>
      </c>
      <c r="C100">
        <v>6.5</v>
      </c>
      <c r="E100">
        <v>1</v>
      </c>
      <c r="F100">
        <v>7.8</v>
      </c>
      <c r="H100">
        <v>0</v>
      </c>
      <c r="I100">
        <v>5</v>
      </c>
      <c r="O100" t="str">
        <v>While the City Sleeps</v>
      </c>
      <c r="P100">
        <v>1</v>
      </c>
      <c r="Q100">
        <v>11</v>
      </c>
      <c r="Y100" t="str">
        <v>High Command, The</v>
      </c>
      <c r="Z100">
        <v>1</v>
      </c>
      <c r="AA100">
        <v>6.5</v>
      </c>
      <c r="AC100">
        <v>1</v>
      </c>
      <c r="AD100">
        <v>6.8</v>
      </c>
    </row>
    <row r="101" spans="1:33" x14ac:dyDescent="0.3">
      <c r="A101" t="s">
        <v>378</v>
      </c>
      <c r="B101" s="4">
        <v>1</v>
      </c>
      <c r="C101">
        <v>6.68</v>
      </c>
      <c r="E101">
        <v>1</v>
      </c>
      <c r="F101">
        <v>0</v>
      </c>
      <c r="H101">
        <v>0</v>
      </c>
      <c r="I101">
        <v>6</v>
      </c>
      <c r="O101" t="str">
        <v>Woman in the Window, The</v>
      </c>
      <c r="P101">
        <v>1</v>
      </c>
      <c r="Q101">
        <v>11.5</v>
      </c>
      <c r="Y101" t="str">
        <v>Hired Man, The</v>
      </c>
      <c r="Z101">
        <v>0</v>
      </c>
      <c r="AA101">
        <v>5.5</v>
      </c>
      <c r="AC101">
        <v>1</v>
      </c>
      <c r="AD101">
        <v>9.4</v>
      </c>
    </row>
    <row r="102" spans="1:33" x14ac:dyDescent="0.3">
      <c r="A102" t="s">
        <v>379</v>
      </c>
      <c r="B102" s="4">
        <v>1</v>
      </c>
      <c r="C102">
        <v>7.37</v>
      </c>
      <c r="E102">
        <v>1</v>
      </c>
      <c r="F102">
        <v>6.5</v>
      </c>
      <c r="H102">
        <v>0</v>
      </c>
      <c r="I102">
        <v>7.5</v>
      </c>
      <c r="O102" t="str">
        <v>Wuthering Heights</v>
      </c>
      <c r="P102">
        <v>1</v>
      </c>
      <c r="Q102">
        <v>10.8</v>
      </c>
      <c r="Y102" t="str">
        <v>Hometown U.S.A.</v>
      </c>
      <c r="Z102">
        <v>1</v>
      </c>
      <c r="AA102">
        <v>4.9000000000000004</v>
      </c>
      <c r="AC102">
        <v>1</v>
      </c>
      <c r="AD102">
        <v>5.7</v>
      </c>
    </row>
    <row r="103" spans="1:33" x14ac:dyDescent="0.3">
      <c r="A103" t="s">
        <v>40</v>
      </c>
      <c r="B103" s="4">
        <v>1</v>
      </c>
      <c r="C103">
        <v>11.5</v>
      </c>
      <c r="E103">
        <v>1</v>
      </c>
      <c r="F103">
        <v>4.9000000000000004</v>
      </c>
      <c r="H103">
        <v>0</v>
      </c>
      <c r="I103">
        <v>7</v>
      </c>
      <c r="O103" t="str">
        <v>Young Mr. Lincoln</v>
      </c>
      <c r="P103">
        <v>1</v>
      </c>
      <c r="Q103">
        <v>11</v>
      </c>
      <c r="Y103" t="str">
        <v>Human Desire</v>
      </c>
      <c r="Z103">
        <v>1</v>
      </c>
      <c r="AA103">
        <v>9.5</v>
      </c>
      <c r="AC103">
        <v>1</v>
      </c>
      <c r="AD103">
        <v>7.2</v>
      </c>
    </row>
    <row r="104" spans="1:33" x14ac:dyDescent="0.3">
      <c r="A104" t="s">
        <v>192</v>
      </c>
      <c r="B104" s="4">
        <v>0</v>
      </c>
      <c r="C104">
        <v>8</v>
      </c>
      <c r="E104">
        <v>1</v>
      </c>
      <c r="F104">
        <v>11.5</v>
      </c>
      <c r="H104">
        <v>0</v>
      </c>
      <c r="I104">
        <v>6.5</v>
      </c>
      <c r="O104" t="str">
        <v>Zweimal gelebt</v>
      </c>
      <c r="P104">
        <v>0</v>
      </c>
      <c r="Q104">
        <v>27</v>
      </c>
      <c r="Y104" t="str">
        <v>Hungry Hearts</v>
      </c>
      <c r="Z104">
        <v>0</v>
      </c>
      <c r="AA104">
        <v>6</v>
      </c>
      <c r="AC104">
        <v>1</v>
      </c>
      <c r="AD104">
        <v>10</v>
      </c>
    </row>
    <row r="105" spans="1:33" x14ac:dyDescent="0.3">
      <c r="A105" t="s">
        <v>193</v>
      </c>
      <c r="B105" s="4">
        <v>1</v>
      </c>
      <c r="C105">
        <v>14</v>
      </c>
      <c r="E105">
        <v>1</v>
      </c>
      <c r="F105">
        <v>11.5</v>
      </c>
      <c r="H105">
        <v>0</v>
      </c>
      <c r="I105">
        <v>9</v>
      </c>
      <c r="Y105" t="str">
        <v>I Confess</v>
      </c>
      <c r="Z105">
        <v>1</v>
      </c>
      <c r="AA105">
        <v>7.5</v>
      </c>
      <c r="AC105">
        <v>1</v>
      </c>
      <c r="AD105">
        <v>5.5</v>
      </c>
    </row>
    <row r="106" spans="1:33" x14ac:dyDescent="0.3">
      <c r="A106" t="s">
        <v>41</v>
      </c>
      <c r="B106" s="4">
        <v>1</v>
      </c>
      <c r="C106">
        <v>15.9</v>
      </c>
      <c r="E106">
        <v>1</v>
      </c>
      <c r="F106">
        <v>9.5</v>
      </c>
      <c r="H106">
        <v>0</v>
      </c>
      <c r="I106">
        <v>4</v>
      </c>
      <c r="Y106" t="str">
        <v>In Old Caliente</v>
      </c>
      <c r="Z106">
        <v>1</v>
      </c>
      <c r="AA106">
        <v>6.2</v>
      </c>
      <c r="AC106">
        <v>1</v>
      </c>
      <c r="AD106">
        <v>8</v>
      </c>
    </row>
    <row r="107" spans="1:33" x14ac:dyDescent="0.3">
      <c r="A107" t="s">
        <v>194</v>
      </c>
      <c r="B107" s="4">
        <v>0</v>
      </c>
      <c r="C107">
        <v>7</v>
      </c>
      <c r="E107">
        <v>1</v>
      </c>
      <c r="F107">
        <v>7.5</v>
      </c>
      <c r="H107">
        <v>0</v>
      </c>
      <c r="I107">
        <v>24</v>
      </c>
      <c r="Y107" t="str">
        <v>Indische Grabmal, Das</v>
      </c>
      <c r="Z107">
        <v>1</v>
      </c>
      <c r="AA107">
        <v>9</v>
      </c>
      <c r="AC107">
        <v>1</v>
      </c>
      <c r="AD107">
        <v>5.9</v>
      </c>
    </row>
    <row r="108" spans="1:33" x14ac:dyDescent="0.3">
      <c r="A108" t="s">
        <v>195</v>
      </c>
      <c r="B108" s="4">
        <v>1</v>
      </c>
      <c r="C108">
        <v>6.5</v>
      </c>
      <c r="E108">
        <v>1</v>
      </c>
      <c r="F108">
        <v>13</v>
      </c>
      <c r="H108">
        <v>0</v>
      </c>
      <c r="I108">
        <v>9.5</v>
      </c>
      <c r="Y108" t="str">
        <v>Inondation, l'</v>
      </c>
      <c r="Z108">
        <v>0</v>
      </c>
      <c r="AA108">
        <v>7.1</v>
      </c>
      <c r="AC108">
        <v>1</v>
      </c>
      <c r="AD108">
        <v>6.6</v>
      </c>
    </row>
    <row r="109" spans="1:33" x14ac:dyDescent="0.3">
      <c r="A109" t="s">
        <v>196</v>
      </c>
      <c r="B109" s="4">
        <v>1</v>
      </c>
      <c r="C109">
        <v>7</v>
      </c>
      <c r="E109">
        <v>1</v>
      </c>
      <c r="F109">
        <v>6.2</v>
      </c>
      <c r="H109">
        <v>0</v>
      </c>
      <c r="I109">
        <v>9</v>
      </c>
      <c r="Y109" t="str">
        <v>Insider, The</v>
      </c>
      <c r="Z109">
        <v>1</v>
      </c>
      <c r="AA109">
        <v>5.4</v>
      </c>
      <c r="AC109">
        <v>1</v>
      </c>
      <c r="AD109">
        <v>8.1999999999999993</v>
      </c>
    </row>
    <row r="110" spans="1:33" x14ac:dyDescent="0.3">
      <c r="A110" t="s">
        <v>42</v>
      </c>
      <c r="B110" s="4">
        <v>1</v>
      </c>
      <c r="C110">
        <v>7.7</v>
      </c>
      <c r="E110">
        <v>1</v>
      </c>
      <c r="F110">
        <v>9</v>
      </c>
      <c r="H110">
        <v>0</v>
      </c>
      <c r="I110">
        <v>5</v>
      </c>
      <c r="Y110" t="str">
        <v>Invisible Killer, The</v>
      </c>
      <c r="Z110">
        <v>1</v>
      </c>
      <c r="AA110">
        <v>8.1999999999999993</v>
      </c>
      <c r="AC110">
        <v>1</v>
      </c>
      <c r="AD110">
        <v>7</v>
      </c>
    </row>
    <row r="111" spans="1:33" x14ac:dyDescent="0.3">
      <c r="A111" t="s">
        <v>197</v>
      </c>
      <c r="B111" s="4">
        <v>0</v>
      </c>
      <c r="C111">
        <v>9</v>
      </c>
      <c r="E111">
        <v>1</v>
      </c>
      <c r="F111">
        <v>5.4</v>
      </c>
      <c r="H111">
        <v>0</v>
      </c>
      <c r="I111">
        <v>6.8</v>
      </c>
      <c r="Y111" t="str">
        <v>Iron Horse, The</v>
      </c>
      <c r="Z111">
        <v>0</v>
      </c>
      <c r="AA111">
        <v>5.5</v>
      </c>
      <c r="AC111">
        <v>1</v>
      </c>
      <c r="AD111">
        <v>6.3</v>
      </c>
    </row>
    <row r="112" spans="1:33" x14ac:dyDescent="0.3">
      <c r="A112" t="s">
        <v>43</v>
      </c>
      <c r="B112" s="4">
        <v>1</v>
      </c>
      <c r="C112">
        <v>6.7</v>
      </c>
      <c r="E112">
        <v>1</v>
      </c>
      <c r="F112">
        <v>12</v>
      </c>
      <c r="H112">
        <v>0</v>
      </c>
      <c r="I112">
        <v>7</v>
      </c>
      <c r="Y112" t="str">
        <v>It</v>
      </c>
      <c r="Z112">
        <v>0</v>
      </c>
      <c r="AA112">
        <v>4</v>
      </c>
      <c r="AC112">
        <v>1</v>
      </c>
      <c r="AD112">
        <v>8.5</v>
      </c>
    </row>
    <row r="113" spans="1:30" x14ac:dyDescent="0.3">
      <c r="A113" t="s">
        <v>44</v>
      </c>
      <c r="B113" s="4">
        <v>1</v>
      </c>
      <c r="C113">
        <v>5.0999999999999996</v>
      </c>
      <c r="E113">
        <v>1</v>
      </c>
      <c r="F113">
        <v>8.1999999999999993</v>
      </c>
      <c r="H113">
        <v>0</v>
      </c>
      <c r="I113">
        <v>10</v>
      </c>
      <c r="Y113" t="str">
        <v>Italian, The</v>
      </c>
      <c r="Z113">
        <v>0</v>
      </c>
      <c r="AA113">
        <v>10</v>
      </c>
      <c r="AC113">
        <v>1</v>
      </c>
      <c r="AD113">
        <v>5.5</v>
      </c>
    </row>
    <row r="114" spans="1:30" x14ac:dyDescent="0.3">
      <c r="A114" t="s">
        <v>198</v>
      </c>
      <c r="B114" s="4">
        <v>1</v>
      </c>
      <c r="C114">
        <v>12.5</v>
      </c>
      <c r="E114">
        <v>1</v>
      </c>
      <c r="F114">
        <v>11.5</v>
      </c>
      <c r="H114">
        <v>0</v>
      </c>
      <c r="I114">
        <v>6</v>
      </c>
      <c r="Y114" t="str">
        <v>Jakob the Liar</v>
      </c>
      <c r="Z114">
        <v>1</v>
      </c>
      <c r="AA114">
        <v>5.7</v>
      </c>
      <c r="AC114">
        <v>1</v>
      </c>
      <c r="AD114">
        <v>8.6</v>
      </c>
    </row>
    <row r="115" spans="1:30" x14ac:dyDescent="0.3">
      <c r="A115" t="s">
        <v>199</v>
      </c>
      <c r="B115" s="4">
        <v>1</v>
      </c>
      <c r="C115">
        <v>10</v>
      </c>
      <c r="E115">
        <v>1</v>
      </c>
      <c r="F115">
        <v>5.7</v>
      </c>
      <c r="H115">
        <v>0</v>
      </c>
      <c r="I115">
        <v>8</v>
      </c>
      <c r="Y115" t="str">
        <v>Jamaica Inn</v>
      </c>
      <c r="Z115">
        <v>1</v>
      </c>
      <c r="AA115">
        <v>7</v>
      </c>
      <c r="AC115">
        <v>1</v>
      </c>
      <c r="AD115">
        <v>4.7</v>
      </c>
    </row>
    <row r="116" spans="1:30" x14ac:dyDescent="0.3">
      <c r="A116" t="s">
        <v>45</v>
      </c>
      <c r="B116" s="4">
        <v>1</v>
      </c>
      <c r="C116">
        <v>10.5</v>
      </c>
      <c r="E116">
        <v>1</v>
      </c>
      <c r="F116">
        <v>7</v>
      </c>
      <c r="H116">
        <v>0</v>
      </c>
      <c r="I116">
        <v>27</v>
      </c>
      <c r="Y116" t="str">
        <v>Jet Pilot</v>
      </c>
      <c r="Z116">
        <v>1</v>
      </c>
      <c r="AA116">
        <v>6.5</v>
      </c>
      <c r="AC116">
        <v>1</v>
      </c>
      <c r="AD116">
        <v>7.3</v>
      </c>
    </row>
    <row r="117" spans="1:30" x14ac:dyDescent="0.3">
      <c r="A117" t="s">
        <v>200</v>
      </c>
      <c r="B117" s="4">
        <v>0</v>
      </c>
      <c r="C117">
        <v>26.5</v>
      </c>
      <c r="E117">
        <v>1</v>
      </c>
      <c r="F117">
        <v>6.5</v>
      </c>
      <c r="Y117" t="str">
        <v>Jim la Houlette</v>
      </c>
      <c r="Z117">
        <v>0</v>
      </c>
      <c r="AA117">
        <v>6</v>
      </c>
      <c r="AC117">
        <v>1</v>
      </c>
      <c r="AD117">
        <v>6.9</v>
      </c>
    </row>
    <row r="118" spans="1:30" x14ac:dyDescent="0.3">
      <c r="A118" t="s">
        <v>201</v>
      </c>
      <c r="B118" s="4">
        <v>1</v>
      </c>
      <c r="C118">
        <v>15</v>
      </c>
      <c r="E118">
        <v>1</v>
      </c>
      <c r="F118">
        <v>15</v>
      </c>
      <c r="Y118" t="str">
        <v>Jubilo</v>
      </c>
      <c r="Z118">
        <v>0</v>
      </c>
      <c r="AA118">
        <v>5.5</v>
      </c>
      <c r="AC118">
        <v>1</v>
      </c>
      <c r="AD118">
        <v>5.6</v>
      </c>
    </row>
    <row r="119" spans="1:30" x14ac:dyDescent="0.3">
      <c r="A119" t="s">
        <v>46</v>
      </c>
      <c r="B119" s="4">
        <v>1</v>
      </c>
      <c r="C119">
        <v>11.7</v>
      </c>
      <c r="E119">
        <v>1</v>
      </c>
      <c r="F119">
        <v>25.5</v>
      </c>
      <c r="Y119" t="str">
        <v>King Frat</v>
      </c>
      <c r="Z119">
        <v>1</v>
      </c>
      <c r="AA119">
        <v>6.4</v>
      </c>
      <c r="AC119">
        <v>1</v>
      </c>
      <c r="AD119">
        <v>3.8</v>
      </c>
    </row>
    <row r="120" spans="1:30" x14ac:dyDescent="0.3">
      <c r="A120" t="s">
        <v>202</v>
      </c>
      <c r="B120" s="4">
        <v>0</v>
      </c>
      <c r="C120">
        <v>4.5</v>
      </c>
      <c r="E120">
        <v>1</v>
      </c>
      <c r="F120">
        <v>11</v>
      </c>
      <c r="Y120" t="str">
        <v>Koenigsmark</v>
      </c>
      <c r="Z120">
        <v>0</v>
      </c>
      <c r="AA120">
        <v>6</v>
      </c>
      <c r="AC120">
        <v>1</v>
      </c>
      <c r="AD120">
        <v>9</v>
      </c>
    </row>
    <row r="121" spans="1:30" x14ac:dyDescent="0.3">
      <c r="A121" t="s">
        <v>203</v>
      </c>
      <c r="B121" s="4">
        <v>1</v>
      </c>
      <c r="C121">
        <v>14</v>
      </c>
      <c r="E121">
        <v>1</v>
      </c>
      <c r="F121">
        <v>6.4</v>
      </c>
      <c r="Y121" t="str">
        <v>Kopf hoch, Johannes</v>
      </c>
      <c r="Z121">
        <v>1</v>
      </c>
      <c r="AA121">
        <v>10</v>
      </c>
      <c r="AC121">
        <v>1</v>
      </c>
      <c r="AD121">
        <v>5.0999999999999996</v>
      </c>
    </row>
    <row r="122" spans="1:30" x14ac:dyDescent="0.3">
      <c r="A122" t="s">
        <v>47</v>
      </c>
      <c r="B122" s="4">
        <v>1</v>
      </c>
      <c r="C122">
        <v>8.1999999999999993</v>
      </c>
      <c r="E122">
        <v>1</v>
      </c>
      <c r="F122">
        <v>17</v>
      </c>
      <c r="Y122" t="str">
        <v>Kriemhilds Rache</v>
      </c>
      <c r="Z122">
        <v>0</v>
      </c>
      <c r="AA122">
        <v>0</v>
      </c>
      <c r="AC122">
        <v>1</v>
      </c>
      <c r="AD122">
        <v>7.5</v>
      </c>
    </row>
    <row r="123" spans="1:30" x14ac:dyDescent="0.3">
      <c r="A123" t="s">
        <v>204</v>
      </c>
      <c r="B123" s="4">
        <v>0</v>
      </c>
      <c r="C123">
        <v>15</v>
      </c>
      <c r="E123">
        <v>1</v>
      </c>
      <c r="F123">
        <v>10</v>
      </c>
      <c r="Y123" t="str">
        <v>Lachende Erben</v>
      </c>
      <c r="Z123">
        <v>1</v>
      </c>
      <c r="AA123">
        <v>10</v>
      </c>
      <c r="AC123">
        <v>1</v>
      </c>
      <c r="AD123">
        <v>9.5</v>
      </c>
    </row>
    <row r="124" spans="1:30" x14ac:dyDescent="0.3">
      <c r="A124" t="s">
        <v>205</v>
      </c>
      <c r="B124" s="4">
        <v>0</v>
      </c>
      <c r="C124">
        <v>6</v>
      </c>
      <c r="E124">
        <v>1</v>
      </c>
      <c r="F124">
        <v>10</v>
      </c>
      <c r="Y124" t="str">
        <v>Lady Vanishes, The</v>
      </c>
      <c r="Z124">
        <v>1</v>
      </c>
      <c r="AA124">
        <v>7.5</v>
      </c>
      <c r="AC124">
        <v>1</v>
      </c>
      <c r="AD124">
        <v>9.5</v>
      </c>
    </row>
    <row r="125" spans="1:30" x14ac:dyDescent="0.3">
      <c r="A125" t="s">
        <v>48</v>
      </c>
      <c r="B125" s="4">
        <v>1</v>
      </c>
      <c r="C125">
        <v>9.3000000000000007</v>
      </c>
      <c r="E125">
        <v>1</v>
      </c>
      <c r="F125">
        <v>7.5</v>
      </c>
      <c r="Y125" t="str">
        <v>Life</v>
      </c>
      <c r="Z125">
        <v>1</v>
      </c>
      <c r="AA125">
        <v>4.5</v>
      </c>
      <c r="AC125">
        <v>1</v>
      </c>
      <c r="AD125">
        <v>6.5</v>
      </c>
    </row>
    <row r="126" spans="1:30" x14ac:dyDescent="0.3">
      <c r="A126" t="s">
        <v>49</v>
      </c>
      <c r="B126" s="4">
        <v>1</v>
      </c>
      <c r="C126">
        <v>5.4</v>
      </c>
      <c r="E126">
        <v>1</v>
      </c>
      <c r="F126">
        <v>16</v>
      </c>
      <c r="Y126" t="str">
        <v>Lifeboat</v>
      </c>
      <c r="Z126">
        <v>1</v>
      </c>
      <c r="AA126">
        <v>7</v>
      </c>
      <c r="AC126">
        <v>1</v>
      </c>
      <c r="AD126">
        <v>7.6</v>
      </c>
    </row>
    <row r="127" spans="1:30" x14ac:dyDescent="0.3">
      <c r="A127" t="s">
        <v>50</v>
      </c>
      <c r="B127" s="4">
        <v>1</v>
      </c>
      <c r="C127">
        <v>5.3</v>
      </c>
      <c r="E127">
        <v>1</v>
      </c>
      <c r="F127">
        <v>17</v>
      </c>
      <c r="Y127" t="str">
        <v>Little Princess, The</v>
      </c>
      <c r="Z127">
        <v>1</v>
      </c>
      <c r="AA127">
        <v>7.5</v>
      </c>
      <c r="AC127">
        <v>1</v>
      </c>
      <c r="AD127">
        <v>6.3</v>
      </c>
    </row>
    <row r="128" spans="1:30" x14ac:dyDescent="0.3">
      <c r="A128" t="s">
        <v>206</v>
      </c>
      <c r="B128" s="4">
        <v>1</v>
      </c>
      <c r="C128">
        <v>10.5</v>
      </c>
      <c r="E128">
        <v>1</v>
      </c>
      <c r="F128">
        <v>4.5</v>
      </c>
      <c r="Y128" t="str">
        <v>Lodger, The</v>
      </c>
      <c r="Z128">
        <v>0</v>
      </c>
      <c r="AA128">
        <v>5.5</v>
      </c>
      <c r="AC128">
        <v>1</v>
      </c>
      <c r="AD128">
        <v>6</v>
      </c>
    </row>
    <row r="129" spans="1:30" x14ac:dyDescent="0.3">
      <c r="A129" t="s">
        <v>51</v>
      </c>
      <c r="B129" s="4">
        <v>1</v>
      </c>
      <c r="C129">
        <v>7.3</v>
      </c>
      <c r="E129">
        <v>1</v>
      </c>
      <c r="F129">
        <v>7</v>
      </c>
      <c r="Y129" t="str">
        <v>Love Stinks</v>
      </c>
      <c r="Z129">
        <v>1</v>
      </c>
      <c r="AA129">
        <v>4.5999999999999996</v>
      </c>
      <c r="AC129">
        <v>1</v>
      </c>
      <c r="AD129">
        <v>8.3000000000000007</v>
      </c>
    </row>
    <row r="130" spans="1:30" x14ac:dyDescent="0.3">
      <c r="A130" t="s">
        <v>207</v>
      </c>
      <c r="B130" s="4">
        <v>0</v>
      </c>
      <c r="C130">
        <v>7.5</v>
      </c>
      <c r="E130">
        <v>1</v>
      </c>
      <c r="F130">
        <v>14.5</v>
      </c>
      <c r="Y130" t="str">
        <v>Lucky Devils</v>
      </c>
      <c r="Z130">
        <v>1</v>
      </c>
      <c r="AA130">
        <v>7.2</v>
      </c>
      <c r="AC130">
        <v>1</v>
      </c>
      <c r="AD130">
        <v>9</v>
      </c>
    </row>
    <row r="131" spans="1:30" x14ac:dyDescent="0.3">
      <c r="A131" t="s">
        <v>208</v>
      </c>
      <c r="B131" s="4">
        <v>0</v>
      </c>
      <c r="C131">
        <v>9.5</v>
      </c>
      <c r="E131">
        <v>1</v>
      </c>
      <c r="F131">
        <v>7.5</v>
      </c>
      <c r="Y131" t="str">
        <v>Lukrezia Borgia</v>
      </c>
      <c r="Z131">
        <v>0</v>
      </c>
      <c r="AA131">
        <v>7</v>
      </c>
      <c r="AC131">
        <v>1</v>
      </c>
      <c r="AD131">
        <v>7</v>
      </c>
    </row>
    <row r="132" spans="1:30" x14ac:dyDescent="0.3">
      <c r="A132" t="s">
        <v>52</v>
      </c>
      <c r="B132" s="4">
        <v>1</v>
      </c>
      <c r="C132">
        <v>7.2</v>
      </c>
      <c r="E132">
        <v>1</v>
      </c>
      <c r="F132">
        <v>18</v>
      </c>
      <c r="Y132" t="str">
        <v>Lure of Gold, The</v>
      </c>
      <c r="Z132">
        <v>0</v>
      </c>
      <c r="AA132">
        <v>5</v>
      </c>
      <c r="AC132">
        <v>1</v>
      </c>
      <c r="AD132">
        <v>7.8</v>
      </c>
    </row>
    <row r="133" spans="1:30" x14ac:dyDescent="0.3">
      <c r="A133" t="s">
        <v>53</v>
      </c>
      <c r="B133" s="4">
        <v>1</v>
      </c>
      <c r="C133">
        <v>7.8</v>
      </c>
      <c r="E133">
        <v>1</v>
      </c>
      <c r="F133">
        <v>11.3</v>
      </c>
      <c r="Y133" t="str">
        <v>Madame Dubarry</v>
      </c>
      <c r="Z133">
        <v>0</v>
      </c>
      <c r="AA133">
        <v>8</v>
      </c>
      <c r="AC133">
        <v>1</v>
      </c>
      <c r="AD133">
        <v>7.5</v>
      </c>
    </row>
    <row r="134" spans="1:30" x14ac:dyDescent="0.3">
      <c r="A134" t="s">
        <v>209</v>
      </c>
      <c r="B134" s="4">
        <v>1</v>
      </c>
      <c r="C134">
        <v>0</v>
      </c>
      <c r="E134">
        <v>1</v>
      </c>
      <c r="F134">
        <v>4.5999999999999996</v>
      </c>
      <c r="Y134" t="str">
        <v>Maldone</v>
      </c>
      <c r="Z134">
        <v>0</v>
      </c>
      <c r="AA134">
        <v>7.4</v>
      </c>
      <c r="AC134">
        <v>1</v>
      </c>
      <c r="AD134">
        <v>7.5</v>
      </c>
    </row>
    <row r="135" spans="1:30" x14ac:dyDescent="0.3">
      <c r="A135" t="s">
        <v>54</v>
      </c>
      <c r="B135" s="4">
        <v>1</v>
      </c>
      <c r="C135">
        <v>6.5</v>
      </c>
      <c r="E135">
        <v>1</v>
      </c>
      <c r="F135">
        <v>7.2</v>
      </c>
      <c r="Y135" t="str">
        <v>Man of the Moment</v>
      </c>
      <c r="Z135">
        <v>1</v>
      </c>
      <c r="AA135">
        <v>8.8000000000000007</v>
      </c>
      <c r="AC135">
        <v>1</v>
      </c>
      <c r="AD135">
        <v>7</v>
      </c>
    </row>
    <row r="136" spans="1:30" x14ac:dyDescent="0.3">
      <c r="A136" t="s">
        <v>210</v>
      </c>
      <c r="B136" s="4">
        <v>0</v>
      </c>
      <c r="C136">
        <v>5.5</v>
      </c>
      <c r="E136">
        <v>1</v>
      </c>
      <c r="F136">
        <v>12.5</v>
      </c>
      <c r="Y136" t="str">
        <v>Man on the Moon</v>
      </c>
      <c r="Z136">
        <v>1</v>
      </c>
      <c r="AA136">
        <v>3.9</v>
      </c>
      <c r="AC136">
        <v>1</v>
      </c>
      <c r="AD136">
        <v>8.4</v>
      </c>
    </row>
    <row r="137" spans="1:30" x14ac:dyDescent="0.3">
      <c r="A137" t="s">
        <v>55</v>
      </c>
      <c r="B137" s="4">
        <v>1</v>
      </c>
      <c r="C137">
        <v>4.9000000000000004</v>
      </c>
      <c r="E137">
        <v>1</v>
      </c>
      <c r="F137">
        <v>15</v>
      </c>
      <c r="Y137" t="str">
        <v>Man Who Knew Too Much, The</v>
      </c>
      <c r="Z137">
        <v>1</v>
      </c>
      <c r="AA137">
        <v>7</v>
      </c>
      <c r="AC137">
        <v>1</v>
      </c>
      <c r="AD137">
        <v>8</v>
      </c>
    </row>
    <row r="138" spans="1:30" x14ac:dyDescent="0.3">
      <c r="A138" t="s">
        <v>380</v>
      </c>
      <c r="B138" s="4">
        <v>1</v>
      </c>
      <c r="C138">
        <v>11.5</v>
      </c>
      <c r="E138">
        <v>1</v>
      </c>
      <c r="F138">
        <v>16</v>
      </c>
      <c r="Y138" t="str">
        <v>Man Who Knew Too Much, The (1935)</v>
      </c>
      <c r="Z138">
        <v>1</v>
      </c>
      <c r="AA138">
        <v>7.5</v>
      </c>
      <c r="AC138">
        <v>1</v>
      </c>
      <c r="AD138">
        <v>10</v>
      </c>
    </row>
    <row r="139" spans="1:30" x14ac:dyDescent="0.3">
      <c r="A139" t="s">
        <v>380</v>
      </c>
      <c r="B139" s="4">
        <v>1</v>
      </c>
      <c r="C139">
        <v>11.5</v>
      </c>
      <c r="E139">
        <v>1</v>
      </c>
      <c r="F139">
        <v>39</v>
      </c>
      <c r="Y139" t="str">
        <v>Manpower</v>
      </c>
      <c r="Z139">
        <v>1</v>
      </c>
      <c r="AA139">
        <v>7</v>
      </c>
      <c r="AC139">
        <v>1</v>
      </c>
      <c r="AD139">
        <v>7.5</v>
      </c>
    </row>
    <row r="140" spans="1:30" x14ac:dyDescent="0.3">
      <c r="A140" t="s">
        <v>211</v>
      </c>
      <c r="B140" s="4">
        <v>1</v>
      </c>
      <c r="C140">
        <v>9.5</v>
      </c>
      <c r="E140">
        <v>1</v>
      </c>
      <c r="F140">
        <v>8.8000000000000007</v>
      </c>
      <c r="Y140" t="str">
        <v>Manslaughter</v>
      </c>
      <c r="Z140">
        <v>0</v>
      </c>
      <c r="AA140">
        <v>8.5</v>
      </c>
      <c r="AC140">
        <v>1</v>
      </c>
      <c r="AD140">
        <v>9</v>
      </c>
    </row>
    <row r="141" spans="1:30" x14ac:dyDescent="0.3">
      <c r="A141" t="s">
        <v>212</v>
      </c>
      <c r="B141" s="4">
        <v>0</v>
      </c>
      <c r="C141">
        <v>6</v>
      </c>
      <c r="E141">
        <v>1</v>
      </c>
      <c r="F141">
        <v>3.9</v>
      </c>
      <c r="Y141" t="str">
        <v>Mantrap</v>
      </c>
      <c r="Z141">
        <v>0</v>
      </c>
      <c r="AA141">
        <v>4.5</v>
      </c>
      <c r="AC141">
        <v>1</v>
      </c>
      <c r="AD141">
        <v>9</v>
      </c>
    </row>
    <row r="142" spans="1:30" x14ac:dyDescent="0.3">
      <c r="A142" t="s">
        <v>213</v>
      </c>
      <c r="B142" s="4">
        <v>1</v>
      </c>
      <c r="C142">
        <v>7.5</v>
      </c>
      <c r="E142">
        <v>1</v>
      </c>
      <c r="F142">
        <v>7</v>
      </c>
      <c r="Y142" t="str">
        <v>Manxman, The</v>
      </c>
      <c r="Z142">
        <v>0</v>
      </c>
      <c r="AA142">
        <v>6</v>
      </c>
      <c r="AC142">
        <v>1</v>
      </c>
      <c r="AD142">
        <v>9</v>
      </c>
    </row>
    <row r="143" spans="1:30" x14ac:dyDescent="0.3">
      <c r="A143" t="s">
        <v>56</v>
      </c>
      <c r="B143" s="4">
        <v>1</v>
      </c>
      <c r="C143">
        <v>13</v>
      </c>
      <c r="E143">
        <v>1</v>
      </c>
      <c r="F143">
        <v>7.5</v>
      </c>
      <c r="Y143" t="str">
        <v>Marriage Circle, The</v>
      </c>
      <c r="Z143">
        <v>0</v>
      </c>
      <c r="AA143">
        <v>6.5</v>
      </c>
      <c r="AC143">
        <v>1</v>
      </c>
      <c r="AD143">
        <v>7.1</v>
      </c>
    </row>
    <row r="144" spans="1:30" x14ac:dyDescent="0.3">
      <c r="A144" t="s">
        <v>57</v>
      </c>
      <c r="B144" s="4">
        <v>1</v>
      </c>
      <c r="C144">
        <v>6.2</v>
      </c>
      <c r="E144">
        <v>1</v>
      </c>
      <c r="F144">
        <v>18.100000000000001</v>
      </c>
      <c r="Y144" t="str">
        <v>Mating Habits of Earthbound Humans</v>
      </c>
      <c r="Z144">
        <v>1</v>
      </c>
      <c r="AA144">
        <v>5.6</v>
      </c>
      <c r="AC144">
        <v>1</v>
      </c>
      <c r="AD144">
        <v>9.5</v>
      </c>
    </row>
    <row r="145" spans="1:30" x14ac:dyDescent="0.3">
      <c r="A145" t="s">
        <v>214</v>
      </c>
      <c r="B145" s="4">
        <v>1</v>
      </c>
      <c r="C145">
        <v>9</v>
      </c>
      <c r="E145">
        <v>1</v>
      </c>
      <c r="F145">
        <v>7</v>
      </c>
      <c r="Y145" t="str">
        <v>Melrose Place</v>
      </c>
      <c r="Z145">
        <v>1</v>
      </c>
      <c r="AA145">
        <v>4</v>
      </c>
      <c r="AC145">
        <v>1</v>
      </c>
      <c r="AD145">
        <v>6.4</v>
      </c>
    </row>
    <row r="146" spans="1:30" x14ac:dyDescent="0.3">
      <c r="A146" t="s">
        <v>215</v>
      </c>
      <c r="B146" s="4">
        <v>0</v>
      </c>
      <c r="C146">
        <v>7.1</v>
      </c>
      <c r="E146">
        <v>1</v>
      </c>
      <c r="F146">
        <v>5.6</v>
      </c>
      <c r="Y146" t="str">
        <v>Men of America</v>
      </c>
      <c r="Z146">
        <v>1</v>
      </c>
      <c r="AA146">
        <v>6.8</v>
      </c>
      <c r="AC146">
        <v>1</v>
      </c>
      <c r="AD146">
        <v>8.6</v>
      </c>
    </row>
    <row r="147" spans="1:30" x14ac:dyDescent="0.3">
      <c r="A147" t="s">
        <v>58</v>
      </c>
      <c r="B147" s="4">
        <v>1</v>
      </c>
      <c r="C147">
        <v>5.4</v>
      </c>
      <c r="E147">
        <v>1</v>
      </c>
      <c r="F147">
        <v>4</v>
      </c>
      <c r="Y147" t="str">
        <v>Men of Two Worlds</v>
      </c>
      <c r="Z147">
        <v>1</v>
      </c>
      <c r="AA147">
        <v>9.4</v>
      </c>
      <c r="AC147">
        <v>1</v>
      </c>
      <c r="AD147">
        <v>4.2</v>
      </c>
    </row>
    <row r="148" spans="1:30" x14ac:dyDescent="0.3">
      <c r="A148" t="s">
        <v>381</v>
      </c>
      <c r="B148" s="4">
        <v>1</v>
      </c>
      <c r="C148">
        <v>12</v>
      </c>
      <c r="E148">
        <v>1</v>
      </c>
      <c r="F148">
        <v>6.8</v>
      </c>
      <c r="Y148" t="str">
        <v>Meteor</v>
      </c>
      <c r="Z148">
        <v>1</v>
      </c>
      <c r="AA148">
        <v>5.7</v>
      </c>
      <c r="AC148">
        <v>1</v>
      </c>
      <c r="AD148">
        <v>8.9</v>
      </c>
    </row>
    <row r="149" spans="1:30" x14ac:dyDescent="0.3">
      <c r="A149" t="s">
        <v>59</v>
      </c>
      <c r="B149" s="4">
        <v>1</v>
      </c>
      <c r="C149">
        <v>8.1999999999999993</v>
      </c>
      <c r="E149">
        <v>1</v>
      </c>
      <c r="F149">
        <v>9.4</v>
      </c>
      <c r="Y149" t="str">
        <v>Metropolis</v>
      </c>
      <c r="Z149">
        <v>0</v>
      </c>
      <c r="AA149">
        <v>5.5</v>
      </c>
      <c r="AC149">
        <v>1</v>
      </c>
      <c r="AD149">
        <v>5.3</v>
      </c>
    </row>
    <row r="150" spans="1:30" x14ac:dyDescent="0.3">
      <c r="A150" t="s">
        <v>216</v>
      </c>
      <c r="B150" s="4">
        <v>0</v>
      </c>
      <c r="C150">
        <v>5.5</v>
      </c>
      <c r="E150">
        <v>1</v>
      </c>
      <c r="F150">
        <v>5.7</v>
      </c>
      <c r="Y150" t="str">
        <v>Mexicali Rose</v>
      </c>
      <c r="Z150">
        <v>1</v>
      </c>
      <c r="AA150">
        <v>7.2</v>
      </c>
      <c r="AC150">
        <v>1</v>
      </c>
      <c r="AD150">
        <v>7.8</v>
      </c>
    </row>
    <row r="151" spans="1:30" x14ac:dyDescent="0.3">
      <c r="A151" t="s">
        <v>217</v>
      </c>
      <c r="B151" s="4">
        <v>0</v>
      </c>
      <c r="C151">
        <v>4</v>
      </c>
      <c r="E151">
        <v>1</v>
      </c>
      <c r="F151">
        <v>7.2</v>
      </c>
      <c r="Y151" t="str">
        <v>Michel Strogoff</v>
      </c>
      <c r="Z151">
        <v>0</v>
      </c>
      <c r="AA151">
        <v>4.5999999999999996</v>
      </c>
      <c r="AC151">
        <v>1</v>
      </c>
      <c r="AD151">
        <v>10</v>
      </c>
    </row>
    <row r="152" spans="1:30" x14ac:dyDescent="0.3">
      <c r="A152" t="s">
        <v>218</v>
      </c>
      <c r="B152" s="4">
        <v>0</v>
      </c>
      <c r="C152">
        <v>10</v>
      </c>
      <c r="E152">
        <v>1</v>
      </c>
      <c r="F152">
        <v>13</v>
      </c>
      <c r="Y152" t="str">
        <v>Ministry of Fear, The</v>
      </c>
      <c r="Z152">
        <v>1</v>
      </c>
      <c r="AA152">
        <v>10</v>
      </c>
      <c r="AC152">
        <v>1</v>
      </c>
      <c r="AD152">
        <v>4.5999999999999996</v>
      </c>
    </row>
    <row r="153" spans="1:30" x14ac:dyDescent="0.3">
      <c r="A153" t="s">
        <v>219</v>
      </c>
      <c r="B153" s="4">
        <v>1</v>
      </c>
      <c r="C153">
        <v>11.5</v>
      </c>
      <c r="E153">
        <v>1</v>
      </c>
      <c r="F153">
        <v>10</v>
      </c>
      <c r="Y153" t="str">
        <v>Minus Man, The</v>
      </c>
      <c r="Z153">
        <v>1</v>
      </c>
      <c r="AA153">
        <v>5.5</v>
      </c>
      <c r="AC153">
        <v>1</v>
      </c>
      <c r="AD153">
        <v>6</v>
      </c>
    </row>
    <row r="154" spans="1:30" x14ac:dyDescent="0.3">
      <c r="A154" t="s">
        <v>220</v>
      </c>
      <c r="B154" s="4">
        <v>0</v>
      </c>
      <c r="C154">
        <v>11.9</v>
      </c>
      <c r="E154">
        <v>1</v>
      </c>
      <c r="F154">
        <v>5.5</v>
      </c>
      <c r="Y154" t="str">
        <v>Miracle des loups, le</v>
      </c>
      <c r="Z154">
        <v>0</v>
      </c>
      <c r="AA154">
        <v>5.5</v>
      </c>
      <c r="AC154">
        <v>1</v>
      </c>
      <c r="AD154">
        <v>8.9</v>
      </c>
    </row>
    <row r="155" spans="1:30" x14ac:dyDescent="0.3">
      <c r="A155" t="s">
        <v>60</v>
      </c>
      <c r="B155" s="4">
        <v>1</v>
      </c>
      <c r="C155">
        <v>5.7</v>
      </c>
      <c r="E155">
        <v>1</v>
      </c>
      <c r="F155">
        <v>11</v>
      </c>
      <c r="Y155" t="str">
        <v>Moulin Rouge</v>
      </c>
      <c r="Z155">
        <v>0</v>
      </c>
      <c r="AA155">
        <v>4.9000000000000004</v>
      </c>
      <c r="AC155">
        <v>1</v>
      </c>
      <c r="AD155">
        <v>8.5</v>
      </c>
    </row>
    <row r="156" spans="1:30" x14ac:dyDescent="0.3">
      <c r="A156" t="s">
        <v>221</v>
      </c>
      <c r="B156" s="4">
        <v>1</v>
      </c>
      <c r="C156">
        <v>7</v>
      </c>
      <c r="E156">
        <v>1</v>
      </c>
      <c r="F156">
        <v>8</v>
      </c>
      <c r="Y156" t="str">
        <v>Mr. Satan</v>
      </c>
      <c r="Z156">
        <v>1</v>
      </c>
      <c r="AA156">
        <v>8</v>
      </c>
      <c r="AC156">
        <v>1</v>
      </c>
      <c r="AD156">
        <v>5</v>
      </c>
    </row>
    <row r="157" spans="1:30" x14ac:dyDescent="0.3">
      <c r="A157" t="s">
        <v>222</v>
      </c>
      <c r="B157" s="4">
        <v>1</v>
      </c>
      <c r="C157">
        <v>6.5</v>
      </c>
      <c r="E157">
        <v>1</v>
      </c>
      <c r="F157">
        <v>5.9</v>
      </c>
      <c r="Y157" t="str">
        <v>Mr. Smith Goes to Washington</v>
      </c>
      <c r="Z157">
        <v>1</v>
      </c>
      <c r="AA157">
        <v>5.9</v>
      </c>
      <c r="AC157">
        <v>1</v>
      </c>
      <c r="AD157">
        <v>10</v>
      </c>
    </row>
    <row r="158" spans="1:30" x14ac:dyDescent="0.3">
      <c r="A158" t="s">
        <v>223</v>
      </c>
      <c r="B158" s="4">
        <v>0</v>
      </c>
      <c r="C158">
        <v>6</v>
      </c>
      <c r="E158">
        <v>1</v>
      </c>
      <c r="F158">
        <v>14</v>
      </c>
      <c r="Y158" t="str">
        <v>Müde Tod, Der</v>
      </c>
      <c r="Z158">
        <v>0</v>
      </c>
      <c r="AA158">
        <v>7.5</v>
      </c>
      <c r="AC158">
        <v>1</v>
      </c>
      <c r="AD158">
        <v>5.2</v>
      </c>
    </row>
    <row r="159" spans="1:30" x14ac:dyDescent="0.3">
      <c r="A159" t="s">
        <v>224</v>
      </c>
      <c r="B159" s="4">
        <v>0</v>
      </c>
      <c r="C159">
        <v>5.5</v>
      </c>
      <c r="E159">
        <v>1</v>
      </c>
      <c r="F159">
        <v>13.3</v>
      </c>
      <c r="Y159" t="str">
        <v>My Best Girl</v>
      </c>
      <c r="Z159">
        <v>0</v>
      </c>
      <c r="AA159">
        <v>5</v>
      </c>
      <c r="AC159">
        <v>1</v>
      </c>
      <c r="AD159">
        <v>9</v>
      </c>
    </row>
    <row r="160" spans="1:30" x14ac:dyDescent="0.3">
      <c r="A160" t="s">
        <v>225</v>
      </c>
      <c r="B160" s="4">
        <v>1</v>
      </c>
      <c r="C160">
        <v>15</v>
      </c>
      <c r="E160">
        <v>1</v>
      </c>
      <c r="F160">
        <v>6.6</v>
      </c>
      <c r="Y160" t="str">
        <v>Nancy Drew… Reporter</v>
      </c>
      <c r="Z160">
        <v>1</v>
      </c>
      <c r="AA160">
        <v>6.6</v>
      </c>
      <c r="AC160">
        <v>1</v>
      </c>
      <c r="AD160">
        <v>3.7</v>
      </c>
    </row>
    <row r="161" spans="1:30" x14ac:dyDescent="0.3">
      <c r="A161" t="s">
        <v>226</v>
      </c>
      <c r="B161" s="4">
        <v>1</v>
      </c>
      <c r="C161">
        <v>25.5</v>
      </c>
      <c r="E161">
        <v>1</v>
      </c>
      <c r="F161">
        <v>8.1999999999999993</v>
      </c>
      <c r="Y161" t="str">
        <v>Nêne</v>
      </c>
      <c r="Z161">
        <v>0</v>
      </c>
      <c r="AA161">
        <v>4.0999999999999996</v>
      </c>
      <c r="AC161">
        <v>1</v>
      </c>
      <c r="AD161">
        <v>6.5</v>
      </c>
    </row>
    <row r="162" spans="1:30" x14ac:dyDescent="0.3">
      <c r="A162" t="s">
        <v>61</v>
      </c>
      <c r="B162" s="4">
        <v>1</v>
      </c>
      <c r="C162">
        <v>11</v>
      </c>
      <c r="E162">
        <v>1</v>
      </c>
      <c r="F162">
        <v>7</v>
      </c>
      <c r="Y162" t="str">
        <v>Never So Few</v>
      </c>
      <c r="Z162">
        <v>1</v>
      </c>
      <c r="AA162">
        <v>8.1999999999999993</v>
      </c>
      <c r="AC162">
        <v>1</v>
      </c>
      <c r="AD162">
        <v>9</v>
      </c>
    </row>
    <row r="163" spans="1:30" x14ac:dyDescent="0.3">
      <c r="A163" t="s">
        <v>227</v>
      </c>
      <c r="B163" s="4">
        <v>0</v>
      </c>
      <c r="C163">
        <v>23.5</v>
      </c>
      <c r="E163">
        <v>1</v>
      </c>
      <c r="F163">
        <v>10.1</v>
      </c>
      <c r="Y163" t="str">
        <v>New York Idea, The</v>
      </c>
      <c r="Z163">
        <v>0</v>
      </c>
      <c r="AA163">
        <v>6</v>
      </c>
      <c r="AC163">
        <v>1</v>
      </c>
      <c r="AD163">
        <v>6.4</v>
      </c>
    </row>
    <row r="164" spans="1:30" x14ac:dyDescent="0.3">
      <c r="A164" t="s">
        <v>62</v>
      </c>
      <c r="B164" s="4">
        <v>1</v>
      </c>
      <c r="C164">
        <v>6.4</v>
      </c>
      <c r="E164">
        <v>1</v>
      </c>
      <c r="F164">
        <v>6.3</v>
      </c>
      <c r="Y164" t="str">
        <v>Next of Kin, The</v>
      </c>
      <c r="Z164">
        <v>1</v>
      </c>
      <c r="AA164">
        <v>7</v>
      </c>
      <c r="AC164">
        <v>1</v>
      </c>
      <c r="AD164">
        <v>5.4</v>
      </c>
    </row>
    <row r="165" spans="1:30" x14ac:dyDescent="0.3">
      <c r="A165" t="s">
        <v>228</v>
      </c>
      <c r="B165" s="4">
        <v>0</v>
      </c>
      <c r="C165">
        <v>6</v>
      </c>
      <c r="E165">
        <v>1</v>
      </c>
      <c r="F165">
        <v>8.5</v>
      </c>
      <c r="Y165" t="str">
        <v>North by North-West</v>
      </c>
      <c r="Z165">
        <v>1</v>
      </c>
      <c r="AA165">
        <v>6.3</v>
      </c>
      <c r="AC165">
        <v>1</v>
      </c>
      <c r="AD165">
        <v>6.6</v>
      </c>
    </row>
    <row r="166" spans="1:30" x14ac:dyDescent="0.3">
      <c r="A166" t="s">
        <v>229</v>
      </c>
      <c r="B166" s="4">
        <v>1</v>
      </c>
      <c r="C166">
        <v>17</v>
      </c>
      <c r="E166">
        <v>1</v>
      </c>
      <c r="F166">
        <v>5.5</v>
      </c>
      <c r="Y166" t="str">
        <v>Notorious</v>
      </c>
      <c r="Z166">
        <v>1</v>
      </c>
      <c r="AA166">
        <v>8.5</v>
      </c>
      <c r="AC166">
        <v>1</v>
      </c>
      <c r="AD166">
        <v>8.6999999999999993</v>
      </c>
    </row>
    <row r="167" spans="1:30" x14ac:dyDescent="0.3">
      <c r="A167" t="s">
        <v>230</v>
      </c>
      <c r="B167" s="4">
        <v>1</v>
      </c>
      <c r="C167">
        <v>10</v>
      </c>
      <c r="E167">
        <v>1</v>
      </c>
      <c r="F167">
        <v>8.6</v>
      </c>
      <c r="Y167" t="str">
        <v>Number Seventeen</v>
      </c>
      <c r="Z167">
        <v>1</v>
      </c>
      <c r="AA167">
        <v>5.5</v>
      </c>
      <c r="AC167">
        <v>1</v>
      </c>
      <c r="AD167">
        <v>6</v>
      </c>
    </row>
    <row r="168" spans="1:30" x14ac:dyDescent="0.3">
      <c r="A168" t="s">
        <v>231</v>
      </c>
      <c r="B168" s="4">
        <v>0</v>
      </c>
      <c r="C168">
        <v>0</v>
      </c>
      <c r="E168">
        <v>1</v>
      </c>
      <c r="F168">
        <v>4.7</v>
      </c>
      <c r="Y168" t="str">
        <v>Nun's Story, The</v>
      </c>
      <c r="Z168">
        <v>1</v>
      </c>
      <c r="AA168">
        <v>8.6</v>
      </c>
      <c r="AC168">
        <v>1</v>
      </c>
      <c r="AD168">
        <v>8</v>
      </c>
    </row>
    <row r="169" spans="1:30" x14ac:dyDescent="0.3">
      <c r="A169" t="s">
        <v>382</v>
      </c>
      <c r="B169" s="4">
        <v>1</v>
      </c>
      <c r="C169">
        <v>10</v>
      </c>
      <c r="E169">
        <v>1</v>
      </c>
      <c r="F169">
        <v>7.3</v>
      </c>
      <c r="Y169" t="str">
        <v>NYPD Blue</v>
      </c>
      <c r="Z169">
        <v>1</v>
      </c>
      <c r="AA169">
        <v>4.7</v>
      </c>
      <c r="AC169">
        <v>1</v>
      </c>
      <c r="AD169">
        <v>10</v>
      </c>
    </row>
    <row r="170" spans="1:30" x14ac:dyDescent="0.3">
      <c r="A170" t="s">
        <v>232</v>
      </c>
      <c r="B170" s="4">
        <v>1</v>
      </c>
      <c r="C170">
        <v>7.5</v>
      </c>
      <c r="E170">
        <v>1</v>
      </c>
      <c r="F170">
        <v>6.9</v>
      </c>
      <c r="Y170" t="str">
        <v>Odds Against Tomorrow</v>
      </c>
      <c r="Z170">
        <v>1</v>
      </c>
      <c r="AA170">
        <v>7.3</v>
      </c>
      <c r="AC170">
        <v>1</v>
      </c>
      <c r="AD170">
        <v>6.7</v>
      </c>
    </row>
    <row r="171" spans="1:30" x14ac:dyDescent="0.3">
      <c r="A171" t="s">
        <v>63</v>
      </c>
      <c r="B171" s="4">
        <v>1</v>
      </c>
      <c r="C171">
        <v>16</v>
      </c>
      <c r="E171">
        <v>1</v>
      </c>
      <c r="F171">
        <v>11.3</v>
      </c>
      <c r="Y171" t="str">
        <v>Of Human Bondage</v>
      </c>
      <c r="Z171">
        <v>1</v>
      </c>
      <c r="AA171">
        <v>6.9</v>
      </c>
      <c r="AC171">
        <v>1</v>
      </c>
      <c r="AD171">
        <v>10</v>
      </c>
    </row>
    <row r="172" spans="1:30" x14ac:dyDescent="0.3">
      <c r="A172" t="s">
        <v>233</v>
      </c>
      <c r="B172" s="4">
        <v>0</v>
      </c>
      <c r="C172">
        <v>14.5</v>
      </c>
      <c r="E172">
        <v>1</v>
      </c>
      <c r="F172">
        <v>5.6</v>
      </c>
      <c r="Y172" t="str">
        <v>Old Wives For New</v>
      </c>
      <c r="Z172">
        <v>0</v>
      </c>
      <c r="AA172">
        <v>8.1999999999999993</v>
      </c>
      <c r="AC172">
        <v>1</v>
      </c>
      <c r="AD172">
        <v>0</v>
      </c>
    </row>
    <row r="173" spans="1:30" x14ac:dyDescent="0.3">
      <c r="A173" t="s">
        <v>64</v>
      </c>
      <c r="B173" s="4">
        <v>1</v>
      </c>
      <c r="C173">
        <v>17</v>
      </c>
      <c r="E173">
        <v>1</v>
      </c>
      <c r="F173">
        <v>3.8</v>
      </c>
      <c r="Y173" t="str">
        <v>Omen, The</v>
      </c>
      <c r="Z173">
        <v>1</v>
      </c>
      <c r="AA173">
        <v>5.6</v>
      </c>
      <c r="AC173">
        <v>1</v>
      </c>
      <c r="AD173">
        <v>6.1</v>
      </c>
    </row>
    <row r="174" spans="1:30" x14ac:dyDescent="0.3">
      <c r="A174" t="s">
        <v>65</v>
      </c>
      <c r="B174" s="4">
        <v>1</v>
      </c>
      <c r="C174">
        <v>4.5</v>
      </c>
      <c r="E174">
        <v>1</v>
      </c>
      <c r="F174">
        <v>18.399999999999999</v>
      </c>
      <c r="Y174" t="str">
        <v>Omen, The</v>
      </c>
      <c r="Z174">
        <v>1</v>
      </c>
      <c r="AA174">
        <v>3.8</v>
      </c>
      <c r="AC174">
        <v>1</v>
      </c>
      <c r="AD174">
        <v>9.8000000000000007</v>
      </c>
    </row>
    <row r="175" spans="1:30" x14ac:dyDescent="0.3">
      <c r="A175" t="s">
        <v>234</v>
      </c>
      <c r="B175" s="4">
        <v>1</v>
      </c>
      <c r="C175">
        <v>7</v>
      </c>
      <c r="E175">
        <v>1</v>
      </c>
      <c r="F175">
        <v>9</v>
      </c>
      <c r="Y175" t="str">
        <v>Only Angels Have Wings</v>
      </c>
      <c r="Z175">
        <v>1</v>
      </c>
      <c r="AA175">
        <v>9</v>
      </c>
      <c r="AC175">
        <v>1</v>
      </c>
      <c r="AD175">
        <v>7.5</v>
      </c>
    </row>
    <row r="176" spans="1:30" x14ac:dyDescent="0.3">
      <c r="A176" t="s">
        <v>235</v>
      </c>
      <c r="B176" s="4">
        <v>1</v>
      </c>
      <c r="C176">
        <v>14.5</v>
      </c>
      <c r="E176">
        <v>1</v>
      </c>
      <c r="F176">
        <v>5.0999999999999996</v>
      </c>
      <c r="Y176" t="str">
        <v>Pacific Inferno</v>
      </c>
      <c r="Z176">
        <v>1</v>
      </c>
      <c r="AA176">
        <v>5.0999999999999996</v>
      </c>
      <c r="AC176">
        <v>1</v>
      </c>
      <c r="AD176">
        <v>9</v>
      </c>
    </row>
    <row r="177" spans="1:30" x14ac:dyDescent="0.3">
      <c r="A177" t="s">
        <v>66</v>
      </c>
      <c r="B177" s="4">
        <v>1</v>
      </c>
      <c r="C177">
        <v>7.5</v>
      </c>
      <c r="E177">
        <v>1</v>
      </c>
      <c r="F177">
        <v>7.5</v>
      </c>
      <c r="Y177" t="str">
        <v>Paradine Case, The</v>
      </c>
      <c r="Z177">
        <v>1</v>
      </c>
      <c r="AA177">
        <v>7.5</v>
      </c>
      <c r="AC177">
        <v>1</v>
      </c>
      <c r="AD177">
        <v>7.5</v>
      </c>
    </row>
    <row r="178" spans="1:30" x14ac:dyDescent="0.3">
      <c r="A178" t="s">
        <v>236</v>
      </c>
      <c r="B178" s="4">
        <v>0</v>
      </c>
      <c r="C178">
        <v>5.5</v>
      </c>
      <c r="E178">
        <v>1</v>
      </c>
      <c r="F178">
        <v>14</v>
      </c>
      <c r="Y178" t="str">
        <v>Pêcheur d'Islande</v>
      </c>
      <c r="Z178">
        <v>0</v>
      </c>
      <c r="AA178">
        <v>5.5</v>
      </c>
      <c r="AC178">
        <v>1</v>
      </c>
      <c r="AD178">
        <v>8</v>
      </c>
    </row>
    <row r="179" spans="1:30" x14ac:dyDescent="0.3">
      <c r="A179" t="s">
        <v>383</v>
      </c>
      <c r="B179" s="4">
        <v>1</v>
      </c>
      <c r="C179">
        <v>18</v>
      </c>
      <c r="E179">
        <v>1</v>
      </c>
      <c r="F179">
        <v>9.5</v>
      </c>
      <c r="Y179" t="str">
        <v>Perfect Crime, The</v>
      </c>
      <c r="Z179">
        <v>1</v>
      </c>
      <c r="AA179">
        <v>9.5</v>
      </c>
      <c r="AC179">
        <v>1</v>
      </c>
      <c r="AD179">
        <v>6.5</v>
      </c>
    </row>
    <row r="180" spans="1:30" x14ac:dyDescent="0.3">
      <c r="A180" t="s">
        <v>67</v>
      </c>
      <c r="B180" s="4">
        <v>1</v>
      </c>
      <c r="C180">
        <v>11.3</v>
      </c>
      <c r="E180">
        <v>1</v>
      </c>
      <c r="F180">
        <v>9.5</v>
      </c>
      <c r="Y180" t="str">
        <v>Pierrot/Pierette</v>
      </c>
      <c r="Z180">
        <v>0</v>
      </c>
      <c r="AA180">
        <v>4.7</v>
      </c>
      <c r="AC180">
        <v>1</v>
      </c>
      <c r="AD180">
        <v>7.7</v>
      </c>
    </row>
    <row r="181" spans="1:30" x14ac:dyDescent="0.3">
      <c r="A181" t="s">
        <v>68</v>
      </c>
      <c r="B181" s="4">
        <v>1</v>
      </c>
      <c r="C181">
        <v>4.5999999999999996</v>
      </c>
      <c r="E181">
        <v>1</v>
      </c>
      <c r="F181">
        <v>21</v>
      </c>
      <c r="Y181" t="str">
        <v>Pillow Talk</v>
      </c>
      <c r="Z181">
        <v>1</v>
      </c>
      <c r="AA181">
        <v>9.5</v>
      </c>
    </row>
    <row r="182" spans="1:30" x14ac:dyDescent="0.3">
      <c r="A182" t="s">
        <v>237</v>
      </c>
      <c r="B182" s="4">
        <v>1</v>
      </c>
      <c r="C182">
        <v>7.2</v>
      </c>
      <c r="E182">
        <v>1</v>
      </c>
      <c r="F182">
        <v>6.5</v>
      </c>
      <c r="Y182" t="str">
        <v>Pleasure Garden, The</v>
      </c>
      <c r="Z182">
        <v>0</v>
      </c>
      <c r="AA182">
        <v>6</v>
      </c>
    </row>
    <row r="183" spans="1:30" x14ac:dyDescent="0.3">
      <c r="A183" t="s">
        <v>238</v>
      </c>
      <c r="B183" s="4">
        <v>0</v>
      </c>
      <c r="C183">
        <v>7</v>
      </c>
      <c r="E183">
        <v>1</v>
      </c>
      <c r="F183">
        <v>7.6</v>
      </c>
      <c r="Y183" t="str">
        <v>Prisoner of Zenda, The</v>
      </c>
      <c r="Z183">
        <v>1</v>
      </c>
      <c r="AA183">
        <v>6.5</v>
      </c>
    </row>
    <row r="184" spans="1:30" x14ac:dyDescent="0.3">
      <c r="A184" t="s">
        <v>239</v>
      </c>
      <c r="B184" s="4">
        <v>0</v>
      </c>
      <c r="C184">
        <v>5</v>
      </c>
      <c r="E184">
        <v>1</v>
      </c>
      <c r="F184">
        <v>6.3</v>
      </c>
      <c r="Y184" t="str">
        <v>Prisoner of Zenda, The</v>
      </c>
      <c r="Z184">
        <v>1</v>
      </c>
      <c r="AA184">
        <v>7.6</v>
      </c>
    </row>
    <row r="185" spans="1:30" x14ac:dyDescent="0.3">
      <c r="A185" t="s">
        <v>240</v>
      </c>
      <c r="B185" s="4">
        <v>1</v>
      </c>
      <c r="C185">
        <v>12.5</v>
      </c>
      <c r="E185">
        <v>1</v>
      </c>
      <c r="F185">
        <v>6</v>
      </c>
      <c r="Y185" t="str">
        <v>Psycho</v>
      </c>
      <c r="Z185">
        <v>1</v>
      </c>
      <c r="AA185">
        <v>6.3</v>
      </c>
    </row>
    <row r="186" spans="1:30" x14ac:dyDescent="0.3">
      <c r="A186" t="s">
        <v>69</v>
      </c>
      <c r="B186" s="4">
        <v>1</v>
      </c>
      <c r="C186">
        <v>15</v>
      </c>
      <c r="E186">
        <v>1</v>
      </c>
      <c r="F186">
        <v>11.4</v>
      </c>
      <c r="Y186" t="str">
        <v>Psycho</v>
      </c>
      <c r="Z186">
        <v>1</v>
      </c>
      <c r="AA186">
        <v>6</v>
      </c>
    </row>
    <row r="187" spans="1:30" x14ac:dyDescent="0.3">
      <c r="A187" t="s">
        <v>384</v>
      </c>
      <c r="B187" s="4">
        <v>1</v>
      </c>
      <c r="C187">
        <v>16</v>
      </c>
      <c r="E187">
        <v>1</v>
      </c>
      <c r="F187">
        <v>10.3</v>
      </c>
      <c r="Y187" t="str">
        <v>Rat, The</v>
      </c>
      <c r="Z187">
        <v>0</v>
      </c>
      <c r="AA187">
        <v>7</v>
      </c>
    </row>
    <row r="188" spans="1:30" x14ac:dyDescent="0.3">
      <c r="A188" t="s">
        <v>241</v>
      </c>
      <c r="B188" s="4">
        <v>0</v>
      </c>
      <c r="C188">
        <v>8</v>
      </c>
      <c r="E188">
        <v>1</v>
      </c>
      <c r="F188">
        <v>8.3000000000000007</v>
      </c>
      <c r="Y188" t="str">
        <v>Rear Window</v>
      </c>
      <c r="Z188">
        <v>1</v>
      </c>
      <c r="AA188">
        <v>8.3000000000000007</v>
      </c>
    </row>
    <row r="189" spans="1:30" x14ac:dyDescent="0.3">
      <c r="A189" t="s">
        <v>242</v>
      </c>
      <c r="B189" s="4">
        <v>1</v>
      </c>
      <c r="C189">
        <v>39</v>
      </c>
      <c r="E189">
        <v>1</v>
      </c>
      <c r="F189">
        <v>9</v>
      </c>
      <c r="Y189" t="str">
        <v>Rebecca</v>
      </c>
      <c r="Z189">
        <v>1</v>
      </c>
      <c r="AA189">
        <v>9</v>
      </c>
    </row>
    <row r="190" spans="1:30" x14ac:dyDescent="0.3">
      <c r="A190" t="s">
        <v>243</v>
      </c>
      <c r="B190" s="4">
        <v>0</v>
      </c>
      <c r="C190">
        <v>7.4</v>
      </c>
      <c r="E190">
        <v>1</v>
      </c>
      <c r="F190">
        <v>15.5</v>
      </c>
      <c r="Y190" t="str">
        <v>Rich and Strange</v>
      </c>
      <c r="Z190">
        <v>1</v>
      </c>
      <c r="AA190">
        <v>7</v>
      </c>
    </row>
    <row r="191" spans="1:30" x14ac:dyDescent="0.3">
      <c r="A191" t="s">
        <v>244</v>
      </c>
      <c r="B191" s="4">
        <v>1</v>
      </c>
      <c r="C191">
        <v>8.8000000000000007</v>
      </c>
      <c r="E191">
        <v>1</v>
      </c>
      <c r="F191">
        <v>18</v>
      </c>
      <c r="Y191" t="str">
        <v>Ride Lonesome</v>
      </c>
      <c r="Z191">
        <v>1</v>
      </c>
      <c r="AA191">
        <v>7.8</v>
      </c>
    </row>
    <row r="192" spans="1:30" x14ac:dyDescent="0.3">
      <c r="A192" t="s">
        <v>70</v>
      </c>
      <c r="B192" s="4">
        <v>1</v>
      </c>
      <c r="C192">
        <v>3.9</v>
      </c>
      <c r="E192">
        <v>1</v>
      </c>
      <c r="F192">
        <v>7</v>
      </c>
      <c r="Y192" t="str">
        <v>Ring, The</v>
      </c>
      <c r="Z192">
        <v>0</v>
      </c>
      <c r="AA192">
        <v>6.5</v>
      </c>
    </row>
    <row r="193" spans="1:27" x14ac:dyDescent="0.3">
      <c r="A193" t="s">
        <v>385</v>
      </c>
      <c r="B193" s="4">
        <v>1</v>
      </c>
      <c r="C193">
        <v>7</v>
      </c>
      <c r="E193">
        <v>1</v>
      </c>
      <c r="F193">
        <v>7.8</v>
      </c>
      <c r="Y193" t="str">
        <v>Rose, The</v>
      </c>
      <c r="Z193">
        <v>1</v>
      </c>
      <c r="AA193">
        <v>7.5</v>
      </c>
    </row>
    <row r="194" spans="1:27" x14ac:dyDescent="0.3">
      <c r="A194" t="s">
        <v>245</v>
      </c>
      <c r="B194" s="4">
        <v>1</v>
      </c>
      <c r="C194">
        <v>7.5</v>
      </c>
      <c r="E194">
        <v>1</v>
      </c>
      <c r="F194">
        <v>18</v>
      </c>
      <c r="Y194" t="str">
        <v>Sabotage</v>
      </c>
      <c r="Z194">
        <v>1</v>
      </c>
      <c r="AA194">
        <v>7.5</v>
      </c>
    </row>
    <row r="195" spans="1:27" x14ac:dyDescent="0.3">
      <c r="A195" t="s">
        <v>71</v>
      </c>
      <c r="B195" s="4">
        <v>1</v>
      </c>
      <c r="C195">
        <v>18.100000000000001</v>
      </c>
      <c r="E195">
        <v>1</v>
      </c>
      <c r="F195">
        <v>10.8</v>
      </c>
      <c r="Y195" t="str">
        <v>Saboteur</v>
      </c>
      <c r="Z195">
        <v>1</v>
      </c>
      <c r="AA195">
        <v>7</v>
      </c>
    </row>
    <row r="196" spans="1:27" x14ac:dyDescent="0.3">
      <c r="A196" t="s">
        <v>246</v>
      </c>
      <c r="B196" s="4">
        <v>1</v>
      </c>
      <c r="C196">
        <v>7</v>
      </c>
      <c r="E196">
        <v>1</v>
      </c>
      <c r="F196">
        <v>7.5</v>
      </c>
      <c r="Y196" t="str">
        <v>Saint Strikes Back, The</v>
      </c>
      <c r="Z196">
        <v>1</v>
      </c>
      <c r="AA196">
        <v>8.4</v>
      </c>
    </row>
    <row r="197" spans="1:27" x14ac:dyDescent="0.3">
      <c r="A197" t="s">
        <v>247</v>
      </c>
      <c r="B197" s="4">
        <v>0</v>
      </c>
      <c r="C197">
        <v>8.5</v>
      </c>
      <c r="E197">
        <v>1</v>
      </c>
      <c r="F197">
        <v>18</v>
      </c>
      <c r="Y197" t="str">
        <v>Sans lendemain</v>
      </c>
      <c r="Z197">
        <v>1</v>
      </c>
      <c r="AA197">
        <v>8</v>
      </c>
    </row>
    <row r="198" spans="1:27" x14ac:dyDescent="0.3">
      <c r="A198" t="s">
        <v>248</v>
      </c>
      <c r="B198" s="4">
        <v>0</v>
      </c>
      <c r="C198">
        <v>4.5</v>
      </c>
      <c r="E198">
        <v>1</v>
      </c>
      <c r="F198">
        <v>7.5</v>
      </c>
      <c r="Y198" t="str">
        <v>Scarlet Empress, The</v>
      </c>
      <c r="Z198">
        <v>1</v>
      </c>
      <c r="AA198">
        <v>10</v>
      </c>
    </row>
    <row r="199" spans="1:27" x14ac:dyDescent="0.3">
      <c r="A199" t="s">
        <v>249</v>
      </c>
      <c r="B199" s="4">
        <v>0</v>
      </c>
      <c r="C199">
        <v>6</v>
      </c>
      <c r="E199">
        <v>1</v>
      </c>
      <c r="F199">
        <v>7</v>
      </c>
      <c r="Y199" t="str">
        <v>Secret Agent, The</v>
      </c>
      <c r="Z199">
        <v>1</v>
      </c>
      <c r="AA199">
        <v>7.5</v>
      </c>
    </row>
    <row r="200" spans="1:27" x14ac:dyDescent="0.3">
      <c r="A200" t="s">
        <v>250</v>
      </c>
      <c r="B200" s="4">
        <v>0</v>
      </c>
      <c r="C200">
        <v>6.5</v>
      </c>
      <c r="E200">
        <v>1</v>
      </c>
      <c r="F200">
        <v>13.5</v>
      </c>
      <c r="Y200" t="str">
        <v>Secret People</v>
      </c>
      <c r="Z200">
        <v>1</v>
      </c>
      <c r="AA200">
        <v>9</v>
      </c>
    </row>
    <row r="201" spans="1:27" x14ac:dyDescent="0.3">
      <c r="A201" t="s">
        <v>386</v>
      </c>
      <c r="B201" s="4">
        <v>1</v>
      </c>
      <c r="C201">
        <v>5.6</v>
      </c>
      <c r="E201">
        <v>1</v>
      </c>
      <c r="F201">
        <v>8.4</v>
      </c>
      <c r="Y201" t="str">
        <v>Sergeant Madden</v>
      </c>
      <c r="Z201">
        <v>1</v>
      </c>
      <c r="AA201">
        <v>9</v>
      </c>
    </row>
    <row r="202" spans="1:27" x14ac:dyDescent="0.3">
      <c r="A202" t="s">
        <v>251</v>
      </c>
      <c r="B202" s="4">
        <v>1</v>
      </c>
      <c r="C202">
        <v>4</v>
      </c>
      <c r="E202">
        <v>1</v>
      </c>
      <c r="F202">
        <v>8</v>
      </c>
      <c r="Y202" t="str">
        <v>Shadow of a Doubt</v>
      </c>
      <c r="Z202">
        <v>1</v>
      </c>
      <c r="AA202">
        <v>9</v>
      </c>
    </row>
    <row r="203" spans="1:27" x14ac:dyDescent="0.3">
      <c r="A203" t="s">
        <v>252</v>
      </c>
      <c r="B203" s="4">
        <v>1</v>
      </c>
      <c r="C203">
        <v>6.8</v>
      </c>
      <c r="E203">
        <v>1</v>
      </c>
      <c r="F203">
        <v>10</v>
      </c>
      <c r="Y203" t="str">
        <v>Shadows</v>
      </c>
      <c r="Z203">
        <v>1</v>
      </c>
      <c r="AA203">
        <v>7.1</v>
      </c>
    </row>
    <row r="204" spans="1:27" x14ac:dyDescent="0.3">
      <c r="A204" t="s">
        <v>72</v>
      </c>
      <c r="B204" s="4">
        <v>1</v>
      </c>
      <c r="C204">
        <v>9.4</v>
      </c>
      <c r="E204">
        <v>1</v>
      </c>
      <c r="F204">
        <v>7.5</v>
      </c>
      <c r="Y204" t="str">
        <v>Shanghai Express</v>
      </c>
      <c r="Z204">
        <v>1</v>
      </c>
      <c r="AA204">
        <v>9.5</v>
      </c>
    </row>
    <row r="205" spans="1:27" x14ac:dyDescent="0.3">
      <c r="A205" t="s">
        <v>73</v>
      </c>
      <c r="B205" s="4">
        <v>1</v>
      </c>
      <c r="C205">
        <v>5.7</v>
      </c>
      <c r="E205">
        <v>1</v>
      </c>
      <c r="F205">
        <v>10.5</v>
      </c>
      <c r="Y205" t="str">
        <v>Siegfried</v>
      </c>
      <c r="Z205">
        <v>0</v>
      </c>
      <c r="AA205">
        <v>7.5</v>
      </c>
    </row>
    <row r="206" spans="1:27" x14ac:dyDescent="0.3">
      <c r="A206" t="s">
        <v>253</v>
      </c>
      <c r="B206" s="4">
        <v>0</v>
      </c>
      <c r="C206">
        <v>5.5</v>
      </c>
      <c r="E206">
        <v>1</v>
      </c>
      <c r="F206">
        <v>9</v>
      </c>
      <c r="Y206" t="str">
        <v>Silence of the Lambs, The</v>
      </c>
      <c r="Z206">
        <v>1</v>
      </c>
      <c r="AA206">
        <v>6.4</v>
      </c>
    </row>
    <row r="207" spans="1:27" x14ac:dyDescent="0.3">
      <c r="A207" t="s">
        <v>254</v>
      </c>
      <c r="B207" s="4">
        <v>1</v>
      </c>
      <c r="C207">
        <v>7.2</v>
      </c>
      <c r="E207">
        <v>1</v>
      </c>
      <c r="F207">
        <v>9</v>
      </c>
      <c r="Y207" t="str">
        <v>Sin of Martha Queed, The</v>
      </c>
      <c r="Z207">
        <v>0</v>
      </c>
      <c r="AA207">
        <v>9.5</v>
      </c>
    </row>
    <row r="208" spans="1:27" x14ac:dyDescent="0.3">
      <c r="A208" t="s">
        <v>255</v>
      </c>
      <c r="B208" s="4">
        <v>0</v>
      </c>
      <c r="C208">
        <v>4.5999999999999996</v>
      </c>
      <c r="E208">
        <v>1</v>
      </c>
      <c r="F208">
        <v>9</v>
      </c>
      <c r="Y208" t="str">
        <v>Sixth Sense, The</v>
      </c>
      <c r="Z208">
        <v>1</v>
      </c>
      <c r="AA208">
        <v>8.6</v>
      </c>
    </row>
    <row r="209" spans="1:27" x14ac:dyDescent="0.3">
      <c r="A209" t="s">
        <v>256</v>
      </c>
      <c r="B209" s="4">
        <v>1</v>
      </c>
      <c r="C209">
        <v>13</v>
      </c>
      <c r="E209">
        <v>1</v>
      </c>
      <c r="F209">
        <v>7.1</v>
      </c>
      <c r="Y209" t="str">
        <v>SLC Punk!</v>
      </c>
      <c r="Z209">
        <v>1</v>
      </c>
      <c r="AA209">
        <v>4.2</v>
      </c>
    </row>
    <row r="210" spans="1:27" x14ac:dyDescent="0.3">
      <c r="A210" t="s">
        <v>257</v>
      </c>
      <c r="B210" s="4">
        <v>1</v>
      </c>
      <c r="C210">
        <v>10</v>
      </c>
      <c r="E210">
        <v>1</v>
      </c>
      <c r="F210">
        <v>9.5</v>
      </c>
      <c r="Y210" t="str">
        <v>Small Back Room, The</v>
      </c>
      <c r="Z210">
        <v>1</v>
      </c>
      <c r="AA210">
        <v>8.9</v>
      </c>
    </row>
    <row r="211" spans="1:27" x14ac:dyDescent="0.3">
      <c r="A211" t="s">
        <v>74</v>
      </c>
      <c r="B211" s="4">
        <v>1</v>
      </c>
      <c r="C211">
        <v>5.5</v>
      </c>
      <c r="E211">
        <v>1</v>
      </c>
      <c r="F211">
        <v>6.4</v>
      </c>
      <c r="Y211" t="str">
        <v>Smouldering Fires</v>
      </c>
      <c r="Z211">
        <v>0</v>
      </c>
      <c r="AA211">
        <v>7</v>
      </c>
    </row>
    <row r="212" spans="1:27" x14ac:dyDescent="0.3">
      <c r="A212" t="s">
        <v>258</v>
      </c>
      <c r="B212" s="4">
        <v>0</v>
      </c>
      <c r="C212">
        <v>5.5</v>
      </c>
      <c r="E212">
        <v>1</v>
      </c>
      <c r="F212">
        <v>8.6</v>
      </c>
      <c r="Y212" t="str">
        <v>Snow Falling on Cedars</v>
      </c>
      <c r="Z212">
        <v>1</v>
      </c>
      <c r="AA212">
        <v>5.3</v>
      </c>
    </row>
    <row r="213" spans="1:27" x14ac:dyDescent="0.3">
      <c r="A213" t="s">
        <v>259</v>
      </c>
      <c r="B213" s="4">
        <v>1</v>
      </c>
      <c r="C213">
        <v>11</v>
      </c>
      <c r="E213">
        <v>1</v>
      </c>
      <c r="F213">
        <v>18</v>
      </c>
      <c r="Y213" t="str">
        <v>Son of the Sheik, The</v>
      </c>
      <c r="Z213">
        <v>0</v>
      </c>
      <c r="AA213">
        <v>4.5</v>
      </c>
    </row>
    <row r="214" spans="1:27" x14ac:dyDescent="0.3">
      <c r="A214" t="s">
        <v>260</v>
      </c>
      <c r="B214" s="4">
        <v>0</v>
      </c>
      <c r="C214">
        <v>4.9000000000000004</v>
      </c>
      <c r="E214">
        <v>1</v>
      </c>
      <c r="F214">
        <v>4.2</v>
      </c>
      <c r="Y214" t="str">
        <v>Spinnen, Die (1)</v>
      </c>
      <c r="Z214">
        <v>0</v>
      </c>
      <c r="AA214">
        <v>7.5</v>
      </c>
    </row>
    <row r="215" spans="1:27" x14ac:dyDescent="0.3">
      <c r="A215" t="s">
        <v>261</v>
      </c>
      <c r="B215" s="4">
        <v>1</v>
      </c>
      <c r="C215">
        <v>8</v>
      </c>
      <c r="E215">
        <v>1</v>
      </c>
      <c r="F215">
        <v>8.9</v>
      </c>
      <c r="Y215" t="str">
        <v>Spinnen, Die (2)</v>
      </c>
      <c r="Z215">
        <v>0</v>
      </c>
      <c r="AA215">
        <v>10</v>
      </c>
    </row>
    <row r="216" spans="1:27" x14ac:dyDescent="0.3">
      <c r="A216" t="s">
        <v>75</v>
      </c>
      <c r="B216" s="4">
        <v>1</v>
      </c>
      <c r="C216">
        <v>5.9</v>
      </c>
      <c r="E216">
        <v>1</v>
      </c>
      <c r="F216">
        <v>5.3</v>
      </c>
      <c r="Y216" t="str">
        <v>Spione</v>
      </c>
      <c r="Z216">
        <v>0</v>
      </c>
      <c r="AA216">
        <v>6</v>
      </c>
    </row>
    <row r="217" spans="1:27" x14ac:dyDescent="0.3">
      <c r="A217" t="s">
        <v>262</v>
      </c>
      <c r="B217" s="4">
        <v>0</v>
      </c>
      <c r="C217">
        <v>7.5</v>
      </c>
      <c r="E217">
        <v>1</v>
      </c>
      <c r="F217">
        <v>11</v>
      </c>
      <c r="Y217" t="str">
        <v>Spione am Werk</v>
      </c>
      <c r="Z217">
        <v>1</v>
      </c>
      <c r="AA217">
        <v>7.8</v>
      </c>
    </row>
    <row r="218" spans="1:27" x14ac:dyDescent="0.3">
      <c r="A218" t="s">
        <v>263</v>
      </c>
      <c r="B218" s="4">
        <v>1</v>
      </c>
      <c r="C218">
        <v>14</v>
      </c>
      <c r="E218">
        <v>1</v>
      </c>
      <c r="F218">
        <v>12</v>
      </c>
      <c r="Y218" t="str">
        <v>Stage Fright</v>
      </c>
      <c r="Z218">
        <v>1</v>
      </c>
      <c r="AA218">
        <v>10</v>
      </c>
    </row>
    <row r="219" spans="1:27" x14ac:dyDescent="0.3">
      <c r="A219" t="s">
        <v>264</v>
      </c>
      <c r="B219" s="4">
        <v>0</v>
      </c>
      <c r="C219">
        <v>5</v>
      </c>
      <c r="E219">
        <v>1</v>
      </c>
      <c r="F219">
        <v>7.8</v>
      </c>
      <c r="Y219" t="str">
        <v>Startrek</v>
      </c>
      <c r="Z219">
        <v>1</v>
      </c>
      <c r="AA219">
        <v>4.5999999999999996</v>
      </c>
    </row>
    <row r="220" spans="1:27" x14ac:dyDescent="0.3">
      <c r="A220" t="s">
        <v>76</v>
      </c>
      <c r="B220" s="4">
        <v>1</v>
      </c>
      <c r="C220">
        <v>13.3</v>
      </c>
      <c r="E220">
        <v>1</v>
      </c>
      <c r="F220">
        <v>10</v>
      </c>
      <c r="Y220" t="str">
        <v>Stella Dallas</v>
      </c>
      <c r="Z220">
        <v>0</v>
      </c>
      <c r="AA220">
        <v>3</v>
      </c>
    </row>
    <row r="221" spans="1:27" x14ac:dyDescent="0.3">
      <c r="A221" t="s">
        <v>77</v>
      </c>
      <c r="B221" s="4">
        <v>1</v>
      </c>
      <c r="C221">
        <v>6.6</v>
      </c>
      <c r="E221">
        <v>1</v>
      </c>
      <c r="F221">
        <v>16.2</v>
      </c>
      <c r="Y221" t="str">
        <v>Stella Maris</v>
      </c>
      <c r="Z221">
        <v>0</v>
      </c>
      <c r="AA221">
        <v>8</v>
      </c>
    </row>
    <row r="222" spans="1:27" x14ac:dyDescent="0.3">
      <c r="A222" t="s">
        <v>265</v>
      </c>
      <c r="B222" s="4">
        <v>0</v>
      </c>
      <c r="C222">
        <v>4.0999999999999996</v>
      </c>
      <c r="E222">
        <v>1</v>
      </c>
      <c r="F222">
        <v>4.5999999999999996</v>
      </c>
      <c r="Y222" t="str">
        <v>Strangers on a Train</v>
      </c>
      <c r="Z222">
        <v>1</v>
      </c>
      <c r="AA222">
        <v>6</v>
      </c>
    </row>
    <row r="223" spans="1:27" x14ac:dyDescent="0.3">
      <c r="A223" t="s">
        <v>78</v>
      </c>
      <c r="B223" s="4">
        <v>1</v>
      </c>
      <c r="C223">
        <v>8.1999999999999993</v>
      </c>
      <c r="E223">
        <v>1</v>
      </c>
      <c r="F223">
        <v>6</v>
      </c>
      <c r="Y223" t="str">
        <v>Suddenly, Last Summer</v>
      </c>
      <c r="Z223">
        <v>1</v>
      </c>
      <c r="AA223">
        <v>8.9</v>
      </c>
    </row>
    <row r="224" spans="1:27" x14ac:dyDescent="0.3">
      <c r="A224" t="s">
        <v>266</v>
      </c>
      <c r="B224" s="4">
        <v>0</v>
      </c>
      <c r="C224">
        <v>6</v>
      </c>
      <c r="E224">
        <v>1</v>
      </c>
      <c r="F224">
        <v>8.9</v>
      </c>
      <c r="Y224" t="str">
        <v>Sun-Up</v>
      </c>
      <c r="Z224">
        <v>0</v>
      </c>
      <c r="AA224">
        <v>7.5</v>
      </c>
    </row>
    <row r="225" spans="1:27" x14ac:dyDescent="0.3">
      <c r="A225" t="s">
        <v>79</v>
      </c>
      <c r="B225" s="4">
        <v>1</v>
      </c>
      <c r="C225">
        <v>7</v>
      </c>
      <c r="E225">
        <v>1</v>
      </c>
      <c r="F225">
        <v>8.5</v>
      </c>
      <c r="Y225" t="str">
        <v>Suspicion</v>
      </c>
      <c r="Z225">
        <v>1</v>
      </c>
      <c r="AA225">
        <v>8.5</v>
      </c>
    </row>
    <row r="226" spans="1:27" x14ac:dyDescent="0.3">
      <c r="A226" t="s">
        <v>80</v>
      </c>
      <c r="B226" s="4">
        <v>1</v>
      </c>
      <c r="C226">
        <v>10.1</v>
      </c>
      <c r="E226">
        <v>1</v>
      </c>
      <c r="F226">
        <v>5</v>
      </c>
      <c r="Y226" t="str">
        <v>Talented Mr. Ripley, The</v>
      </c>
      <c r="Z226">
        <v>1</v>
      </c>
      <c r="AA226">
        <v>5</v>
      </c>
    </row>
    <row r="227" spans="1:27" x14ac:dyDescent="0.3">
      <c r="A227" t="s">
        <v>81</v>
      </c>
      <c r="B227" s="4">
        <v>1</v>
      </c>
      <c r="C227">
        <v>6.3</v>
      </c>
      <c r="E227">
        <v>1</v>
      </c>
      <c r="F227">
        <v>10.5</v>
      </c>
      <c r="Y227" t="str">
        <v>They Drive By Night</v>
      </c>
      <c r="Z227">
        <v>1</v>
      </c>
      <c r="AA227">
        <v>10</v>
      </c>
    </row>
    <row r="228" spans="1:27" x14ac:dyDescent="0.3">
      <c r="A228" t="s">
        <v>267</v>
      </c>
      <c r="B228" s="4">
        <v>1</v>
      </c>
      <c r="C228">
        <v>8.5</v>
      </c>
      <c r="E228">
        <v>1</v>
      </c>
      <c r="F228">
        <v>11</v>
      </c>
      <c r="Y228" t="str">
        <v>Third Man, The</v>
      </c>
      <c r="Z228">
        <v>1</v>
      </c>
      <c r="AA228">
        <v>5.2</v>
      </c>
    </row>
    <row r="229" spans="1:27" x14ac:dyDescent="0.3">
      <c r="A229" t="s">
        <v>268</v>
      </c>
      <c r="B229" s="4">
        <v>1</v>
      </c>
      <c r="C229">
        <v>5.5</v>
      </c>
      <c r="E229">
        <v>1</v>
      </c>
      <c r="F229">
        <v>12</v>
      </c>
      <c r="Y229" t="str">
        <v>Third Round, The</v>
      </c>
      <c r="Z229">
        <v>0</v>
      </c>
      <c r="AA229">
        <v>6</v>
      </c>
    </row>
    <row r="230" spans="1:27" x14ac:dyDescent="0.3">
      <c r="A230" t="s">
        <v>82</v>
      </c>
      <c r="B230" s="4">
        <v>1</v>
      </c>
      <c r="C230">
        <v>8.6</v>
      </c>
      <c r="E230">
        <v>1</v>
      </c>
      <c r="F230">
        <v>10</v>
      </c>
      <c r="Y230" t="str">
        <v>Thirty-Nine Steps, The</v>
      </c>
      <c r="Z230">
        <v>1</v>
      </c>
      <c r="AA230">
        <v>9</v>
      </c>
    </row>
    <row r="231" spans="1:27" x14ac:dyDescent="0.3">
      <c r="A231" t="s">
        <v>269</v>
      </c>
      <c r="B231" s="4">
        <v>1</v>
      </c>
      <c r="C231">
        <v>4.7</v>
      </c>
      <c r="E231">
        <v>1</v>
      </c>
      <c r="F231">
        <v>5.2</v>
      </c>
      <c r="Y231" t="str">
        <v>Three to Tango</v>
      </c>
      <c r="Z231">
        <v>1</v>
      </c>
      <c r="AA231">
        <v>3.7</v>
      </c>
    </row>
    <row r="232" spans="1:27" x14ac:dyDescent="0.3">
      <c r="A232" t="s">
        <v>83</v>
      </c>
      <c r="B232" s="4">
        <v>1</v>
      </c>
      <c r="C232">
        <v>7.3</v>
      </c>
      <c r="E232">
        <v>1</v>
      </c>
      <c r="F232">
        <v>9</v>
      </c>
      <c r="Y232" t="str">
        <v>Tiger Shark</v>
      </c>
      <c r="Z232">
        <v>1</v>
      </c>
      <c r="AA232">
        <v>6.5</v>
      </c>
    </row>
    <row r="233" spans="1:27" x14ac:dyDescent="0.3">
      <c r="A233" t="s">
        <v>270</v>
      </c>
      <c r="B233" s="4">
        <v>1</v>
      </c>
      <c r="C233">
        <v>6.9</v>
      </c>
      <c r="E233">
        <v>1</v>
      </c>
      <c r="F233">
        <v>3.7</v>
      </c>
      <c r="Y233" t="str">
        <v>Tiger von Eschnapur, Der</v>
      </c>
      <c r="Z233">
        <v>1</v>
      </c>
      <c r="AA233">
        <v>9</v>
      </c>
    </row>
    <row r="234" spans="1:27" x14ac:dyDescent="0.3">
      <c r="A234" t="s">
        <v>84</v>
      </c>
      <c r="B234" s="4">
        <v>1</v>
      </c>
      <c r="C234">
        <v>11.3</v>
      </c>
      <c r="E234">
        <v>1</v>
      </c>
      <c r="F234">
        <v>6.5</v>
      </c>
      <c r="Y234" t="str">
        <v>To Catch a Thief</v>
      </c>
      <c r="Z234">
        <v>1</v>
      </c>
      <c r="AA234">
        <v>6.4</v>
      </c>
    </row>
    <row r="235" spans="1:27" x14ac:dyDescent="0.3">
      <c r="A235" t="s">
        <v>271</v>
      </c>
      <c r="B235" s="4">
        <v>0</v>
      </c>
      <c r="C235">
        <v>8.1999999999999993</v>
      </c>
      <c r="E235">
        <v>1</v>
      </c>
      <c r="F235">
        <v>9</v>
      </c>
      <c r="Y235" t="str">
        <v>Toilers, The</v>
      </c>
      <c r="Z235">
        <v>0</v>
      </c>
      <c r="AA235">
        <v>7.2</v>
      </c>
    </row>
    <row r="236" spans="1:27" x14ac:dyDescent="0.3">
      <c r="A236" t="s">
        <v>85</v>
      </c>
      <c r="B236" s="4">
        <v>1</v>
      </c>
      <c r="C236">
        <v>5.6</v>
      </c>
      <c r="E236">
        <v>1</v>
      </c>
      <c r="F236">
        <v>6.4</v>
      </c>
      <c r="Y236" t="str">
        <v>Tol'able David</v>
      </c>
      <c r="Z236">
        <v>0</v>
      </c>
      <c r="AA236">
        <v>5</v>
      </c>
    </row>
    <row r="237" spans="1:27" x14ac:dyDescent="0.3">
      <c r="A237" t="s">
        <v>85</v>
      </c>
      <c r="B237" s="4">
        <v>1</v>
      </c>
      <c r="C237">
        <v>3.8</v>
      </c>
      <c r="E237">
        <v>1</v>
      </c>
      <c r="F237">
        <v>5.4</v>
      </c>
      <c r="Y237" t="str">
        <v>Tourbillon de Paris, le</v>
      </c>
      <c r="Z237">
        <v>0</v>
      </c>
      <c r="AA237">
        <v>6.8</v>
      </c>
    </row>
    <row r="238" spans="1:27" x14ac:dyDescent="0.3">
      <c r="A238" t="s">
        <v>86</v>
      </c>
      <c r="B238" s="4">
        <v>1</v>
      </c>
      <c r="C238">
        <v>18.399999999999999</v>
      </c>
      <c r="E238">
        <v>1</v>
      </c>
      <c r="F238">
        <v>6.6</v>
      </c>
      <c r="Y238" t="str">
        <v>Tourist Trap</v>
      </c>
      <c r="Z238">
        <v>1</v>
      </c>
      <c r="AA238">
        <v>5.4</v>
      </c>
    </row>
    <row r="239" spans="1:27" x14ac:dyDescent="0.3">
      <c r="A239" t="s">
        <v>272</v>
      </c>
      <c r="B239" s="4">
        <v>1</v>
      </c>
      <c r="C239">
        <v>9</v>
      </c>
      <c r="E239">
        <v>1</v>
      </c>
      <c r="F239">
        <v>10.5</v>
      </c>
      <c r="Y239" t="str">
        <v>Tower of London</v>
      </c>
      <c r="Z239">
        <v>1</v>
      </c>
      <c r="AA239">
        <v>6.6</v>
      </c>
    </row>
    <row r="240" spans="1:27" x14ac:dyDescent="0.3">
      <c r="A240" t="s">
        <v>87</v>
      </c>
      <c r="B240" s="4">
        <v>1</v>
      </c>
      <c r="C240">
        <v>5.0999999999999996</v>
      </c>
      <c r="E240">
        <v>1</v>
      </c>
      <c r="F240">
        <v>8.6999999999999993</v>
      </c>
      <c r="Y240" t="str">
        <v>Traffic in Souls</v>
      </c>
      <c r="Z240">
        <v>0</v>
      </c>
      <c r="AA240">
        <v>8</v>
      </c>
    </row>
    <row r="241" spans="1:27" x14ac:dyDescent="0.3">
      <c r="A241" t="s">
        <v>273</v>
      </c>
      <c r="B241" s="4">
        <v>1</v>
      </c>
      <c r="C241">
        <v>7.5</v>
      </c>
      <c r="E241">
        <v>1</v>
      </c>
      <c r="F241">
        <v>15.3</v>
      </c>
      <c r="Y241" t="str">
        <v>Trouble With Harry, The</v>
      </c>
      <c r="Z241">
        <v>1</v>
      </c>
      <c r="AA241">
        <v>8.6999999999999993</v>
      </c>
    </row>
    <row r="242" spans="1:27" x14ac:dyDescent="0.3">
      <c r="A242" t="s">
        <v>387</v>
      </c>
      <c r="B242" s="4">
        <v>1</v>
      </c>
      <c r="C242">
        <v>14</v>
      </c>
      <c r="E242">
        <v>1</v>
      </c>
      <c r="F242">
        <v>6</v>
      </c>
      <c r="Y242" t="str">
        <v>True Heart Susie</v>
      </c>
      <c r="Z242">
        <v>0</v>
      </c>
      <c r="AA242">
        <v>6</v>
      </c>
    </row>
    <row r="243" spans="1:27" x14ac:dyDescent="0.3">
      <c r="A243" t="s">
        <v>274</v>
      </c>
      <c r="B243" s="4">
        <v>0</v>
      </c>
      <c r="C243">
        <v>5.5</v>
      </c>
      <c r="E243">
        <v>1</v>
      </c>
      <c r="F243">
        <v>10.7</v>
      </c>
      <c r="Y243" t="str">
        <v>Underworld</v>
      </c>
      <c r="Z243">
        <v>0</v>
      </c>
      <c r="AA243">
        <v>5.5</v>
      </c>
    </row>
    <row r="244" spans="1:27" x14ac:dyDescent="0.3">
      <c r="A244" t="s">
        <v>275</v>
      </c>
      <c r="B244" s="4">
        <v>1</v>
      </c>
      <c r="C244">
        <v>9.5</v>
      </c>
      <c r="E244">
        <v>1</v>
      </c>
      <c r="F244">
        <v>8</v>
      </c>
      <c r="Y244" t="str">
        <v>Until They Get Me</v>
      </c>
      <c r="Z244">
        <v>0</v>
      </c>
      <c r="AA244">
        <v>7.5</v>
      </c>
    </row>
    <row r="245" spans="1:27" x14ac:dyDescent="0.3">
      <c r="A245" t="s">
        <v>276</v>
      </c>
      <c r="B245" s="4">
        <v>0</v>
      </c>
      <c r="C245">
        <v>4.7</v>
      </c>
      <c r="E245">
        <v>1</v>
      </c>
      <c r="F245">
        <v>10</v>
      </c>
      <c r="Y245" t="str">
        <v>Vagabond Queen, The</v>
      </c>
      <c r="Z245">
        <v>1</v>
      </c>
      <c r="AA245">
        <v>6</v>
      </c>
    </row>
    <row r="246" spans="1:27" x14ac:dyDescent="0.3">
      <c r="A246" t="s">
        <v>88</v>
      </c>
      <c r="B246" s="4">
        <v>1</v>
      </c>
      <c r="C246">
        <v>9.5</v>
      </c>
      <c r="E246">
        <v>1</v>
      </c>
      <c r="F246">
        <v>6.7</v>
      </c>
      <c r="Y246" t="str">
        <v>Varieté</v>
      </c>
      <c r="Z246">
        <v>0</v>
      </c>
      <c r="AA246">
        <v>9</v>
      </c>
    </row>
    <row r="247" spans="1:27" x14ac:dyDescent="0.3">
      <c r="A247" t="s">
        <v>277</v>
      </c>
      <c r="B247" s="4">
        <v>1</v>
      </c>
      <c r="C247">
        <v>21</v>
      </c>
      <c r="E247">
        <v>1</v>
      </c>
      <c r="F247">
        <v>10</v>
      </c>
      <c r="Y247" t="str">
        <v>Venus im Frack</v>
      </c>
      <c r="Z247">
        <v>0</v>
      </c>
      <c r="AA247">
        <v>6.5</v>
      </c>
    </row>
    <row r="248" spans="1:27" x14ac:dyDescent="0.3">
      <c r="A248" t="s">
        <v>278</v>
      </c>
      <c r="B248" s="4">
        <v>0</v>
      </c>
      <c r="C248">
        <v>6</v>
      </c>
      <c r="E248">
        <v>1</v>
      </c>
      <c r="F248">
        <v>13.5</v>
      </c>
      <c r="Y248" t="str">
        <v>Verdun, visions d'histoire</v>
      </c>
      <c r="Z248">
        <v>0</v>
      </c>
      <c r="AA248">
        <v>6.4</v>
      </c>
    </row>
    <row r="249" spans="1:27" x14ac:dyDescent="0.3">
      <c r="A249" t="s">
        <v>89</v>
      </c>
      <c r="B249" s="4">
        <v>1</v>
      </c>
      <c r="C249">
        <v>6.5</v>
      </c>
      <c r="E249">
        <v>1</v>
      </c>
      <c r="F249">
        <v>0</v>
      </c>
      <c r="Y249" t="str">
        <v>Verkaufte Braut, Die</v>
      </c>
      <c r="Z249">
        <v>1</v>
      </c>
      <c r="AA249">
        <v>8</v>
      </c>
    </row>
    <row r="250" spans="1:27" x14ac:dyDescent="0.3">
      <c r="A250" t="s">
        <v>89</v>
      </c>
      <c r="B250" s="4">
        <v>1</v>
      </c>
      <c r="C250">
        <v>7.6</v>
      </c>
      <c r="E250">
        <v>1</v>
      </c>
      <c r="F250">
        <v>17.5</v>
      </c>
      <c r="Y250" t="str">
        <v>Verliebte Firma, Die</v>
      </c>
      <c r="Z250">
        <v>1</v>
      </c>
      <c r="AA250">
        <v>10</v>
      </c>
    </row>
    <row r="251" spans="1:27" x14ac:dyDescent="0.3">
      <c r="A251" t="s">
        <v>90</v>
      </c>
      <c r="B251" s="4">
        <v>1</v>
      </c>
      <c r="C251">
        <v>6.3</v>
      </c>
      <c r="E251">
        <v>1</v>
      </c>
      <c r="F251">
        <v>11</v>
      </c>
      <c r="Y251" t="str">
        <v>Verlorene Schuh, der</v>
      </c>
      <c r="Z251">
        <v>0</v>
      </c>
      <c r="AA251">
        <v>5</v>
      </c>
    </row>
    <row r="252" spans="1:27" x14ac:dyDescent="0.3">
      <c r="A252" t="s">
        <v>90</v>
      </c>
      <c r="B252" s="4">
        <v>1</v>
      </c>
      <c r="C252">
        <v>6</v>
      </c>
      <c r="E252">
        <v>1</v>
      </c>
      <c r="F252">
        <v>6.1</v>
      </c>
      <c r="Y252" t="str">
        <v>Vertige, le</v>
      </c>
      <c r="Z252">
        <v>0</v>
      </c>
      <c r="AA252">
        <v>6</v>
      </c>
    </row>
    <row r="253" spans="1:27" x14ac:dyDescent="0.3">
      <c r="A253" t="s">
        <v>388</v>
      </c>
      <c r="B253" s="4">
        <v>1</v>
      </c>
      <c r="C253">
        <v>11.4</v>
      </c>
      <c r="E253">
        <v>1</v>
      </c>
      <c r="F253">
        <v>9.8000000000000007</v>
      </c>
      <c r="Y253" t="str">
        <v>Vertigo</v>
      </c>
      <c r="Z253">
        <v>1</v>
      </c>
      <c r="AA253">
        <v>6.7</v>
      </c>
    </row>
    <row r="254" spans="1:27" x14ac:dyDescent="0.3">
      <c r="A254" t="s">
        <v>91</v>
      </c>
      <c r="B254" s="4">
        <v>1</v>
      </c>
      <c r="C254">
        <v>10.3</v>
      </c>
      <c r="E254">
        <v>1</v>
      </c>
      <c r="F254">
        <v>11.5</v>
      </c>
      <c r="Y254" t="str">
        <v>Victory</v>
      </c>
      <c r="Z254">
        <v>0</v>
      </c>
      <c r="AA254">
        <v>7.5</v>
      </c>
    </row>
    <row r="255" spans="1:27" x14ac:dyDescent="0.3">
      <c r="A255" t="s">
        <v>279</v>
      </c>
      <c r="B255" s="4">
        <v>0</v>
      </c>
      <c r="C255">
        <v>7</v>
      </c>
      <c r="E255">
        <v>1</v>
      </c>
      <c r="F255">
        <v>7.5</v>
      </c>
      <c r="Y255" t="str">
        <v>Violettes Impériales</v>
      </c>
      <c r="Z255">
        <v>0</v>
      </c>
      <c r="AA255">
        <v>7</v>
      </c>
    </row>
    <row r="256" spans="1:27" x14ac:dyDescent="0.3">
      <c r="A256" t="s">
        <v>280</v>
      </c>
      <c r="B256" s="4">
        <v>1</v>
      </c>
      <c r="C256">
        <v>8.3000000000000007</v>
      </c>
      <c r="E256">
        <v>1</v>
      </c>
      <c r="F256">
        <v>10.8</v>
      </c>
      <c r="Y256" t="str">
        <v>Waltzes from Vienna</v>
      </c>
      <c r="Z256">
        <v>1</v>
      </c>
      <c r="AA256">
        <v>10</v>
      </c>
    </row>
    <row r="257" spans="1:27" x14ac:dyDescent="0.3">
      <c r="A257" t="s">
        <v>281</v>
      </c>
      <c r="B257" s="4">
        <v>1</v>
      </c>
      <c r="C257">
        <v>9</v>
      </c>
      <c r="E257">
        <v>1</v>
      </c>
      <c r="F257">
        <v>9</v>
      </c>
      <c r="Y257" t="str">
        <v>Walzertraum, Ein</v>
      </c>
      <c r="Z257">
        <v>0</v>
      </c>
      <c r="AA257">
        <v>6.5</v>
      </c>
    </row>
    <row r="258" spans="1:27" x14ac:dyDescent="0.3">
      <c r="A258" t="s">
        <v>92</v>
      </c>
      <c r="B258" s="4">
        <v>1</v>
      </c>
      <c r="C258">
        <v>15.5</v>
      </c>
      <c r="E258">
        <v>1</v>
      </c>
      <c r="F258">
        <v>7.5</v>
      </c>
      <c r="Y258" t="str">
        <v>Wandas Trick</v>
      </c>
      <c r="Z258">
        <v>0</v>
      </c>
      <c r="AA258">
        <v>9</v>
      </c>
    </row>
    <row r="259" spans="1:27" x14ac:dyDescent="0.3">
      <c r="A259" t="s">
        <v>389</v>
      </c>
      <c r="B259" s="4">
        <v>1</v>
      </c>
      <c r="C259">
        <v>18</v>
      </c>
      <c r="E259">
        <v>1</v>
      </c>
      <c r="F259">
        <v>8</v>
      </c>
      <c r="Y259" t="str">
        <v>Weekend</v>
      </c>
      <c r="Z259">
        <v>1</v>
      </c>
      <c r="AA259">
        <v>0</v>
      </c>
    </row>
    <row r="260" spans="1:27" x14ac:dyDescent="0.3">
      <c r="A260" t="s">
        <v>282</v>
      </c>
      <c r="B260" s="4">
        <v>1</v>
      </c>
      <c r="C260">
        <v>7</v>
      </c>
      <c r="E260">
        <v>1</v>
      </c>
      <c r="F260">
        <v>6.5</v>
      </c>
      <c r="Y260" t="str">
        <v>West of Zanzibar</v>
      </c>
      <c r="Z260">
        <v>0</v>
      </c>
      <c r="AA260">
        <v>4</v>
      </c>
    </row>
    <row r="261" spans="1:27" x14ac:dyDescent="0.3">
      <c r="A261" t="s">
        <v>93</v>
      </c>
      <c r="B261" s="4">
        <v>1</v>
      </c>
      <c r="C261">
        <v>7.8</v>
      </c>
      <c r="E261">
        <v>1</v>
      </c>
      <c r="F261">
        <v>11</v>
      </c>
      <c r="Y261" t="str">
        <v>Whispering Chorus, The</v>
      </c>
      <c r="Z261">
        <v>0</v>
      </c>
      <c r="AA261">
        <v>9.5</v>
      </c>
    </row>
    <row r="262" spans="1:27" x14ac:dyDescent="0.3">
      <c r="A262" t="s">
        <v>283</v>
      </c>
      <c r="B262" s="4">
        <v>0</v>
      </c>
      <c r="C262">
        <v>6.5</v>
      </c>
      <c r="E262">
        <v>1</v>
      </c>
      <c r="F262">
        <v>7.7</v>
      </c>
      <c r="Y262" t="str">
        <v>Why Change Your Wife?</v>
      </c>
      <c r="Z262">
        <v>0</v>
      </c>
      <c r="AA262">
        <v>9</v>
      </c>
    </row>
    <row r="263" spans="1:27" x14ac:dyDescent="0.3">
      <c r="A263" t="s">
        <v>284</v>
      </c>
      <c r="B263" s="4">
        <v>1</v>
      </c>
      <c r="C263">
        <v>18</v>
      </c>
      <c r="Y263" t="str">
        <v>Winning of Barbara Worth, The</v>
      </c>
      <c r="Z263">
        <v>0</v>
      </c>
      <c r="AA263">
        <v>5</v>
      </c>
    </row>
    <row r="264" spans="1:27" x14ac:dyDescent="0.3">
      <c r="A264" t="s">
        <v>94</v>
      </c>
      <c r="B264" s="4">
        <v>1</v>
      </c>
      <c r="C264">
        <v>10.8</v>
      </c>
      <c r="Y264" t="str">
        <v>Winter Kills</v>
      </c>
      <c r="Z264">
        <v>1</v>
      </c>
      <c r="AA264">
        <v>6.1</v>
      </c>
    </row>
    <row r="265" spans="1:27" x14ac:dyDescent="0.3">
      <c r="A265" t="s">
        <v>95</v>
      </c>
      <c r="B265" s="4">
        <v>1</v>
      </c>
      <c r="C265">
        <v>7.5</v>
      </c>
      <c r="Y265" t="str">
        <v>Wise Blood</v>
      </c>
      <c r="Z265">
        <v>1</v>
      </c>
      <c r="AA265">
        <v>9.8000000000000007</v>
      </c>
    </row>
    <row r="266" spans="1:27" x14ac:dyDescent="0.3">
      <c r="A266" t="s">
        <v>285</v>
      </c>
      <c r="B266" s="4">
        <v>1</v>
      </c>
      <c r="C266">
        <v>18</v>
      </c>
      <c r="Y266" t="str">
        <v>Without Limit</v>
      </c>
      <c r="Z266">
        <v>0</v>
      </c>
      <c r="AA266">
        <v>6.8</v>
      </c>
    </row>
    <row r="267" spans="1:27" x14ac:dyDescent="0.3">
      <c r="A267" t="s">
        <v>286</v>
      </c>
      <c r="B267" s="4">
        <v>1</v>
      </c>
      <c r="C267">
        <v>7.5</v>
      </c>
      <c r="Y267" t="str">
        <v>Woman Eternal, The</v>
      </c>
      <c r="Z267">
        <v>0</v>
      </c>
      <c r="AA267">
        <v>7</v>
      </c>
    </row>
    <row r="268" spans="1:27" x14ac:dyDescent="0.3">
      <c r="A268" t="s">
        <v>287</v>
      </c>
      <c r="B268" s="4">
        <v>1</v>
      </c>
      <c r="C268">
        <v>7</v>
      </c>
      <c r="Y268" t="str">
        <v>Woman God Forgot, The</v>
      </c>
      <c r="Z268">
        <v>0</v>
      </c>
      <c r="AA268">
        <v>10</v>
      </c>
    </row>
    <row r="269" spans="1:27" x14ac:dyDescent="0.3">
      <c r="A269" t="s">
        <v>288</v>
      </c>
      <c r="B269" s="4">
        <v>1</v>
      </c>
      <c r="C269">
        <v>13.5</v>
      </c>
      <c r="Y269" t="str">
        <v>Wonderful Story, The</v>
      </c>
      <c r="Z269">
        <v>0</v>
      </c>
      <c r="AA269">
        <v>6</v>
      </c>
    </row>
    <row r="270" spans="1:27" x14ac:dyDescent="0.3">
      <c r="A270" t="s">
        <v>96</v>
      </c>
      <c r="B270" s="4">
        <v>1</v>
      </c>
      <c r="C270">
        <v>8.4</v>
      </c>
      <c r="Y270" t="str">
        <v>Wrong Man, The</v>
      </c>
      <c r="Z270">
        <v>1</v>
      </c>
      <c r="AA270">
        <v>7.5</v>
      </c>
    </row>
    <row r="271" spans="1:27" x14ac:dyDescent="0.3">
      <c r="A271" t="s">
        <v>97</v>
      </c>
      <c r="B271" s="4">
        <v>1</v>
      </c>
      <c r="C271">
        <v>8</v>
      </c>
      <c r="Y271" t="str">
        <v>Yoshiwara</v>
      </c>
      <c r="Z271">
        <v>1</v>
      </c>
      <c r="AA271">
        <v>9</v>
      </c>
    </row>
    <row r="272" spans="1:27" x14ac:dyDescent="0.3">
      <c r="A272" t="s">
        <v>289</v>
      </c>
      <c r="B272" s="4">
        <v>1</v>
      </c>
      <c r="C272">
        <v>10</v>
      </c>
      <c r="Y272" t="str">
        <v>You and Me</v>
      </c>
      <c r="Z272">
        <v>1</v>
      </c>
      <c r="AA272">
        <v>7.5</v>
      </c>
    </row>
    <row r="273" spans="1:27" x14ac:dyDescent="0.3">
      <c r="A273" t="s">
        <v>290</v>
      </c>
      <c r="B273" s="4">
        <v>0</v>
      </c>
      <c r="C273">
        <v>16</v>
      </c>
      <c r="Y273" t="str">
        <v>You Only Live Once</v>
      </c>
      <c r="Z273">
        <v>1</v>
      </c>
      <c r="AA273">
        <v>8</v>
      </c>
    </row>
    <row r="274" spans="1:27" x14ac:dyDescent="0.3">
      <c r="A274" t="s">
        <v>291</v>
      </c>
      <c r="B274" s="4">
        <v>0</v>
      </c>
      <c r="C274">
        <v>16</v>
      </c>
      <c r="Y274" t="str">
        <v>Young and Innocent</v>
      </c>
      <c r="Z274">
        <v>1</v>
      </c>
      <c r="AA274">
        <v>6.5</v>
      </c>
    </row>
    <row r="275" spans="1:27" x14ac:dyDescent="0.3">
      <c r="A275" t="s">
        <v>292</v>
      </c>
      <c r="B275" s="4">
        <v>1</v>
      </c>
      <c r="C275">
        <v>7.5</v>
      </c>
      <c r="Y275" t="str">
        <v>Ziel in den Wolken</v>
      </c>
      <c r="Z275">
        <v>1</v>
      </c>
      <c r="AA275">
        <v>7.7</v>
      </c>
    </row>
    <row r="276" spans="1:27" x14ac:dyDescent="0.3">
      <c r="A276" t="s">
        <v>293</v>
      </c>
      <c r="B276" s="4">
        <v>1</v>
      </c>
      <c r="C276">
        <v>10.5</v>
      </c>
      <c r="Y276" t="str">
        <v>Zur Chronik von Grieshuus</v>
      </c>
      <c r="Z276">
        <v>0</v>
      </c>
      <c r="AA276">
        <v>8</v>
      </c>
    </row>
    <row r="277" spans="1:27" x14ac:dyDescent="0.3">
      <c r="A277" t="s">
        <v>98</v>
      </c>
      <c r="B277" s="4">
        <v>1</v>
      </c>
      <c r="C277">
        <v>9</v>
      </c>
    </row>
    <row r="278" spans="1:27" x14ac:dyDescent="0.3">
      <c r="A278" t="s">
        <v>294</v>
      </c>
      <c r="B278" s="4">
        <v>1</v>
      </c>
      <c r="C278">
        <v>9</v>
      </c>
    </row>
    <row r="279" spans="1:27" x14ac:dyDescent="0.3">
      <c r="A279" t="s">
        <v>295</v>
      </c>
      <c r="B279" s="4">
        <v>1</v>
      </c>
      <c r="C279">
        <v>9</v>
      </c>
    </row>
    <row r="280" spans="1:27" x14ac:dyDescent="0.3">
      <c r="A280" t="s">
        <v>99</v>
      </c>
      <c r="B280" s="4">
        <v>1</v>
      </c>
      <c r="C280">
        <v>7.1</v>
      </c>
    </row>
    <row r="281" spans="1:27" x14ac:dyDescent="0.3">
      <c r="A281" t="s">
        <v>296</v>
      </c>
      <c r="B281" s="4">
        <v>1</v>
      </c>
      <c r="C281">
        <v>9.5</v>
      </c>
    </row>
    <row r="282" spans="1:27" x14ac:dyDescent="0.3">
      <c r="A282" t="s">
        <v>297</v>
      </c>
      <c r="B282" s="4">
        <v>0</v>
      </c>
      <c r="C282">
        <v>7.5</v>
      </c>
    </row>
    <row r="283" spans="1:27" x14ac:dyDescent="0.3">
      <c r="A283" t="s">
        <v>298</v>
      </c>
      <c r="B283" s="4">
        <v>1</v>
      </c>
      <c r="C283">
        <v>6.4</v>
      </c>
    </row>
    <row r="284" spans="1:27" x14ac:dyDescent="0.3">
      <c r="A284" t="s">
        <v>299</v>
      </c>
      <c r="B284" s="4">
        <v>0</v>
      </c>
      <c r="C284">
        <v>9.5</v>
      </c>
    </row>
    <row r="285" spans="1:27" x14ac:dyDescent="0.3">
      <c r="A285" t="s">
        <v>100</v>
      </c>
      <c r="B285" s="4">
        <v>1</v>
      </c>
      <c r="C285">
        <v>8.6</v>
      </c>
    </row>
    <row r="286" spans="1:27" x14ac:dyDescent="0.3">
      <c r="A286" t="s">
        <v>300</v>
      </c>
      <c r="B286" s="4">
        <v>1</v>
      </c>
      <c r="C286">
        <v>18</v>
      </c>
    </row>
    <row r="287" spans="1:27" x14ac:dyDescent="0.3">
      <c r="A287" t="s">
        <v>101</v>
      </c>
      <c r="B287" s="4">
        <v>1</v>
      </c>
      <c r="C287">
        <v>4.2</v>
      </c>
    </row>
    <row r="288" spans="1:27" x14ac:dyDescent="0.3">
      <c r="A288" t="s">
        <v>102</v>
      </c>
      <c r="B288" s="4">
        <v>1</v>
      </c>
      <c r="C288">
        <v>8.9</v>
      </c>
    </row>
    <row r="289" spans="1:3" x14ac:dyDescent="0.3">
      <c r="A289" t="s">
        <v>301</v>
      </c>
      <c r="B289" s="4">
        <v>0</v>
      </c>
      <c r="C289">
        <v>7</v>
      </c>
    </row>
    <row r="290" spans="1:3" x14ac:dyDescent="0.3">
      <c r="A290" t="s">
        <v>103</v>
      </c>
      <c r="B290" s="4">
        <v>1</v>
      </c>
      <c r="C290">
        <v>5.3</v>
      </c>
    </row>
    <row r="291" spans="1:3" x14ac:dyDescent="0.3">
      <c r="A291" t="s">
        <v>302</v>
      </c>
      <c r="B291" s="4">
        <v>1</v>
      </c>
      <c r="C291">
        <v>11</v>
      </c>
    </row>
    <row r="292" spans="1:3" x14ac:dyDescent="0.3">
      <c r="A292" t="s">
        <v>104</v>
      </c>
      <c r="B292" s="4">
        <v>1</v>
      </c>
      <c r="C292">
        <v>12</v>
      </c>
    </row>
    <row r="293" spans="1:3" x14ac:dyDescent="0.3">
      <c r="A293" t="s">
        <v>303</v>
      </c>
      <c r="B293" s="4">
        <v>0</v>
      </c>
      <c r="C293">
        <v>4.5</v>
      </c>
    </row>
    <row r="294" spans="1:3" x14ac:dyDescent="0.3">
      <c r="A294" t="s">
        <v>304</v>
      </c>
      <c r="B294" s="4">
        <v>0</v>
      </c>
      <c r="C294">
        <v>7.5</v>
      </c>
    </row>
    <row r="295" spans="1:3" x14ac:dyDescent="0.3">
      <c r="A295" t="s">
        <v>305</v>
      </c>
      <c r="B295" s="4">
        <v>0</v>
      </c>
      <c r="C295">
        <v>10</v>
      </c>
    </row>
    <row r="296" spans="1:3" x14ac:dyDescent="0.3">
      <c r="A296" t="s">
        <v>306</v>
      </c>
      <c r="B296" s="4">
        <v>0</v>
      </c>
      <c r="C296">
        <v>6</v>
      </c>
    </row>
    <row r="297" spans="1:3" x14ac:dyDescent="0.3">
      <c r="A297" t="s">
        <v>307</v>
      </c>
      <c r="B297" s="4">
        <v>1</v>
      </c>
      <c r="C297">
        <v>7.8</v>
      </c>
    </row>
    <row r="298" spans="1:3" x14ac:dyDescent="0.3">
      <c r="A298" t="s">
        <v>308</v>
      </c>
      <c r="B298" s="4">
        <v>0</v>
      </c>
      <c r="C298">
        <v>13.5</v>
      </c>
    </row>
    <row r="299" spans="1:3" x14ac:dyDescent="0.3">
      <c r="A299" t="s">
        <v>309</v>
      </c>
      <c r="B299" s="4">
        <v>1</v>
      </c>
      <c r="C299">
        <v>10</v>
      </c>
    </row>
    <row r="300" spans="1:3" x14ac:dyDescent="0.3">
      <c r="A300" t="s">
        <v>390</v>
      </c>
      <c r="B300" s="4">
        <v>1</v>
      </c>
      <c r="C300">
        <v>16.2</v>
      </c>
    </row>
    <row r="301" spans="1:3" x14ac:dyDescent="0.3">
      <c r="A301" t="s">
        <v>310</v>
      </c>
      <c r="B301" s="4">
        <v>1</v>
      </c>
      <c r="C301">
        <v>4.5999999999999996</v>
      </c>
    </row>
    <row r="302" spans="1:3" x14ac:dyDescent="0.3">
      <c r="A302" t="s">
        <v>311</v>
      </c>
      <c r="B302" s="4">
        <v>0</v>
      </c>
      <c r="C302">
        <v>3</v>
      </c>
    </row>
    <row r="303" spans="1:3" x14ac:dyDescent="0.3">
      <c r="A303" t="s">
        <v>312</v>
      </c>
      <c r="B303" s="4">
        <v>0</v>
      </c>
      <c r="C303">
        <v>8</v>
      </c>
    </row>
    <row r="304" spans="1:3" x14ac:dyDescent="0.3">
      <c r="A304" t="s">
        <v>313</v>
      </c>
      <c r="B304" s="4">
        <v>1</v>
      </c>
      <c r="C304">
        <v>6</v>
      </c>
    </row>
    <row r="305" spans="1:3" x14ac:dyDescent="0.3">
      <c r="A305" t="s">
        <v>105</v>
      </c>
      <c r="B305" s="4">
        <v>1</v>
      </c>
      <c r="C305">
        <v>8.9</v>
      </c>
    </row>
    <row r="306" spans="1:3" x14ac:dyDescent="0.3">
      <c r="A306" t="s">
        <v>314</v>
      </c>
      <c r="B306" s="4">
        <v>0</v>
      </c>
      <c r="C306">
        <v>22</v>
      </c>
    </row>
    <row r="307" spans="1:3" x14ac:dyDescent="0.3">
      <c r="A307" t="s">
        <v>315</v>
      </c>
      <c r="B307" s="4">
        <v>0</v>
      </c>
      <c r="C307">
        <v>27.5</v>
      </c>
    </row>
    <row r="308" spans="1:3" x14ac:dyDescent="0.3">
      <c r="A308" t="s">
        <v>316</v>
      </c>
      <c r="B308" s="4">
        <v>0</v>
      </c>
      <c r="C308">
        <v>7.5</v>
      </c>
    </row>
    <row r="309" spans="1:3" x14ac:dyDescent="0.3">
      <c r="A309" t="s">
        <v>317</v>
      </c>
      <c r="B309" s="4">
        <v>1</v>
      </c>
      <c r="C309">
        <v>8.5</v>
      </c>
    </row>
    <row r="310" spans="1:3" x14ac:dyDescent="0.3">
      <c r="A310" t="s">
        <v>106</v>
      </c>
      <c r="B310" s="4">
        <v>1</v>
      </c>
      <c r="C310">
        <v>5</v>
      </c>
    </row>
    <row r="311" spans="1:3" x14ac:dyDescent="0.3">
      <c r="A311" t="s">
        <v>391</v>
      </c>
      <c r="B311" s="4">
        <v>1</v>
      </c>
      <c r="C311">
        <v>10.5</v>
      </c>
    </row>
    <row r="312" spans="1:3" x14ac:dyDescent="0.3">
      <c r="A312" t="s">
        <v>392</v>
      </c>
      <c r="B312" s="4">
        <v>1</v>
      </c>
      <c r="C312">
        <v>11</v>
      </c>
    </row>
    <row r="313" spans="1:3" x14ac:dyDescent="0.3">
      <c r="A313" t="s">
        <v>318</v>
      </c>
      <c r="B313" s="4">
        <v>1</v>
      </c>
      <c r="C313">
        <v>12</v>
      </c>
    </row>
    <row r="314" spans="1:3" x14ac:dyDescent="0.3">
      <c r="A314" t="s">
        <v>319</v>
      </c>
      <c r="B314" s="4">
        <v>0</v>
      </c>
      <c r="C314">
        <v>12.6</v>
      </c>
    </row>
    <row r="315" spans="1:3" x14ac:dyDescent="0.3">
      <c r="A315" t="s">
        <v>320</v>
      </c>
      <c r="B315" s="4">
        <v>1</v>
      </c>
      <c r="C315">
        <v>10</v>
      </c>
    </row>
    <row r="316" spans="1:3" x14ac:dyDescent="0.3">
      <c r="A316" t="s">
        <v>107</v>
      </c>
      <c r="B316" s="4">
        <v>1</v>
      </c>
      <c r="C316">
        <v>5.2</v>
      </c>
    </row>
    <row r="317" spans="1:3" x14ac:dyDescent="0.3">
      <c r="A317" t="s">
        <v>321</v>
      </c>
      <c r="B317" s="4">
        <v>0</v>
      </c>
      <c r="C317">
        <v>6</v>
      </c>
    </row>
    <row r="318" spans="1:3" x14ac:dyDescent="0.3">
      <c r="A318" t="s">
        <v>322</v>
      </c>
      <c r="B318" s="4">
        <v>1</v>
      </c>
      <c r="C318">
        <v>9</v>
      </c>
    </row>
    <row r="319" spans="1:3" x14ac:dyDescent="0.3">
      <c r="A319" t="s">
        <v>108</v>
      </c>
      <c r="B319" s="4">
        <v>1</v>
      </c>
      <c r="C319">
        <v>3.7</v>
      </c>
    </row>
    <row r="320" spans="1:3" x14ac:dyDescent="0.3">
      <c r="A320" t="s">
        <v>323</v>
      </c>
      <c r="B320" s="4">
        <v>1</v>
      </c>
      <c r="C320">
        <v>6.5</v>
      </c>
    </row>
    <row r="321" spans="1:3" x14ac:dyDescent="0.3">
      <c r="A321" t="s">
        <v>324</v>
      </c>
      <c r="B321" s="4">
        <v>1</v>
      </c>
      <c r="C321">
        <v>9</v>
      </c>
    </row>
    <row r="322" spans="1:3" x14ac:dyDescent="0.3">
      <c r="A322" t="s">
        <v>325</v>
      </c>
      <c r="B322" s="4">
        <v>0</v>
      </c>
      <c r="C322">
        <v>27.8</v>
      </c>
    </row>
    <row r="323" spans="1:3" x14ac:dyDescent="0.3">
      <c r="A323" t="s">
        <v>326</v>
      </c>
      <c r="B323" s="4">
        <v>1</v>
      </c>
      <c r="C323">
        <v>6.4</v>
      </c>
    </row>
    <row r="324" spans="1:3" x14ac:dyDescent="0.3">
      <c r="A324" t="s">
        <v>327</v>
      </c>
      <c r="B324" s="4">
        <v>0</v>
      </c>
      <c r="C324">
        <v>7.2</v>
      </c>
    </row>
    <row r="325" spans="1:3" x14ac:dyDescent="0.3">
      <c r="A325" t="s">
        <v>328</v>
      </c>
      <c r="B325" s="4">
        <v>0</v>
      </c>
      <c r="C325">
        <v>5</v>
      </c>
    </row>
    <row r="326" spans="1:3" x14ac:dyDescent="0.3">
      <c r="A326" t="s">
        <v>329</v>
      </c>
      <c r="B326" s="4">
        <v>0</v>
      </c>
      <c r="C326">
        <v>6.8</v>
      </c>
    </row>
    <row r="327" spans="1:3" x14ac:dyDescent="0.3">
      <c r="A327" t="s">
        <v>109</v>
      </c>
      <c r="B327" s="4">
        <v>1</v>
      </c>
      <c r="C327">
        <v>5.4</v>
      </c>
    </row>
    <row r="328" spans="1:3" x14ac:dyDescent="0.3">
      <c r="A328" t="s">
        <v>110</v>
      </c>
      <c r="B328" s="4">
        <v>1</v>
      </c>
      <c r="C328">
        <v>6.6</v>
      </c>
    </row>
    <row r="329" spans="1:3" x14ac:dyDescent="0.3">
      <c r="A329" t="s">
        <v>330</v>
      </c>
      <c r="B329" s="4">
        <v>0</v>
      </c>
      <c r="C329">
        <v>8</v>
      </c>
    </row>
    <row r="330" spans="1:3" x14ac:dyDescent="0.3">
      <c r="A330" t="s">
        <v>331</v>
      </c>
      <c r="B330" s="4">
        <v>1</v>
      </c>
      <c r="C330">
        <v>10.5</v>
      </c>
    </row>
    <row r="331" spans="1:3" x14ac:dyDescent="0.3">
      <c r="A331" t="s">
        <v>332</v>
      </c>
      <c r="B331" s="4">
        <v>1</v>
      </c>
      <c r="C331">
        <v>8.6999999999999993</v>
      </c>
    </row>
    <row r="332" spans="1:3" x14ac:dyDescent="0.3">
      <c r="A332" t="s">
        <v>333</v>
      </c>
      <c r="B332" s="4">
        <v>0</v>
      </c>
      <c r="C332">
        <v>6</v>
      </c>
    </row>
    <row r="333" spans="1:3" x14ac:dyDescent="0.3">
      <c r="A333" t="s">
        <v>334</v>
      </c>
      <c r="B333" s="4">
        <v>0</v>
      </c>
      <c r="C333">
        <v>25</v>
      </c>
    </row>
    <row r="334" spans="1:3" x14ac:dyDescent="0.3">
      <c r="A334" t="s">
        <v>335</v>
      </c>
      <c r="B334" s="4">
        <v>1</v>
      </c>
      <c r="C334">
        <v>15.3</v>
      </c>
    </row>
    <row r="335" spans="1:3" x14ac:dyDescent="0.3">
      <c r="A335" t="s">
        <v>336</v>
      </c>
      <c r="B335" s="4">
        <v>0</v>
      </c>
      <c r="C335">
        <v>5.5</v>
      </c>
    </row>
    <row r="336" spans="1:3" x14ac:dyDescent="0.3">
      <c r="A336" t="s">
        <v>337</v>
      </c>
      <c r="B336" s="4">
        <v>0</v>
      </c>
      <c r="C336">
        <v>7.5</v>
      </c>
    </row>
    <row r="337" spans="1:3" x14ac:dyDescent="0.3">
      <c r="A337" t="s">
        <v>338</v>
      </c>
      <c r="B337" s="4">
        <v>1</v>
      </c>
      <c r="C337">
        <v>6</v>
      </c>
    </row>
    <row r="338" spans="1:3" x14ac:dyDescent="0.3">
      <c r="A338" t="s">
        <v>339</v>
      </c>
      <c r="B338" s="4">
        <v>0</v>
      </c>
      <c r="C338">
        <v>9</v>
      </c>
    </row>
    <row r="339" spans="1:3" x14ac:dyDescent="0.3">
      <c r="A339" t="s">
        <v>340</v>
      </c>
      <c r="B339" s="4">
        <v>0</v>
      </c>
      <c r="C339">
        <v>6.5</v>
      </c>
    </row>
    <row r="340" spans="1:3" x14ac:dyDescent="0.3">
      <c r="A340" t="s">
        <v>111</v>
      </c>
      <c r="B340" s="4">
        <v>1</v>
      </c>
      <c r="C340">
        <v>10.7</v>
      </c>
    </row>
    <row r="341" spans="1:3" x14ac:dyDescent="0.3">
      <c r="A341" t="s">
        <v>341</v>
      </c>
      <c r="B341" s="4">
        <v>0</v>
      </c>
      <c r="C341">
        <v>6.4</v>
      </c>
    </row>
    <row r="342" spans="1:3" x14ac:dyDescent="0.3">
      <c r="A342" t="s">
        <v>342</v>
      </c>
      <c r="B342" s="4">
        <v>1</v>
      </c>
      <c r="C342">
        <v>8</v>
      </c>
    </row>
    <row r="343" spans="1:3" x14ac:dyDescent="0.3">
      <c r="A343" t="s">
        <v>343</v>
      </c>
      <c r="B343" s="4">
        <v>1</v>
      </c>
      <c r="C343">
        <v>10</v>
      </c>
    </row>
    <row r="344" spans="1:3" x14ac:dyDescent="0.3">
      <c r="A344" t="s">
        <v>344</v>
      </c>
      <c r="B344" s="4">
        <v>0</v>
      </c>
      <c r="C344">
        <v>5</v>
      </c>
    </row>
    <row r="345" spans="1:3" x14ac:dyDescent="0.3">
      <c r="A345" t="s">
        <v>345</v>
      </c>
      <c r="B345" s="4">
        <v>0</v>
      </c>
      <c r="C345">
        <v>6</v>
      </c>
    </row>
    <row r="346" spans="1:3" x14ac:dyDescent="0.3">
      <c r="A346" t="s">
        <v>346</v>
      </c>
      <c r="B346" s="4">
        <v>1</v>
      </c>
      <c r="C346">
        <v>6.7</v>
      </c>
    </row>
    <row r="347" spans="1:3" x14ac:dyDescent="0.3">
      <c r="A347" t="s">
        <v>347</v>
      </c>
      <c r="B347" s="4">
        <v>0</v>
      </c>
      <c r="C347">
        <v>7.5</v>
      </c>
    </row>
    <row r="348" spans="1:3" x14ac:dyDescent="0.3">
      <c r="A348" t="s">
        <v>393</v>
      </c>
      <c r="B348" s="4">
        <v>0</v>
      </c>
      <c r="C348">
        <v>7</v>
      </c>
    </row>
    <row r="349" spans="1:3" x14ac:dyDescent="0.3">
      <c r="A349" t="s">
        <v>348</v>
      </c>
      <c r="B349" s="4">
        <v>1</v>
      </c>
      <c r="C349">
        <v>10</v>
      </c>
    </row>
    <row r="350" spans="1:3" x14ac:dyDescent="0.3">
      <c r="A350" t="s">
        <v>349</v>
      </c>
      <c r="B350" s="4">
        <v>0</v>
      </c>
      <c r="C350">
        <v>6.5</v>
      </c>
    </row>
    <row r="351" spans="1:3" x14ac:dyDescent="0.3">
      <c r="A351" t="s">
        <v>350</v>
      </c>
      <c r="B351" s="4">
        <v>0</v>
      </c>
      <c r="C351">
        <v>9</v>
      </c>
    </row>
    <row r="352" spans="1:3" x14ac:dyDescent="0.3">
      <c r="A352" t="s">
        <v>351</v>
      </c>
      <c r="B352" s="4">
        <v>1</v>
      </c>
      <c r="C352">
        <v>13.5</v>
      </c>
    </row>
    <row r="353" spans="1:3" x14ac:dyDescent="0.3">
      <c r="A353" t="s">
        <v>352</v>
      </c>
      <c r="B353" s="4">
        <v>1</v>
      </c>
      <c r="C353">
        <v>0</v>
      </c>
    </row>
    <row r="354" spans="1:3" x14ac:dyDescent="0.3">
      <c r="A354" t="s">
        <v>112</v>
      </c>
      <c r="B354" s="4">
        <v>1</v>
      </c>
      <c r="C354">
        <v>17.5</v>
      </c>
    </row>
    <row r="355" spans="1:3" x14ac:dyDescent="0.3">
      <c r="A355" t="s">
        <v>353</v>
      </c>
      <c r="B355" s="4">
        <v>0</v>
      </c>
      <c r="C355">
        <v>4</v>
      </c>
    </row>
    <row r="356" spans="1:3" x14ac:dyDescent="0.3">
      <c r="A356" t="s">
        <v>354</v>
      </c>
      <c r="B356" s="4">
        <v>0</v>
      </c>
      <c r="C356">
        <v>24</v>
      </c>
    </row>
    <row r="357" spans="1:3" x14ac:dyDescent="0.3">
      <c r="A357" t="s">
        <v>355</v>
      </c>
      <c r="B357" s="4">
        <v>1</v>
      </c>
      <c r="C357">
        <v>11</v>
      </c>
    </row>
    <row r="358" spans="1:3" x14ac:dyDescent="0.3">
      <c r="A358" t="s">
        <v>356</v>
      </c>
      <c r="B358" s="4">
        <v>0</v>
      </c>
      <c r="C358">
        <v>9.5</v>
      </c>
    </row>
    <row r="359" spans="1:3" x14ac:dyDescent="0.3">
      <c r="A359" t="s">
        <v>357</v>
      </c>
      <c r="B359" s="4">
        <v>0</v>
      </c>
      <c r="C359">
        <v>9</v>
      </c>
    </row>
    <row r="360" spans="1:3" x14ac:dyDescent="0.3">
      <c r="A360" t="s">
        <v>358</v>
      </c>
      <c r="B360" s="4">
        <v>0</v>
      </c>
      <c r="C360">
        <v>5</v>
      </c>
    </row>
    <row r="361" spans="1:3" x14ac:dyDescent="0.3">
      <c r="A361" t="s">
        <v>113</v>
      </c>
      <c r="B361" s="4">
        <v>1</v>
      </c>
      <c r="C361">
        <v>6.1</v>
      </c>
    </row>
    <row r="362" spans="1:3" x14ac:dyDescent="0.3">
      <c r="A362" t="s">
        <v>114</v>
      </c>
      <c r="B362" s="4">
        <v>1</v>
      </c>
      <c r="C362">
        <v>9.8000000000000007</v>
      </c>
    </row>
    <row r="363" spans="1:3" x14ac:dyDescent="0.3">
      <c r="A363" t="s">
        <v>359</v>
      </c>
      <c r="B363" s="4">
        <v>0</v>
      </c>
      <c r="C363">
        <v>6.8</v>
      </c>
    </row>
    <row r="364" spans="1:3" x14ac:dyDescent="0.3">
      <c r="A364" t="s">
        <v>360</v>
      </c>
      <c r="B364" s="4">
        <v>0</v>
      </c>
      <c r="C364">
        <v>7</v>
      </c>
    </row>
    <row r="365" spans="1:3" x14ac:dyDescent="0.3">
      <c r="A365" t="s">
        <v>361</v>
      </c>
      <c r="B365" s="4">
        <v>0</v>
      </c>
      <c r="C365">
        <v>10</v>
      </c>
    </row>
    <row r="366" spans="1:3" x14ac:dyDescent="0.3">
      <c r="A366" t="s">
        <v>362</v>
      </c>
      <c r="B366" s="4">
        <v>1</v>
      </c>
      <c r="C366">
        <v>11.5</v>
      </c>
    </row>
    <row r="367" spans="1:3" x14ac:dyDescent="0.3">
      <c r="A367" t="s">
        <v>363</v>
      </c>
      <c r="B367" s="4">
        <v>0</v>
      </c>
      <c r="C367">
        <v>6</v>
      </c>
    </row>
    <row r="368" spans="1:3" x14ac:dyDescent="0.3">
      <c r="A368" t="s">
        <v>364</v>
      </c>
      <c r="B368" s="4">
        <v>1</v>
      </c>
      <c r="C368">
        <v>7.5</v>
      </c>
    </row>
    <row r="369" spans="1:3" x14ac:dyDescent="0.3">
      <c r="A369" t="s">
        <v>115</v>
      </c>
      <c r="B369" s="4">
        <v>1</v>
      </c>
      <c r="C369">
        <v>10.8</v>
      </c>
    </row>
    <row r="370" spans="1:3" x14ac:dyDescent="0.3">
      <c r="A370" t="s">
        <v>116</v>
      </c>
      <c r="B370" s="4">
        <v>1</v>
      </c>
      <c r="C370">
        <v>9</v>
      </c>
    </row>
    <row r="371" spans="1:3" x14ac:dyDescent="0.3">
      <c r="A371" t="s">
        <v>365</v>
      </c>
      <c r="B371" s="4">
        <v>1</v>
      </c>
      <c r="C371">
        <v>7.5</v>
      </c>
    </row>
    <row r="372" spans="1:3" x14ac:dyDescent="0.3">
      <c r="A372" t="s">
        <v>366</v>
      </c>
      <c r="B372" s="4">
        <v>1</v>
      </c>
      <c r="C372">
        <v>8</v>
      </c>
    </row>
    <row r="373" spans="1:3" x14ac:dyDescent="0.3">
      <c r="A373" t="s">
        <v>367</v>
      </c>
      <c r="B373" s="4">
        <v>1</v>
      </c>
      <c r="C373">
        <v>6.5</v>
      </c>
    </row>
    <row r="374" spans="1:3" x14ac:dyDescent="0.3">
      <c r="A374" t="s">
        <v>368</v>
      </c>
      <c r="B374" s="4">
        <v>1</v>
      </c>
      <c r="C374">
        <v>11</v>
      </c>
    </row>
    <row r="375" spans="1:3" x14ac:dyDescent="0.3">
      <c r="A375" t="s">
        <v>369</v>
      </c>
      <c r="B375" s="4">
        <v>1</v>
      </c>
      <c r="C375">
        <v>7.7</v>
      </c>
    </row>
    <row r="376" spans="1:3" x14ac:dyDescent="0.3">
      <c r="A376" t="s">
        <v>370</v>
      </c>
      <c r="B376" s="4">
        <v>0</v>
      </c>
      <c r="C376">
        <v>8</v>
      </c>
    </row>
    <row r="377" spans="1:3" x14ac:dyDescent="0.3">
      <c r="A377" t="s">
        <v>371</v>
      </c>
      <c r="B377" s="4">
        <v>0</v>
      </c>
      <c r="C377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351D-5A91-470F-9528-AB7DBD49BB19}">
  <dimension ref="A1:AE377"/>
  <sheetViews>
    <sheetView tabSelected="1" topLeftCell="B1" zoomScale="55" zoomScaleNormal="55" workbookViewId="0">
      <selection activeCell="AO31" sqref="AO31"/>
    </sheetView>
  </sheetViews>
  <sheetFormatPr defaultRowHeight="14.4" x14ac:dyDescent="0.3"/>
  <cols>
    <col min="1" max="1" width="28.88671875" customWidth="1"/>
    <col min="14" max="15" width="8.88671875" style="3"/>
    <col min="17" max="17" width="15.33203125" customWidth="1"/>
    <col min="21" max="21" width="16.6640625" bestFit="1" customWidth="1"/>
  </cols>
  <sheetData>
    <row r="1" spans="1:23" x14ac:dyDescent="0.3">
      <c r="A1" t="s">
        <v>117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2" t="s">
        <v>394</v>
      </c>
      <c r="O1" s="22" t="s">
        <v>414</v>
      </c>
      <c r="Q1" s="23" t="s">
        <v>414</v>
      </c>
      <c r="R1" s="23" t="s">
        <v>396</v>
      </c>
      <c r="S1" s="23" t="s">
        <v>394</v>
      </c>
      <c r="U1" s="23" t="s">
        <v>449</v>
      </c>
      <c r="V1" s="23" t="s">
        <v>396</v>
      </c>
      <c r="W1" s="23" t="s">
        <v>394</v>
      </c>
    </row>
    <row r="2" spans="1:23" x14ac:dyDescent="0.3">
      <c r="A2" t="s">
        <v>12</v>
      </c>
      <c r="B2" t="s">
        <v>118</v>
      </c>
      <c r="C2">
        <v>6.7</v>
      </c>
      <c r="D2">
        <v>58</v>
      </c>
      <c r="E2">
        <v>4</v>
      </c>
      <c r="F2">
        <v>2</v>
      </c>
      <c r="G2">
        <v>64</v>
      </c>
      <c r="H2">
        <v>224</v>
      </c>
      <c r="I2">
        <v>82</v>
      </c>
      <c r="J2">
        <v>37</v>
      </c>
      <c r="K2">
        <v>36</v>
      </c>
      <c r="L2">
        <v>53</v>
      </c>
      <c r="M2">
        <v>3</v>
      </c>
      <c r="N2" s="3">
        <v>1</v>
      </c>
      <c r="O2" s="3" t="str">
        <f>VLOOKUP($A2, shotScaleDecade!$A$1:$N$394, 14, )</f>
        <v>1990s</v>
      </c>
      <c r="Q2" t="s">
        <v>442</v>
      </c>
      <c r="R2">
        <f>COUNTIFS($O$2:$O$377,$Q2, $N$2:$N$377, 0)</f>
        <v>1</v>
      </c>
      <c r="S2">
        <f>COUNTIFS($O$2:$O$377,$Q2, $N$2:$N$377, 1)</f>
        <v>1</v>
      </c>
      <c r="U2" t="s">
        <v>420</v>
      </c>
      <c r="V2">
        <v>39</v>
      </c>
      <c r="W2">
        <v>0</v>
      </c>
    </row>
    <row r="3" spans="1:23" x14ac:dyDescent="0.3">
      <c r="A3" t="s">
        <v>125</v>
      </c>
      <c r="B3" t="s">
        <v>118</v>
      </c>
      <c r="C3">
        <v>5</v>
      </c>
      <c r="D3">
        <v>0</v>
      </c>
      <c r="E3">
        <v>0</v>
      </c>
      <c r="F3">
        <v>0</v>
      </c>
      <c r="G3">
        <v>3</v>
      </c>
      <c r="H3">
        <v>53</v>
      </c>
      <c r="I3">
        <v>71</v>
      </c>
      <c r="J3">
        <v>77</v>
      </c>
      <c r="K3">
        <v>109</v>
      </c>
      <c r="L3">
        <v>111</v>
      </c>
      <c r="M3">
        <v>76</v>
      </c>
      <c r="N3" s="3">
        <v>1</v>
      </c>
      <c r="O3" s="3" t="str">
        <f>VLOOKUP($A3, shotScaleDecade!$A$1:$N$394, 14, )</f>
        <v>1930s</v>
      </c>
      <c r="Q3" t="s">
        <v>420</v>
      </c>
      <c r="R3">
        <f t="shared" ref="R3:R12" si="0">COUNTIFS($O$2:$O$377,$Q3, $N$2:$N$377, 0)</f>
        <v>36</v>
      </c>
      <c r="S3">
        <f t="shared" ref="S3:S12" si="1">COUNTIFS($O$2:$O$377,$Q3, $N$2:$N$377, 1)</f>
        <v>1</v>
      </c>
      <c r="U3" t="s">
        <v>417</v>
      </c>
      <c r="V3">
        <v>78</v>
      </c>
      <c r="W3">
        <v>6</v>
      </c>
    </row>
    <row r="4" spans="1:23" x14ac:dyDescent="0.3">
      <c r="A4" t="s">
        <v>126</v>
      </c>
      <c r="B4" t="s">
        <v>118</v>
      </c>
      <c r="C4">
        <v>8</v>
      </c>
      <c r="D4">
        <v>23</v>
      </c>
      <c r="E4">
        <v>16</v>
      </c>
      <c r="F4">
        <v>9</v>
      </c>
      <c r="G4">
        <v>33</v>
      </c>
      <c r="H4">
        <v>26</v>
      </c>
      <c r="I4">
        <v>89</v>
      </c>
      <c r="J4">
        <v>141</v>
      </c>
      <c r="K4">
        <v>136</v>
      </c>
      <c r="L4">
        <v>70</v>
      </c>
      <c r="M4">
        <v>5</v>
      </c>
      <c r="N4" s="3">
        <v>0</v>
      </c>
      <c r="O4" s="3" t="str">
        <f>VLOOKUP($A4, shotScaleDecade!$A$1:$N$394, 14, )</f>
        <v>1920s</v>
      </c>
      <c r="Q4" t="s">
        <v>417</v>
      </c>
      <c r="R4">
        <f t="shared" si="0"/>
        <v>78</v>
      </c>
      <c r="S4">
        <f t="shared" si="1"/>
        <v>6</v>
      </c>
      <c r="U4" t="s">
        <v>416</v>
      </c>
      <c r="V4">
        <v>0</v>
      </c>
      <c r="W4">
        <v>103</v>
      </c>
    </row>
    <row r="5" spans="1:23" x14ac:dyDescent="0.3">
      <c r="A5" t="s">
        <v>127</v>
      </c>
      <c r="B5" t="s">
        <v>119</v>
      </c>
      <c r="C5">
        <v>6</v>
      </c>
      <c r="D5">
        <v>10</v>
      </c>
      <c r="E5">
        <v>0</v>
      </c>
      <c r="F5">
        <v>0</v>
      </c>
      <c r="G5">
        <v>17</v>
      </c>
      <c r="H5">
        <v>68</v>
      </c>
      <c r="I5">
        <v>84</v>
      </c>
      <c r="J5">
        <v>82</v>
      </c>
      <c r="K5">
        <v>101</v>
      </c>
      <c r="L5">
        <v>142</v>
      </c>
      <c r="M5">
        <v>5</v>
      </c>
      <c r="N5" s="3">
        <v>0</v>
      </c>
      <c r="O5" s="3" t="str">
        <f>VLOOKUP($A5, shotScaleDecade!$A$1:$N$394, 14, )</f>
        <v>1920s</v>
      </c>
      <c r="Q5" t="s">
        <v>416</v>
      </c>
      <c r="R5">
        <f t="shared" si="0"/>
        <v>0</v>
      </c>
      <c r="S5">
        <f t="shared" si="1"/>
        <v>103</v>
      </c>
      <c r="U5" t="s">
        <v>419</v>
      </c>
      <c r="V5">
        <v>0</v>
      </c>
      <c r="W5">
        <v>34</v>
      </c>
    </row>
    <row r="6" spans="1:23" x14ac:dyDescent="0.3">
      <c r="A6" t="s">
        <v>13</v>
      </c>
      <c r="B6" t="s">
        <v>118</v>
      </c>
      <c r="C6">
        <v>4.2</v>
      </c>
      <c r="D6">
        <v>64</v>
      </c>
      <c r="E6">
        <v>12</v>
      </c>
      <c r="F6">
        <v>7</v>
      </c>
      <c r="G6">
        <v>70</v>
      </c>
      <c r="H6">
        <v>199</v>
      </c>
      <c r="I6">
        <v>93</v>
      </c>
      <c r="J6">
        <v>51</v>
      </c>
      <c r="K6">
        <v>26</v>
      </c>
      <c r="L6">
        <v>51</v>
      </c>
      <c r="M6">
        <v>9</v>
      </c>
      <c r="N6" s="3">
        <v>1</v>
      </c>
      <c r="O6" s="3" t="str">
        <f>VLOOKUP($A6, shotScaleDecade!$A$1:$N$394, 14, )</f>
        <v>1970s</v>
      </c>
      <c r="Q6" t="s">
        <v>419</v>
      </c>
      <c r="R6">
        <f t="shared" si="0"/>
        <v>0</v>
      </c>
      <c r="S6">
        <f t="shared" si="1"/>
        <v>34</v>
      </c>
      <c r="U6" t="s">
        <v>421</v>
      </c>
      <c r="V6">
        <v>0</v>
      </c>
      <c r="W6">
        <v>41</v>
      </c>
    </row>
    <row r="7" spans="1:23" x14ac:dyDescent="0.3">
      <c r="A7" t="s">
        <v>129</v>
      </c>
      <c r="B7" t="s">
        <v>118</v>
      </c>
      <c r="C7">
        <v>13</v>
      </c>
      <c r="D7">
        <v>0</v>
      </c>
      <c r="E7">
        <v>0</v>
      </c>
      <c r="F7">
        <v>0</v>
      </c>
      <c r="G7">
        <v>27</v>
      </c>
      <c r="H7">
        <v>75</v>
      </c>
      <c r="I7">
        <v>75</v>
      </c>
      <c r="J7">
        <v>95</v>
      </c>
      <c r="K7">
        <v>98</v>
      </c>
      <c r="L7">
        <v>108</v>
      </c>
      <c r="M7">
        <v>20</v>
      </c>
      <c r="N7" s="3">
        <v>1</v>
      </c>
      <c r="O7" s="3" t="str">
        <f>VLOOKUP($A7, shotScaleDecade!$A$1:$N$394, 14, )</f>
        <v>1930s</v>
      </c>
      <c r="Q7" t="s">
        <v>421</v>
      </c>
      <c r="R7">
        <f t="shared" si="0"/>
        <v>0</v>
      </c>
      <c r="S7">
        <f t="shared" si="1"/>
        <v>41</v>
      </c>
      <c r="U7" t="s">
        <v>440</v>
      </c>
      <c r="V7">
        <v>0</v>
      </c>
      <c r="W7">
        <v>5</v>
      </c>
    </row>
    <row r="8" spans="1:23" x14ac:dyDescent="0.3">
      <c r="A8" t="s">
        <v>14</v>
      </c>
      <c r="B8" t="s">
        <v>118</v>
      </c>
      <c r="C8">
        <v>5.5</v>
      </c>
      <c r="D8">
        <v>33</v>
      </c>
      <c r="E8">
        <v>7</v>
      </c>
      <c r="F8">
        <v>18</v>
      </c>
      <c r="G8">
        <v>138</v>
      </c>
      <c r="H8">
        <v>141</v>
      </c>
      <c r="I8">
        <v>50</v>
      </c>
      <c r="J8">
        <v>34</v>
      </c>
      <c r="K8">
        <v>41</v>
      </c>
      <c r="L8">
        <v>90</v>
      </c>
      <c r="M8">
        <v>6</v>
      </c>
      <c r="N8" s="3">
        <v>1</v>
      </c>
      <c r="O8" s="3" t="str">
        <f>VLOOKUP($A8, shotScaleDecade!$A$1:$N$394, 14, )</f>
        <v>1970s</v>
      </c>
      <c r="Q8" t="s">
        <v>440</v>
      </c>
      <c r="R8">
        <f t="shared" si="0"/>
        <v>0</v>
      </c>
      <c r="S8">
        <f t="shared" si="1"/>
        <v>5</v>
      </c>
      <c r="U8" t="s">
        <v>438</v>
      </c>
      <c r="V8">
        <v>0</v>
      </c>
      <c r="W8">
        <v>25</v>
      </c>
    </row>
    <row r="9" spans="1:23" x14ac:dyDescent="0.3">
      <c r="A9" t="s">
        <v>15</v>
      </c>
      <c r="B9" t="s">
        <v>118</v>
      </c>
      <c r="C9">
        <v>3.9</v>
      </c>
      <c r="D9">
        <v>31</v>
      </c>
      <c r="E9">
        <v>4</v>
      </c>
      <c r="F9">
        <v>10</v>
      </c>
      <c r="G9">
        <v>52</v>
      </c>
      <c r="H9">
        <v>152</v>
      </c>
      <c r="I9">
        <v>72</v>
      </c>
      <c r="J9">
        <v>60</v>
      </c>
      <c r="K9">
        <v>68</v>
      </c>
      <c r="L9">
        <v>88</v>
      </c>
      <c r="M9">
        <v>4</v>
      </c>
      <c r="N9" s="3">
        <v>1</v>
      </c>
      <c r="O9" s="3" t="str">
        <f>VLOOKUP($A9, shotScaleDecade!$A$1:$N$394, 14, )</f>
        <v>1990s</v>
      </c>
      <c r="Q9" t="s">
        <v>438</v>
      </c>
      <c r="R9">
        <f t="shared" si="0"/>
        <v>0</v>
      </c>
      <c r="S9">
        <f t="shared" si="1"/>
        <v>25</v>
      </c>
      <c r="U9" t="s">
        <v>439</v>
      </c>
      <c r="V9">
        <v>0</v>
      </c>
      <c r="W9">
        <v>6</v>
      </c>
    </row>
    <row r="10" spans="1:23" x14ac:dyDescent="0.3">
      <c r="A10" t="s">
        <v>130</v>
      </c>
      <c r="B10" t="s">
        <v>124</v>
      </c>
      <c r="C10">
        <v>5.5</v>
      </c>
      <c r="D10">
        <v>16</v>
      </c>
      <c r="E10">
        <v>11</v>
      </c>
      <c r="F10">
        <v>11</v>
      </c>
      <c r="G10">
        <v>38</v>
      </c>
      <c r="H10">
        <v>91</v>
      </c>
      <c r="I10">
        <v>71</v>
      </c>
      <c r="J10">
        <v>82</v>
      </c>
      <c r="K10">
        <v>93</v>
      </c>
      <c r="L10">
        <v>118</v>
      </c>
      <c r="M10">
        <v>8</v>
      </c>
      <c r="N10" s="3">
        <v>0</v>
      </c>
      <c r="O10" s="3" t="str">
        <f>VLOOKUP($A10, shotScaleDecade!$A$1:$N$394, 14, )</f>
        <v>1920s</v>
      </c>
      <c r="Q10" t="s">
        <v>439</v>
      </c>
      <c r="R10">
        <f t="shared" si="0"/>
        <v>0</v>
      </c>
      <c r="S10">
        <f t="shared" si="1"/>
        <v>6</v>
      </c>
      <c r="U10" t="s">
        <v>415</v>
      </c>
      <c r="V10">
        <v>0</v>
      </c>
      <c r="W10">
        <v>37</v>
      </c>
    </row>
    <row r="11" spans="1:23" x14ac:dyDescent="0.3">
      <c r="A11" t="s">
        <v>131</v>
      </c>
      <c r="B11" t="s">
        <v>124</v>
      </c>
      <c r="C11">
        <v>12</v>
      </c>
      <c r="D11">
        <v>32</v>
      </c>
      <c r="E11">
        <v>8</v>
      </c>
      <c r="F11">
        <v>8</v>
      </c>
      <c r="G11">
        <v>24</v>
      </c>
      <c r="H11">
        <v>78</v>
      </c>
      <c r="I11">
        <v>85</v>
      </c>
      <c r="J11">
        <v>95</v>
      </c>
      <c r="K11">
        <v>124</v>
      </c>
      <c r="L11">
        <v>87</v>
      </c>
      <c r="M11">
        <v>6</v>
      </c>
      <c r="N11" s="3">
        <v>1</v>
      </c>
      <c r="O11" s="3" t="str">
        <f>VLOOKUP($A11, shotScaleDecade!$A$1:$N$394, 14, )</f>
        <v>1940s</v>
      </c>
      <c r="Q11" t="s">
        <v>415</v>
      </c>
      <c r="R11">
        <f t="shared" si="0"/>
        <v>0</v>
      </c>
      <c r="S11">
        <f t="shared" si="1"/>
        <v>37</v>
      </c>
      <c r="U11" t="s">
        <v>441</v>
      </c>
      <c r="V11">
        <v>0</v>
      </c>
      <c r="W11">
        <v>2</v>
      </c>
    </row>
    <row r="12" spans="1:23" x14ac:dyDescent="0.3">
      <c r="A12" t="s">
        <v>132</v>
      </c>
      <c r="B12" t="s">
        <v>118</v>
      </c>
      <c r="C12">
        <v>14.4</v>
      </c>
      <c r="D12">
        <v>43</v>
      </c>
      <c r="E12">
        <v>9</v>
      </c>
      <c r="F12">
        <v>6</v>
      </c>
      <c r="G12">
        <v>7</v>
      </c>
      <c r="H12">
        <v>166</v>
      </c>
      <c r="I12">
        <v>69</v>
      </c>
      <c r="J12">
        <v>105</v>
      </c>
      <c r="K12">
        <v>55</v>
      </c>
      <c r="L12">
        <v>93</v>
      </c>
      <c r="M12">
        <v>7</v>
      </c>
      <c r="N12" s="3">
        <v>1</v>
      </c>
      <c r="O12" s="3" t="str">
        <f>VLOOKUP($A12, shotScaleDecade!$A$1:$N$394, 14, )</f>
        <v>1970s</v>
      </c>
      <c r="Q12" t="s">
        <v>441</v>
      </c>
      <c r="R12">
        <f t="shared" si="0"/>
        <v>0</v>
      </c>
      <c r="S12">
        <f t="shared" si="1"/>
        <v>2</v>
      </c>
    </row>
    <row r="13" spans="1:23" x14ac:dyDescent="0.3">
      <c r="A13" t="s">
        <v>16</v>
      </c>
      <c r="B13" t="s">
        <v>118</v>
      </c>
      <c r="C13">
        <v>7.7</v>
      </c>
      <c r="D13">
        <v>37</v>
      </c>
      <c r="E13">
        <v>7</v>
      </c>
      <c r="F13">
        <v>4</v>
      </c>
      <c r="G13">
        <v>20</v>
      </c>
      <c r="H13">
        <v>137</v>
      </c>
      <c r="I13">
        <v>99</v>
      </c>
      <c r="J13">
        <v>93</v>
      </c>
      <c r="K13">
        <v>84</v>
      </c>
      <c r="L13">
        <v>64</v>
      </c>
      <c r="M13">
        <v>3</v>
      </c>
      <c r="N13" s="3">
        <v>1</v>
      </c>
      <c r="O13" s="3" t="str">
        <f>VLOOKUP($A13, shotScaleDecade!$A$1:$N$394, 14, )</f>
        <v>1930s</v>
      </c>
    </row>
    <row r="14" spans="1:23" x14ac:dyDescent="0.3">
      <c r="A14" t="s">
        <v>133</v>
      </c>
      <c r="B14" t="s">
        <v>121</v>
      </c>
      <c r="C14">
        <v>7.6</v>
      </c>
      <c r="D14">
        <v>10</v>
      </c>
      <c r="E14">
        <v>12</v>
      </c>
      <c r="F14">
        <v>8</v>
      </c>
      <c r="G14">
        <v>27</v>
      </c>
      <c r="H14">
        <v>7</v>
      </c>
      <c r="I14">
        <v>21</v>
      </c>
      <c r="J14">
        <v>57</v>
      </c>
      <c r="K14">
        <v>168</v>
      </c>
      <c r="L14">
        <v>204</v>
      </c>
      <c r="M14">
        <v>13</v>
      </c>
      <c r="N14" s="3">
        <v>0</v>
      </c>
      <c r="O14" s="3" t="str">
        <f>VLOOKUP($A14, shotScaleDecade!$A$1:$N$394, 14, )</f>
        <v>1910s</v>
      </c>
    </row>
    <row r="15" spans="1:23" x14ac:dyDescent="0.3">
      <c r="A15" t="s">
        <v>134</v>
      </c>
      <c r="B15" t="s">
        <v>121</v>
      </c>
      <c r="C15">
        <v>6.2</v>
      </c>
      <c r="D15">
        <v>7</v>
      </c>
      <c r="E15">
        <v>4</v>
      </c>
      <c r="F15">
        <v>4</v>
      </c>
      <c r="G15">
        <v>6</v>
      </c>
      <c r="H15">
        <v>39</v>
      </c>
      <c r="I15">
        <v>59</v>
      </c>
      <c r="J15">
        <v>42</v>
      </c>
      <c r="K15">
        <v>84</v>
      </c>
      <c r="L15">
        <v>247</v>
      </c>
      <c r="M15">
        <v>22</v>
      </c>
      <c r="N15" s="3">
        <v>0</v>
      </c>
      <c r="O15" s="3" t="str">
        <f>VLOOKUP($A15, shotScaleDecade!$A$1:$N$394, 14, )</f>
        <v>1920s</v>
      </c>
    </row>
    <row r="16" spans="1:23" x14ac:dyDescent="0.3">
      <c r="A16" t="s">
        <v>17</v>
      </c>
      <c r="B16" t="s">
        <v>119</v>
      </c>
      <c r="C16">
        <v>6.4</v>
      </c>
      <c r="D16">
        <v>17</v>
      </c>
      <c r="E16">
        <v>12</v>
      </c>
      <c r="F16">
        <v>10</v>
      </c>
      <c r="G16">
        <v>25</v>
      </c>
      <c r="H16">
        <v>77</v>
      </c>
      <c r="I16">
        <v>102</v>
      </c>
      <c r="J16">
        <v>96</v>
      </c>
      <c r="K16">
        <v>77</v>
      </c>
      <c r="L16">
        <v>106</v>
      </c>
      <c r="M16">
        <v>17</v>
      </c>
      <c r="N16" s="3">
        <v>1</v>
      </c>
      <c r="O16" s="3" t="str">
        <f>VLOOKUP($A16, shotScaleDecade!$A$1:$N$394, 14, )</f>
        <v>1930s</v>
      </c>
      <c r="Q16" s="26" t="s">
        <v>443</v>
      </c>
      <c r="R16" s="26"/>
    </row>
    <row r="17" spans="1:31" x14ac:dyDescent="0.3">
      <c r="A17" t="s">
        <v>18</v>
      </c>
      <c r="B17" t="s">
        <v>118</v>
      </c>
      <c r="C17">
        <v>7.6</v>
      </c>
      <c r="D17">
        <v>16</v>
      </c>
      <c r="E17">
        <v>6</v>
      </c>
      <c r="F17">
        <v>6</v>
      </c>
      <c r="G17">
        <v>13</v>
      </c>
      <c r="H17">
        <v>31</v>
      </c>
      <c r="I17">
        <v>63</v>
      </c>
      <c r="J17">
        <v>98</v>
      </c>
      <c r="K17">
        <v>119</v>
      </c>
      <c r="L17">
        <v>166</v>
      </c>
      <c r="M17">
        <v>10</v>
      </c>
      <c r="N17" s="3">
        <v>1</v>
      </c>
      <c r="O17" s="3" t="str">
        <f>VLOOKUP($A17, shotScaleDecade!$A$1:$N$394, 14, )</f>
        <v>1930s</v>
      </c>
      <c r="Q17" t="str" cm="1">
        <f t="array" ref="Q17:AE18">_xlfn._xlws.FILTER($A$1:$O$377, $O$1:$O$377=Q2)</f>
        <v>Madeleine</v>
      </c>
      <c r="R17" t="str">
        <v>GER</v>
      </c>
      <c r="S17">
        <v>39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205</v>
      </c>
      <c r="AB17">
        <v>194</v>
      </c>
      <c r="AC17">
        <v>0</v>
      </c>
      <c r="AD17">
        <v>1</v>
      </c>
      <c r="AE17" t="str">
        <v>1800s</v>
      </c>
    </row>
    <row r="18" spans="1:31" x14ac:dyDescent="0.3">
      <c r="A18" t="s">
        <v>135</v>
      </c>
      <c r="B18" t="s">
        <v>121</v>
      </c>
      <c r="C18">
        <v>8</v>
      </c>
      <c r="D18">
        <v>0</v>
      </c>
      <c r="E18">
        <v>0</v>
      </c>
      <c r="F18">
        <v>0</v>
      </c>
      <c r="G18">
        <v>3</v>
      </c>
      <c r="H18">
        <v>35</v>
      </c>
      <c r="I18">
        <v>43</v>
      </c>
      <c r="J18">
        <v>134</v>
      </c>
      <c r="K18">
        <v>131</v>
      </c>
      <c r="L18">
        <v>111</v>
      </c>
      <c r="M18">
        <v>45</v>
      </c>
      <c r="N18" s="3">
        <v>0</v>
      </c>
      <c r="O18" s="3" t="str">
        <f>VLOOKUP($A18, shotScaleDecade!$A$1:$N$394, 14, )</f>
        <v>1920s</v>
      </c>
      <c r="Q18" t="str">
        <v>Wandas Trick</v>
      </c>
      <c r="R18" t="str">
        <v>GER</v>
      </c>
      <c r="S18">
        <v>9</v>
      </c>
      <c r="T18">
        <v>0</v>
      </c>
      <c r="U18">
        <v>0</v>
      </c>
      <c r="V18">
        <v>9</v>
      </c>
      <c r="W18">
        <v>9</v>
      </c>
      <c r="X18">
        <v>27</v>
      </c>
      <c r="Y18">
        <v>24</v>
      </c>
      <c r="Z18">
        <v>24</v>
      </c>
      <c r="AA18">
        <v>306</v>
      </c>
      <c r="AB18">
        <v>108</v>
      </c>
      <c r="AC18">
        <v>0</v>
      </c>
      <c r="AD18">
        <v>0</v>
      </c>
      <c r="AE18" t="str">
        <v>1800s</v>
      </c>
    </row>
    <row r="19" spans="1:31" x14ac:dyDescent="0.3">
      <c r="A19" t="s">
        <v>136</v>
      </c>
      <c r="B19" t="s">
        <v>121</v>
      </c>
      <c r="C19">
        <v>4.8</v>
      </c>
      <c r="D19">
        <v>24</v>
      </c>
      <c r="E19">
        <v>18</v>
      </c>
      <c r="F19">
        <v>8</v>
      </c>
      <c r="G19">
        <v>11</v>
      </c>
      <c r="H19">
        <v>25</v>
      </c>
      <c r="I19">
        <v>64</v>
      </c>
      <c r="J19">
        <v>81</v>
      </c>
      <c r="K19">
        <v>104</v>
      </c>
      <c r="L19">
        <v>179</v>
      </c>
      <c r="M19">
        <v>35</v>
      </c>
      <c r="N19" s="3">
        <v>0</v>
      </c>
      <c r="O19" s="3" t="str">
        <f>VLOOKUP($A19, shotScaleDecade!$A$1:$N$394, 14, )</f>
        <v>1920s</v>
      </c>
    </row>
    <row r="20" spans="1:31" x14ac:dyDescent="0.3">
      <c r="A20" t="s">
        <v>137</v>
      </c>
      <c r="B20" t="s">
        <v>118</v>
      </c>
      <c r="C20">
        <v>7.5</v>
      </c>
      <c r="D20">
        <v>0</v>
      </c>
      <c r="E20">
        <v>0</v>
      </c>
      <c r="F20">
        <v>7</v>
      </c>
      <c r="G20">
        <v>36</v>
      </c>
      <c r="H20">
        <v>16</v>
      </c>
      <c r="I20">
        <v>18</v>
      </c>
      <c r="J20">
        <v>80</v>
      </c>
      <c r="K20">
        <v>121</v>
      </c>
      <c r="L20">
        <v>215</v>
      </c>
      <c r="M20">
        <v>14</v>
      </c>
      <c r="N20" s="3">
        <v>0</v>
      </c>
      <c r="O20" s="3" t="str">
        <f>VLOOKUP($A20, shotScaleDecade!$A$1:$N$394, 14, )</f>
        <v>1910s</v>
      </c>
      <c r="Q20" s="26" t="s">
        <v>444</v>
      </c>
      <c r="R20" s="26"/>
    </row>
    <row r="21" spans="1:31" x14ac:dyDescent="0.3">
      <c r="A21" t="s">
        <v>138</v>
      </c>
      <c r="B21" t="s">
        <v>119</v>
      </c>
      <c r="C21">
        <v>22</v>
      </c>
      <c r="D21">
        <v>14</v>
      </c>
      <c r="E21">
        <v>2</v>
      </c>
      <c r="F21">
        <v>7</v>
      </c>
      <c r="G21">
        <v>25</v>
      </c>
      <c r="H21">
        <v>6</v>
      </c>
      <c r="I21">
        <v>74</v>
      </c>
      <c r="J21">
        <v>142</v>
      </c>
      <c r="K21">
        <v>142</v>
      </c>
      <c r="L21">
        <v>111</v>
      </c>
      <c r="M21">
        <v>0</v>
      </c>
      <c r="N21" s="3">
        <v>1</v>
      </c>
      <c r="O21" s="3" t="str">
        <f>VLOOKUP($A21, shotScaleDecade!$A$1:$N$394, 14, )</f>
        <v>1940s</v>
      </c>
      <c r="Q21" t="str" cm="1">
        <f t="array" ref="Q21:AE57">_xlfn._xlws.FILTER($A$1:$O$377, $O$1:$O$377=Q3)</f>
        <v>Appel du Sang, L'</v>
      </c>
      <c r="R21" t="str">
        <v>FRA</v>
      </c>
      <c r="S21">
        <v>7.6</v>
      </c>
      <c r="T21">
        <v>10</v>
      </c>
      <c r="U21">
        <v>12</v>
      </c>
      <c r="V21">
        <v>8</v>
      </c>
      <c r="W21">
        <v>27</v>
      </c>
      <c r="X21">
        <v>7</v>
      </c>
      <c r="Y21">
        <v>21</v>
      </c>
      <c r="Z21">
        <v>57</v>
      </c>
      <c r="AA21">
        <v>168</v>
      </c>
      <c r="AB21">
        <v>204</v>
      </c>
      <c r="AC21">
        <v>13</v>
      </c>
      <c r="AD21">
        <v>0</v>
      </c>
      <c r="AE21" t="str">
        <v>1910s</v>
      </c>
    </row>
    <row r="22" spans="1:31" x14ac:dyDescent="0.3">
      <c r="A22" t="s">
        <v>19</v>
      </c>
      <c r="B22" t="s">
        <v>118</v>
      </c>
      <c r="C22">
        <v>8</v>
      </c>
      <c r="D22">
        <v>0</v>
      </c>
      <c r="E22">
        <v>0</v>
      </c>
      <c r="F22">
        <v>0</v>
      </c>
      <c r="G22">
        <v>42</v>
      </c>
      <c r="H22">
        <v>124</v>
      </c>
      <c r="I22">
        <v>99</v>
      </c>
      <c r="J22">
        <v>89</v>
      </c>
      <c r="K22">
        <v>69</v>
      </c>
      <c r="L22">
        <v>59</v>
      </c>
      <c r="M22">
        <v>19</v>
      </c>
      <c r="N22" s="3">
        <v>1</v>
      </c>
      <c r="O22" s="3" t="str">
        <f>VLOOKUP($A22, shotScaleDecade!$A$1:$N$394, 14, )</f>
        <v>1940s</v>
      </c>
      <c r="Q22" t="str">
        <v>Avenging Conscience, The</v>
      </c>
      <c r="R22" t="str">
        <v>USA</v>
      </c>
      <c r="S22">
        <v>7.5</v>
      </c>
      <c r="T22">
        <v>0</v>
      </c>
      <c r="U22">
        <v>0</v>
      </c>
      <c r="V22">
        <v>7</v>
      </c>
      <c r="W22">
        <v>36</v>
      </c>
      <c r="X22">
        <v>16</v>
      </c>
      <c r="Y22">
        <v>18</v>
      </c>
      <c r="Z22">
        <v>80</v>
      </c>
      <c r="AA22">
        <v>121</v>
      </c>
      <c r="AB22">
        <v>215</v>
      </c>
      <c r="AC22">
        <v>14</v>
      </c>
      <c r="AD22">
        <v>0</v>
      </c>
      <c r="AE22" t="str">
        <v>1910s</v>
      </c>
    </row>
    <row r="23" spans="1:31" x14ac:dyDescent="0.3">
      <c r="A23" t="s">
        <v>139</v>
      </c>
      <c r="B23" t="s">
        <v>121</v>
      </c>
      <c r="C23">
        <v>13.5</v>
      </c>
      <c r="D23">
        <v>18</v>
      </c>
      <c r="E23">
        <v>16</v>
      </c>
      <c r="F23">
        <v>11</v>
      </c>
      <c r="G23">
        <v>39</v>
      </c>
      <c r="H23">
        <v>43</v>
      </c>
      <c r="I23">
        <v>54</v>
      </c>
      <c r="J23">
        <v>109</v>
      </c>
      <c r="K23">
        <v>118</v>
      </c>
      <c r="L23">
        <v>118</v>
      </c>
      <c r="M23">
        <v>22</v>
      </c>
      <c r="N23" s="3">
        <v>0</v>
      </c>
      <c r="O23" s="3" t="str">
        <f>VLOOKUP($A23, shotScaleDecade!$A$1:$N$394, 14, )</f>
        <v>1910s</v>
      </c>
      <c r="Q23" t="str">
        <v>Barberousse</v>
      </c>
      <c r="R23" t="str">
        <v>FRA</v>
      </c>
      <c r="S23">
        <v>13.5</v>
      </c>
      <c r="T23">
        <v>18</v>
      </c>
      <c r="U23">
        <v>16</v>
      </c>
      <c r="V23">
        <v>11</v>
      </c>
      <c r="W23">
        <v>39</v>
      </c>
      <c r="X23">
        <v>43</v>
      </c>
      <c r="Y23">
        <v>54</v>
      </c>
      <c r="Z23">
        <v>109</v>
      </c>
      <c r="AA23">
        <v>118</v>
      </c>
      <c r="AB23">
        <v>118</v>
      </c>
      <c r="AC23">
        <v>22</v>
      </c>
      <c r="AD23">
        <v>0</v>
      </c>
      <c r="AE23" t="str">
        <v>1910s</v>
      </c>
    </row>
    <row r="24" spans="1:31" x14ac:dyDescent="0.3">
      <c r="A24" t="s">
        <v>140</v>
      </c>
      <c r="B24" t="s">
        <v>118</v>
      </c>
      <c r="C24">
        <v>3.4</v>
      </c>
      <c r="D24">
        <v>36</v>
      </c>
      <c r="E24">
        <v>11</v>
      </c>
      <c r="F24">
        <v>0</v>
      </c>
      <c r="G24">
        <v>33</v>
      </c>
      <c r="H24">
        <v>142</v>
      </c>
      <c r="I24">
        <v>69</v>
      </c>
      <c r="J24">
        <v>66</v>
      </c>
      <c r="K24">
        <v>77</v>
      </c>
      <c r="L24">
        <v>104</v>
      </c>
      <c r="M24">
        <v>9</v>
      </c>
      <c r="N24" s="3">
        <v>1</v>
      </c>
      <c r="O24" s="3" t="str">
        <f>VLOOKUP($A24, shotScaleDecade!$A$1:$N$394, 14, )</f>
        <v>1990s</v>
      </c>
      <c r="Q24" t="str">
        <v>Birth of a Nation</v>
      </c>
      <c r="R24" t="str">
        <v>USA</v>
      </c>
      <c r="S24">
        <v>7</v>
      </c>
      <c r="T24">
        <v>0</v>
      </c>
      <c r="U24">
        <v>0</v>
      </c>
      <c r="V24">
        <v>0</v>
      </c>
      <c r="W24">
        <v>1</v>
      </c>
      <c r="X24">
        <v>19</v>
      </c>
      <c r="Y24">
        <v>26</v>
      </c>
      <c r="Z24">
        <v>78</v>
      </c>
      <c r="AA24">
        <v>126</v>
      </c>
      <c r="AB24">
        <v>172</v>
      </c>
      <c r="AC24">
        <v>79</v>
      </c>
      <c r="AD24">
        <v>0</v>
      </c>
      <c r="AE24" t="str">
        <v>1910s</v>
      </c>
    </row>
    <row r="25" spans="1:31" x14ac:dyDescent="0.3">
      <c r="A25" t="s">
        <v>141</v>
      </c>
      <c r="B25" t="s">
        <v>118</v>
      </c>
      <c r="C25">
        <v>4.2</v>
      </c>
      <c r="D25">
        <v>44</v>
      </c>
      <c r="E25">
        <v>10</v>
      </c>
      <c r="F25">
        <v>11</v>
      </c>
      <c r="G25">
        <v>44</v>
      </c>
      <c r="H25">
        <v>166</v>
      </c>
      <c r="I25">
        <v>106</v>
      </c>
      <c r="J25">
        <v>50</v>
      </c>
      <c r="K25">
        <v>66</v>
      </c>
      <c r="L25">
        <v>55</v>
      </c>
      <c r="M25">
        <v>12</v>
      </c>
      <c r="N25" s="3">
        <v>1</v>
      </c>
      <c r="O25" s="3" t="str">
        <f>VLOOKUP($A25, shotScaleDecade!$A$1:$N$394, 14, )</f>
        <v>1980s</v>
      </c>
      <c r="Q25" t="str">
        <v>Broken Blossoms</v>
      </c>
      <c r="R25" t="str">
        <v>USA</v>
      </c>
      <c r="S25">
        <v>8.5</v>
      </c>
      <c r="T25">
        <v>0</v>
      </c>
      <c r="U25">
        <v>0</v>
      </c>
      <c r="V25">
        <v>4</v>
      </c>
      <c r="W25">
        <v>7</v>
      </c>
      <c r="X25">
        <v>53</v>
      </c>
      <c r="Y25">
        <v>76</v>
      </c>
      <c r="Z25">
        <v>93</v>
      </c>
      <c r="AA25">
        <v>50</v>
      </c>
      <c r="AB25">
        <v>170</v>
      </c>
      <c r="AC25">
        <v>54</v>
      </c>
      <c r="AD25">
        <v>1</v>
      </c>
      <c r="AE25" t="str">
        <v>1910s</v>
      </c>
    </row>
    <row r="26" spans="1:31" x14ac:dyDescent="0.3">
      <c r="A26" t="s">
        <v>20</v>
      </c>
      <c r="B26" t="s">
        <v>118</v>
      </c>
      <c r="C26">
        <v>5.6</v>
      </c>
      <c r="D26">
        <v>25</v>
      </c>
      <c r="E26">
        <v>12</v>
      </c>
      <c r="F26">
        <v>19</v>
      </c>
      <c r="G26">
        <v>45</v>
      </c>
      <c r="H26">
        <v>108</v>
      </c>
      <c r="I26">
        <v>52</v>
      </c>
      <c r="J26">
        <v>45</v>
      </c>
      <c r="K26">
        <v>65</v>
      </c>
      <c r="L26">
        <v>141</v>
      </c>
      <c r="M26">
        <v>44</v>
      </c>
      <c r="N26" s="3">
        <v>1</v>
      </c>
      <c r="O26" s="3" t="str">
        <f>VLOOKUP($A26, shotScaleDecade!$A$1:$N$394, 14, )</f>
        <v>1950s</v>
      </c>
      <c r="Q26" t="str">
        <v>Cheat, The</v>
      </c>
      <c r="R26" t="str">
        <v>USA</v>
      </c>
      <c r="S26">
        <v>12</v>
      </c>
      <c r="T26">
        <v>0</v>
      </c>
      <c r="U26">
        <v>0</v>
      </c>
      <c r="V26">
        <v>3</v>
      </c>
      <c r="W26">
        <v>13</v>
      </c>
      <c r="X26">
        <v>32</v>
      </c>
      <c r="Y26">
        <v>97</v>
      </c>
      <c r="Z26">
        <v>173</v>
      </c>
      <c r="AA26">
        <v>122</v>
      </c>
      <c r="AB26">
        <v>34</v>
      </c>
      <c r="AC26">
        <v>8</v>
      </c>
      <c r="AD26">
        <v>0</v>
      </c>
      <c r="AE26" t="str">
        <v>1910s</v>
      </c>
    </row>
    <row r="27" spans="1:31" x14ac:dyDescent="0.3">
      <c r="A27" t="s">
        <v>142</v>
      </c>
      <c r="B27" t="s">
        <v>121</v>
      </c>
      <c r="C27">
        <v>5.2</v>
      </c>
      <c r="D27">
        <v>18</v>
      </c>
      <c r="E27">
        <v>9</v>
      </c>
      <c r="F27">
        <v>16</v>
      </c>
      <c r="G27">
        <v>57</v>
      </c>
      <c r="H27">
        <v>91</v>
      </c>
      <c r="I27">
        <v>43</v>
      </c>
      <c r="J27">
        <v>67</v>
      </c>
      <c r="K27">
        <v>62</v>
      </c>
      <c r="L27">
        <v>147</v>
      </c>
      <c r="M27">
        <v>33</v>
      </c>
      <c r="N27" s="3">
        <v>0</v>
      </c>
      <c r="O27" s="3" t="str">
        <f>VLOOKUP($A27, shotScaleDecade!$A$1:$N$394, 14, )</f>
        <v>1920s</v>
      </c>
      <c r="Q27" t="str">
        <v>Dämonit</v>
      </c>
      <c r="R27" t="str">
        <v>GER</v>
      </c>
      <c r="S27">
        <v>19.399999999999999</v>
      </c>
      <c r="T27">
        <v>0</v>
      </c>
      <c r="U27">
        <v>0</v>
      </c>
      <c r="V27">
        <v>10</v>
      </c>
      <c r="W27">
        <v>11</v>
      </c>
      <c r="X27">
        <v>16</v>
      </c>
      <c r="Y27">
        <v>11</v>
      </c>
      <c r="Z27">
        <v>16</v>
      </c>
      <c r="AA27">
        <v>239</v>
      </c>
      <c r="AB27">
        <v>208</v>
      </c>
      <c r="AC27">
        <v>0</v>
      </c>
      <c r="AD27">
        <v>0</v>
      </c>
      <c r="AE27" t="str">
        <v>1910s</v>
      </c>
    </row>
    <row r="28" spans="1:31" x14ac:dyDescent="0.3">
      <c r="A28" t="s">
        <v>143</v>
      </c>
      <c r="B28" t="s">
        <v>124</v>
      </c>
      <c r="C28">
        <v>10</v>
      </c>
      <c r="D28">
        <v>0</v>
      </c>
      <c r="E28">
        <v>0</v>
      </c>
      <c r="F28">
        <v>0</v>
      </c>
      <c r="G28">
        <v>4</v>
      </c>
      <c r="H28">
        <v>22</v>
      </c>
      <c r="I28">
        <v>22</v>
      </c>
      <c r="J28">
        <v>59</v>
      </c>
      <c r="K28">
        <v>99</v>
      </c>
      <c r="L28">
        <v>261</v>
      </c>
      <c r="M28">
        <v>32</v>
      </c>
      <c r="N28" s="3">
        <v>0</v>
      </c>
      <c r="O28" s="3" t="str">
        <f>VLOOKUP($A28, shotScaleDecade!$A$1:$N$394, 14, )</f>
        <v>1920s</v>
      </c>
      <c r="Q28" t="str">
        <v>David Harum</v>
      </c>
      <c r="R28" t="str">
        <v>USA</v>
      </c>
      <c r="S28">
        <v>20</v>
      </c>
      <c r="T28">
        <v>0</v>
      </c>
      <c r="U28">
        <v>0</v>
      </c>
      <c r="V28">
        <v>3</v>
      </c>
      <c r="W28">
        <v>12</v>
      </c>
      <c r="X28">
        <v>3</v>
      </c>
      <c r="Y28">
        <v>3</v>
      </c>
      <c r="Z28">
        <v>9</v>
      </c>
      <c r="AA28">
        <v>318</v>
      </c>
      <c r="AB28">
        <v>153</v>
      </c>
      <c r="AC28">
        <v>3</v>
      </c>
      <c r="AD28">
        <v>0</v>
      </c>
      <c r="AE28" t="str">
        <v>1910s</v>
      </c>
    </row>
    <row r="29" spans="1:31" x14ac:dyDescent="0.3">
      <c r="A29" t="s">
        <v>21</v>
      </c>
      <c r="B29" t="s">
        <v>118</v>
      </c>
      <c r="C29">
        <v>11.3</v>
      </c>
      <c r="D29">
        <v>35</v>
      </c>
      <c r="E29">
        <v>5</v>
      </c>
      <c r="F29">
        <v>5</v>
      </c>
      <c r="G29">
        <v>25</v>
      </c>
      <c r="H29">
        <v>137</v>
      </c>
      <c r="I29">
        <v>103</v>
      </c>
      <c r="J29">
        <v>69</v>
      </c>
      <c r="K29">
        <v>116</v>
      </c>
      <c r="L29">
        <v>43</v>
      </c>
      <c r="M29">
        <v>7</v>
      </c>
      <c r="N29" s="3">
        <v>1</v>
      </c>
      <c r="O29" s="3" t="str">
        <f>VLOOKUP($A29, shotScaleDecade!$A$1:$N$394, 14, )</f>
        <v>1950s</v>
      </c>
      <c r="Q29" t="str">
        <v>Geheimnis von Chateau Richmond, der</v>
      </c>
      <c r="R29" t="str">
        <v>GER</v>
      </c>
      <c r="S29">
        <v>26.5</v>
      </c>
      <c r="T29">
        <v>0</v>
      </c>
      <c r="U29">
        <v>0</v>
      </c>
      <c r="V29">
        <v>2</v>
      </c>
      <c r="W29">
        <v>11</v>
      </c>
      <c r="X29">
        <v>11</v>
      </c>
      <c r="Y29">
        <v>17</v>
      </c>
      <c r="Z29">
        <v>11</v>
      </c>
      <c r="AA29">
        <v>219</v>
      </c>
      <c r="AB29">
        <v>214</v>
      </c>
      <c r="AC29">
        <v>17</v>
      </c>
      <c r="AD29">
        <v>0</v>
      </c>
      <c r="AE29" t="str">
        <v>1910s</v>
      </c>
    </row>
    <row r="30" spans="1:31" x14ac:dyDescent="0.3">
      <c r="A30" t="s">
        <v>144</v>
      </c>
      <c r="B30" t="s">
        <v>118</v>
      </c>
      <c r="C30">
        <v>16.5</v>
      </c>
      <c r="D30">
        <v>0</v>
      </c>
      <c r="E30">
        <v>0</v>
      </c>
      <c r="F30">
        <v>0</v>
      </c>
      <c r="G30">
        <v>32</v>
      </c>
      <c r="H30">
        <v>47</v>
      </c>
      <c r="I30">
        <v>117</v>
      </c>
      <c r="J30">
        <v>140</v>
      </c>
      <c r="K30">
        <v>102</v>
      </c>
      <c r="L30">
        <v>57</v>
      </c>
      <c r="M30">
        <v>5</v>
      </c>
      <c r="N30" s="3">
        <v>1</v>
      </c>
      <c r="O30" s="3" t="str">
        <f>VLOOKUP($A30, shotScaleDecade!$A$1:$N$394, 14, )</f>
        <v>1950s</v>
      </c>
      <c r="Q30" t="str">
        <v>Golden Chance, The</v>
      </c>
      <c r="R30" t="str">
        <v>USA</v>
      </c>
      <c r="S30">
        <v>15</v>
      </c>
      <c r="T30">
        <v>6</v>
      </c>
      <c r="U30">
        <v>3</v>
      </c>
      <c r="V30">
        <v>3</v>
      </c>
      <c r="W30">
        <v>19</v>
      </c>
      <c r="X30">
        <v>47</v>
      </c>
      <c r="Y30">
        <v>81</v>
      </c>
      <c r="Z30">
        <v>143</v>
      </c>
      <c r="AA30">
        <v>165</v>
      </c>
      <c r="AB30">
        <v>45</v>
      </c>
      <c r="AC30">
        <v>0</v>
      </c>
      <c r="AD30">
        <v>0</v>
      </c>
      <c r="AE30" t="str">
        <v>1910s</v>
      </c>
    </row>
    <row r="31" spans="1:31" x14ac:dyDescent="0.3">
      <c r="A31" t="s">
        <v>145</v>
      </c>
      <c r="B31" t="s">
        <v>118</v>
      </c>
      <c r="C31">
        <v>11</v>
      </c>
      <c r="D31">
        <v>0</v>
      </c>
      <c r="E31">
        <v>0</v>
      </c>
      <c r="F31">
        <v>0</v>
      </c>
      <c r="G31">
        <v>25</v>
      </c>
      <c r="H31">
        <v>42</v>
      </c>
      <c r="I31">
        <v>63</v>
      </c>
      <c r="J31">
        <v>113</v>
      </c>
      <c r="K31">
        <v>115</v>
      </c>
      <c r="L31">
        <v>98</v>
      </c>
      <c r="M31">
        <v>45</v>
      </c>
      <c r="N31" s="3">
        <v>1</v>
      </c>
      <c r="O31" s="3" t="str">
        <f>VLOOKUP($A31, shotScaleDecade!$A$1:$N$394, 14, )</f>
        <v>1930s</v>
      </c>
      <c r="Q31" t="str">
        <v>Heart of Texas Ryan, The</v>
      </c>
      <c r="R31" t="str">
        <v>USA</v>
      </c>
      <c r="S31">
        <v>9.5</v>
      </c>
      <c r="T31">
        <v>8</v>
      </c>
      <c r="U31">
        <v>5</v>
      </c>
      <c r="V31">
        <v>3</v>
      </c>
      <c r="W31">
        <v>6</v>
      </c>
      <c r="X31">
        <v>15</v>
      </c>
      <c r="Y31">
        <v>15</v>
      </c>
      <c r="Z31">
        <v>34</v>
      </c>
      <c r="AA31">
        <v>156</v>
      </c>
      <c r="AB31">
        <v>238</v>
      </c>
      <c r="AC31">
        <v>36</v>
      </c>
      <c r="AD31">
        <v>0</v>
      </c>
      <c r="AE31" t="str">
        <v>1910s</v>
      </c>
    </row>
    <row r="32" spans="1:31" x14ac:dyDescent="0.3">
      <c r="A32" t="s">
        <v>146</v>
      </c>
      <c r="B32" t="s">
        <v>119</v>
      </c>
      <c r="C32">
        <v>5.2</v>
      </c>
      <c r="D32">
        <v>53</v>
      </c>
      <c r="E32">
        <v>9</v>
      </c>
      <c r="F32">
        <v>0</v>
      </c>
      <c r="G32">
        <v>38</v>
      </c>
      <c r="H32">
        <v>207</v>
      </c>
      <c r="I32">
        <v>100</v>
      </c>
      <c r="J32">
        <v>56</v>
      </c>
      <c r="K32">
        <v>45</v>
      </c>
      <c r="L32">
        <v>50</v>
      </c>
      <c r="M32">
        <v>4</v>
      </c>
      <c r="N32" s="3">
        <v>1</v>
      </c>
      <c r="O32" s="3" t="str">
        <f>VLOOKUP($A32, shotScaleDecade!$A$1:$N$394, 14, )</f>
        <v>1990s</v>
      </c>
      <c r="Q32" t="str">
        <v>Hired Man, The</v>
      </c>
      <c r="R32" t="str">
        <v>USA</v>
      </c>
      <c r="S32">
        <v>5.5</v>
      </c>
      <c r="T32">
        <v>17</v>
      </c>
      <c r="U32">
        <v>12</v>
      </c>
      <c r="V32">
        <v>8</v>
      </c>
      <c r="W32">
        <v>12</v>
      </c>
      <c r="X32">
        <v>50</v>
      </c>
      <c r="Y32">
        <v>87</v>
      </c>
      <c r="Z32">
        <v>64</v>
      </c>
      <c r="AA32">
        <v>99</v>
      </c>
      <c r="AB32">
        <v>183</v>
      </c>
      <c r="AC32">
        <v>6</v>
      </c>
      <c r="AD32">
        <v>0</v>
      </c>
      <c r="AE32" t="str">
        <v>1910s</v>
      </c>
    </row>
    <row r="33" spans="1:31" x14ac:dyDescent="0.3">
      <c r="A33" t="s">
        <v>147</v>
      </c>
      <c r="B33" t="s">
        <v>119</v>
      </c>
      <c r="C33">
        <v>4.3</v>
      </c>
      <c r="D33">
        <v>66</v>
      </c>
      <c r="E33">
        <v>0</v>
      </c>
      <c r="F33">
        <v>0</v>
      </c>
      <c r="G33">
        <v>72</v>
      </c>
      <c r="H33">
        <v>250</v>
      </c>
      <c r="I33">
        <v>113</v>
      </c>
      <c r="J33">
        <v>34</v>
      </c>
      <c r="K33">
        <v>20</v>
      </c>
      <c r="L33">
        <v>2</v>
      </c>
      <c r="M33">
        <v>0</v>
      </c>
      <c r="N33" s="3">
        <v>1</v>
      </c>
      <c r="O33" s="3" t="str">
        <f>VLOOKUP($A33, shotScaleDecade!$A$1:$N$394, 14, )</f>
        <v>1990s</v>
      </c>
      <c r="Q33" t="str">
        <v>Italian, The</v>
      </c>
      <c r="R33" t="str">
        <v>USA</v>
      </c>
      <c r="S33">
        <v>10</v>
      </c>
      <c r="T33">
        <v>0</v>
      </c>
      <c r="U33">
        <v>0</v>
      </c>
      <c r="V33">
        <v>3</v>
      </c>
      <c r="W33">
        <v>12</v>
      </c>
      <c r="X33">
        <v>22</v>
      </c>
      <c r="Y33">
        <v>33</v>
      </c>
      <c r="Z33">
        <v>82</v>
      </c>
      <c r="AA33">
        <v>167</v>
      </c>
      <c r="AB33">
        <v>171</v>
      </c>
      <c r="AC33">
        <v>13</v>
      </c>
      <c r="AD33">
        <v>0</v>
      </c>
      <c r="AE33" t="str">
        <v>1910s</v>
      </c>
    </row>
    <row r="34" spans="1:31" x14ac:dyDescent="0.3">
      <c r="A34" t="s">
        <v>148</v>
      </c>
      <c r="B34" t="s">
        <v>118</v>
      </c>
      <c r="C34">
        <v>5.3</v>
      </c>
      <c r="D34">
        <v>46</v>
      </c>
      <c r="E34">
        <v>23</v>
      </c>
      <c r="F34">
        <v>15</v>
      </c>
      <c r="G34">
        <v>59</v>
      </c>
      <c r="H34">
        <v>127</v>
      </c>
      <c r="I34">
        <v>111</v>
      </c>
      <c r="J34">
        <v>69</v>
      </c>
      <c r="K34">
        <v>57</v>
      </c>
      <c r="L34">
        <v>58</v>
      </c>
      <c r="M34">
        <v>19</v>
      </c>
      <c r="N34" s="3">
        <v>1</v>
      </c>
      <c r="O34" s="3" t="str">
        <f>VLOOKUP($A34, shotScaleDecade!$A$1:$N$394, 14, )</f>
        <v>1960s</v>
      </c>
      <c r="Q34" t="str">
        <v>Ivanhoe</v>
      </c>
      <c r="R34" t="str">
        <v>USA</v>
      </c>
      <c r="S34">
        <v>11.9</v>
      </c>
      <c r="T34">
        <v>2</v>
      </c>
      <c r="U34">
        <v>0</v>
      </c>
      <c r="V34">
        <v>0</v>
      </c>
      <c r="W34">
        <v>0</v>
      </c>
      <c r="X34">
        <v>7</v>
      </c>
      <c r="Y34">
        <v>9</v>
      </c>
      <c r="Z34">
        <v>30</v>
      </c>
      <c r="AA34">
        <v>150</v>
      </c>
      <c r="AB34">
        <v>261</v>
      </c>
      <c r="AC34">
        <v>43</v>
      </c>
      <c r="AD34">
        <v>0</v>
      </c>
      <c r="AE34" t="str">
        <v>1910s</v>
      </c>
    </row>
    <row r="35" spans="1:31" x14ac:dyDescent="0.3">
      <c r="A35" t="s">
        <v>149</v>
      </c>
      <c r="B35" t="s">
        <v>118</v>
      </c>
      <c r="C35">
        <v>7</v>
      </c>
      <c r="D35">
        <v>0</v>
      </c>
      <c r="E35">
        <v>0</v>
      </c>
      <c r="F35">
        <v>0</v>
      </c>
      <c r="G35">
        <v>1</v>
      </c>
      <c r="H35">
        <v>19</v>
      </c>
      <c r="I35">
        <v>26</v>
      </c>
      <c r="J35">
        <v>78</v>
      </c>
      <c r="K35">
        <v>126</v>
      </c>
      <c r="L35">
        <v>172</v>
      </c>
      <c r="M35">
        <v>79</v>
      </c>
      <c r="N35" s="3">
        <v>0</v>
      </c>
      <c r="O35" s="3" t="str">
        <f>VLOOKUP($A35, shotScaleDecade!$A$1:$N$394, 14, )</f>
        <v>1910s</v>
      </c>
      <c r="Q35" t="str">
        <v>Jubilo</v>
      </c>
      <c r="R35" t="str">
        <v>USA</v>
      </c>
      <c r="S35">
        <v>5.5</v>
      </c>
      <c r="T35">
        <v>0</v>
      </c>
      <c r="U35">
        <v>0</v>
      </c>
      <c r="V35">
        <v>2</v>
      </c>
      <c r="W35">
        <v>4</v>
      </c>
      <c r="X35">
        <v>58</v>
      </c>
      <c r="Y35">
        <v>80</v>
      </c>
      <c r="Z35">
        <v>85</v>
      </c>
      <c r="AA35">
        <v>156</v>
      </c>
      <c r="AB35">
        <v>94</v>
      </c>
      <c r="AC35">
        <v>8</v>
      </c>
      <c r="AD35">
        <v>0</v>
      </c>
      <c r="AE35" t="str">
        <v>1910s</v>
      </c>
    </row>
    <row r="36" spans="1:31" x14ac:dyDescent="0.3">
      <c r="A36" t="s">
        <v>22</v>
      </c>
      <c r="B36" t="s">
        <v>118</v>
      </c>
      <c r="C36">
        <v>4.9000000000000004</v>
      </c>
      <c r="D36">
        <v>27</v>
      </c>
      <c r="E36">
        <v>14</v>
      </c>
      <c r="F36">
        <v>30</v>
      </c>
      <c r="G36">
        <v>85</v>
      </c>
      <c r="H36">
        <v>111</v>
      </c>
      <c r="I36">
        <v>66</v>
      </c>
      <c r="J36">
        <v>47</v>
      </c>
      <c r="K36">
        <v>46</v>
      </c>
      <c r="L36">
        <v>128</v>
      </c>
      <c r="M36">
        <v>17</v>
      </c>
      <c r="N36" s="3">
        <v>1</v>
      </c>
      <c r="O36" s="3" t="str">
        <f>VLOOKUP($A36, shotScaleDecade!$A$1:$N$394, 14, )</f>
        <v>1970s</v>
      </c>
      <c r="Q36" t="str">
        <v>Kinder des Majors, die</v>
      </c>
      <c r="R36" t="str">
        <v>GER</v>
      </c>
      <c r="S36">
        <v>23.5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</v>
      </c>
      <c r="AA36">
        <v>384</v>
      </c>
      <c r="AB36">
        <v>109</v>
      </c>
      <c r="AC36">
        <v>0</v>
      </c>
      <c r="AD36">
        <v>0</v>
      </c>
      <c r="AE36" t="str">
        <v>1910s</v>
      </c>
    </row>
    <row r="37" spans="1:31" x14ac:dyDescent="0.3">
      <c r="A37" t="s">
        <v>150</v>
      </c>
      <c r="B37" t="s">
        <v>119</v>
      </c>
      <c r="C37">
        <v>6</v>
      </c>
      <c r="D37">
        <v>19</v>
      </c>
      <c r="E37">
        <v>18</v>
      </c>
      <c r="F37">
        <v>15</v>
      </c>
      <c r="G37">
        <v>39</v>
      </c>
      <c r="H37">
        <v>49</v>
      </c>
      <c r="I37">
        <v>67</v>
      </c>
      <c r="J37">
        <v>85</v>
      </c>
      <c r="K37">
        <v>137</v>
      </c>
      <c r="L37">
        <v>113</v>
      </c>
      <c r="M37">
        <v>10</v>
      </c>
      <c r="N37" s="3">
        <v>0</v>
      </c>
      <c r="O37" s="3" t="str">
        <f>VLOOKUP($A37, shotScaleDecade!$A$1:$N$394, 14, )</f>
        <v>1920s</v>
      </c>
      <c r="Q37" t="str">
        <v>Liebe der Maria Bonde, die</v>
      </c>
      <c r="R37" t="str">
        <v>GER</v>
      </c>
      <c r="S37">
        <v>14.5</v>
      </c>
      <c r="T37">
        <v>0</v>
      </c>
      <c r="U37">
        <v>0</v>
      </c>
      <c r="V37">
        <v>0</v>
      </c>
      <c r="W37">
        <v>0</v>
      </c>
      <c r="X37">
        <v>3</v>
      </c>
      <c r="Y37">
        <v>7</v>
      </c>
      <c r="Z37">
        <v>54</v>
      </c>
      <c r="AA37">
        <v>289</v>
      </c>
      <c r="AB37">
        <v>143</v>
      </c>
      <c r="AC37">
        <v>3</v>
      </c>
      <c r="AD37">
        <v>0</v>
      </c>
      <c r="AE37" t="str">
        <v>1910s</v>
      </c>
    </row>
    <row r="38" spans="1:31" x14ac:dyDescent="0.3">
      <c r="A38" t="s">
        <v>151</v>
      </c>
      <c r="B38" t="s">
        <v>119</v>
      </c>
      <c r="C38">
        <v>11</v>
      </c>
      <c r="D38">
        <v>22</v>
      </c>
      <c r="E38">
        <v>22</v>
      </c>
      <c r="F38">
        <v>18</v>
      </c>
      <c r="G38">
        <v>42</v>
      </c>
      <c r="H38">
        <v>41</v>
      </c>
      <c r="I38">
        <v>87</v>
      </c>
      <c r="J38">
        <v>74</v>
      </c>
      <c r="K38">
        <v>112</v>
      </c>
      <c r="L38">
        <v>128</v>
      </c>
      <c r="M38">
        <v>16</v>
      </c>
      <c r="N38" s="3">
        <v>1</v>
      </c>
      <c r="O38" s="3" t="str">
        <f>VLOOKUP($A38, shotScaleDecade!$A$1:$N$394, 14, )</f>
        <v>1920s</v>
      </c>
      <c r="Q38" t="str">
        <v>Madame Dubarry</v>
      </c>
      <c r="R38" t="str">
        <v>GER</v>
      </c>
      <c r="S38">
        <v>8</v>
      </c>
      <c r="T38">
        <v>0</v>
      </c>
      <c r="U38">
        <v>0</v>
      </c>
      <c r="V38">
        <v>0</v>
      </c>
      <c r="W38">
        <v>2</v>
      </c>
      <c r="X38">
        <v>29</v>
      </c>
      <c r="Y38">
        <v>38</v>
      </c>
      <c r="Z38">
        <v>60</v>
      </c>
      <c r="AA38">
        <v>192</v>
      </c>
      <c r="AB38">
        <v>162</v>
      </c>
      <c r="AC38">
        <v>16</v>
      </c>
      <c r="AD38">
        <v>0</v>
      </c>
      <c r="AE38" t="str">
        <v>1910s</v>
      </c>
    </row>
    <row r="39" spans="1:31" x14ac:dyDescent="0.3">
      <c r="A39" t="s">
        <v>23</v>
      </c>
      <c r="B39" t="s">
        <v>118</v>
      </c>
      <c r="C39">
        <v>15.8</v>
      </c>
      <c r="D39">
        <v>1</v>
      </c>
      <c r="E39">
        <v>2</v>
      </c>
      <c r="F39">
        <v>44</v>
      </c>
      <c r="G39">
        <v>96</v>
      </c>
      <c r="H39">
        <v>74</v>
      </c>
      <c r="I39">
        <v>70</v>
      </c>
      <c r="J39">
        <v>93</v>
      </c>
      <c r="K39">
        <v>88</v>
      </c>
      <c r="L39">
        <v>79</v>
      </c>
      <c r="M39">
        <v>0</v>
      </c>
      <c r="N39" s="3">
        <v>1</v>
      </c>
      <c r="O39" s="3" t="str">
        <f>VLOOKUP($A39, shotScaleDecade!$A$1:$N$394, 14, )</f>
        <v>1990s</v>
      </c>
      <c r="Q39" t="str">
        <v>Old Wives For New</v>
      </c>
      <c r="R39" t="str">
        <v>USA</v>
      </c>
      <c r="S39">
        <v>8.1999999999999993</v>
      </c>
      <c r="T39">
        <v>12</v>
      </c>
      <c r="U39">
        <v>12</v>
      </c>
      <c r="V39">
        <v>12</v>
      </c>
      <c r="W39">
        <v>40</v>
      </c>
      <c r="X39">
        <v>39</v>
      </c>
      <c r="Y39">
        <v>61</v>
      </c>
      <c r="Z39">
        <v>118</v>
      </c>
      <c r="AA39">
        <v>142</v>
      </c>
      <c r="AB39">
        <v>96</v>
      </c>
      <c r="AC39">
        <v>4</v>
      </c>
      <c r="AD39">
        <v>0</v>
      </c>
      <c r="AE39" t="str">
        <v>1910s</v>
      </c>
    </row>
    <row r="40" spans="1:31" x14ac:dyDescent="0.3">
      <c r="A40" t="s">
        <v>24</v>
      </c>
      <c r="B40" t="s">
        <v>118</v>
      </c>
      <c r="C40">
        <v>10.1</v>
      </c>
      <c r="D40">
        <v>41</v>
      </c>
      <c r="E40">
        <v>7</v>
      </c>
      <c r="F40">
        <v>4</v>
      </c>
      <c r="G40">
        <v>26</v>
      </c>
      <c r="H40">
        <v>107</v>
      </c>
      <c r="I40">
        <v>79</v>
      </c>
      <c r="J40">
        <v>111</v>
      </c>
      <c r="K40">
        <v>111</v>
      </c>
      <c r="L40">
        <v>63</v>
      </c>
      <c r="M40">
        <v>2</v>
      </c>
      <c r="N40" s="3">
        <v>1</v>
      </c>
      <c r="O40" s="3" t="str">
        <f>VLOOKUP($A40, shotScaleDecade!$A$1:$N$394, 14, )</f>
        <v>1930s</v>
      </c>
      <c r="Q40" t="str">
        <v>Schwarze Kugel, die</v>
      </c>
      <c r="R40" t="str">
        <v>GER</v>
      </c>
      <c r="S40">
        <v>16</v>
      </c>
      <c r="T40">
        <v>0</v>
      </c>
      <c r="U40">
        <v>0</v>
      </c>
      <c r="V40">
        <v>16</v>
      </c>
      <c r="W40">
        <v>25</v>
      </c>
      <c r="X40">
        <v>17</v>
      </c>
      <c r="Y40">
        <v>51</v>
      </c>
      <c r="Z40">
        <v>85</v>
      </c>
      <c r="AA40">
        <v>123</v>
      </c>
      <c r="AB40">
        <v>191</v>
      </c>
      <c r="AC40">
        <v>8</v>
      </c>
      <c r="AD40">
        <v>0</v>
      </c>
      <c r="AE40" t="str">
        <v>1910s</v>
      </c>
    </row>
    <row r="41" spans="1:31" x14ac:dyDescent="0.3">
      <c r="A41" t="s">
        <v>152</v>
      </c>
      <c r="B41" t="s">
        <v>118</v>
      </c>
      <c r="C41">
        <v>10.5</v>
      </c>
      <c r="D41">
        <v>28</v>
      </c>
      <c r="E41">
        <v>0</v>
      </c>
      <c r="F41">
        <v>0</v>
      </c>
      <c r="G41">
        <v>40</v>
      </c>
      <c r="H41">
        <v>139</v>
      </c>
      <c r="I41">
        <v>79</v>
      </c>
      <c r="J41">
        <v>84</v>
      </c>
      <c r="K41">
        <v>80</v>
      </c>
      <c r="L41">
        <v>52</v>
      </c>
      <c r="M41">
        <v>23</v>
      </c>
      <c r="N41" s="3">
        <v>1</v>
      </c>
      <c r="O41" s="3" t="str">
        <f>VLOOKUP($A41, shotScaleDecade!$A$1:$N$394, 14, )</f>
        <v>1930s</v>
      </c>
      <c r="Q41" t="str">
        <v>Spinnen, Die (1)</v>
      </c>
      <c r="R41" t="str">
        <v>GER</v>
      </c>
      <c r="S41">
        <v>7.5</v>
      </c>
      <c r="T41">
        <v>6</v>
      </c>
      <c r="U41">
        <v>0</v>
      </c>
      <c r="V41">
        <v>0</v>
      </c>
      <c r="W41">
        <v>5</v>
      </c>
      <c r="X41">
        <v>36</v>
      </c>
      <c r="Y41">
        <v>45</v>
      </c>
      <c r="Z41">
        <v>64</v>
      </c>
      <c r="AA41">
        <v>98</v>
      </c>
      <c r="AB41">
        <v>227</v>
      </c>
      <c r="AC41">
        <v>27</v>
      </c>
      <c r="AD41">
        <v>0</v>
      </c>
      <c r="AE41" t="str">
        <v>1910s</v>
      </c>
    </row>
    <row r="42" spans="1:31" x14ac:dyDescent="0.3">
      <c r="A42" t="s">
        <v>153</v>
      </c>
      <c r="B42" t="s">
        <v>118</v>
      </c>
      <c r="C42">
        <v>5.5</v>
      </c>
      <c r="D42">
        <v>15</v>
      </c>
      <c r="E42">
        <v>6</v>
      </c>
      <c r="F42">
        <v>3</v>
      </c>
      <c r="G42">
        <v>6</v>
      </c>
      <c r="H42">
        <v>65</v>
      </c>
      <c r="I42">
        <v>108</v>
      </c>
      <c r="J42">
        <v>91</v>
      </c>
      <c r="K42">
        <v>82</v>
      </c>
      <c r="L42">
        <v>136</v>
      </c>
      <c r="M42">
        <v>11</v>
      </c>
      <c r="N42" s="3">
        <v>0</v>
      </c>
      <c r="O42" s="3" t="str">
        <f>VLOOKUP($A42, shotScaleDecade!$A$1:$N$394, 14, )</f>
        <v>1920s</v>
      </c>
      <c r="Q42" t="str">
        <v>Spoilers, The</v>
      </c>
      <c r="R42" t="str">
        <v>USA</v>
      </c>
      <c r="S42">
        <v>13.5</v>
      </c>
      <c r="T42">
        <v>0</v>
      </c>
      <c r="U42">
        <v>0</v>
      </c>
      <c r="V42">
        <v>3</v>
      </c>
      <c r="W42">
        <v>5</v>
      </c>
      <c r="X42">
        <v>9</v>
      </c>
      <c r="Y42">
        <v>12</v>
      </c>
      <c r="Z42">
        <v>54</v>
      </c>
      <c r="AA42">
        <v>295</v>
      </c>
      <c r="AB42">
        <v>118</v>
      </c>
      <c r="AC42">
        <v>5</v>
      </c>
      <c r="AD42">
        <v>0</v>
      </c>
      <c r="AE42" t="str">
        <v>1910s</v>
      </c>
    </row>
    <row r="43" spans="1:31" x14ac:dyDescent="0.3">
      <c r="A43" t="s">
        <v>154</v>
      </c>
      <c r="B43" t="s">
        <v>119</v>
      </c>
      <c r="C43">
        <v>14</v>
      </c>
      <c r="D43">
        <v>40</v>
      </c>
      <c r="E43">
        <v>4</v>
      </c>
      <c r="F43">
        <v>5</v>
      </c>
      <c r="G43">
        <v>9</v>
      </c>
      <c r="H43">
        <v>90</v>
      </c>
      <c r="I43">
        <v>113</v>
      </c>
      <c r="J43">
        <v>156</v>
      </c>
      <c r="K43">
        <v>75</v>
      </c>
      <c r="L43">
        <v>56</v>
      </c>
      <c r="M43">
        <v>0</v>
      </c>
      <c r="N43" s="3">
        <v>1</v>
      </c>
      <c r="O43" s="3" t="str">
        <f>VLOOKUP($A43, shotScaleDecade!$A$1:$N$394, 14, )</f>
        <v>1940s</v>
      </c>
      <c r="Q43" t="str">
        <v>Stella Maris</v>
      </c>
      <c r="R43" t="str">
        <v>USA</v>
      </c>
      <c r="S43">
        <v>8</v>
      </c>
      <c r="T43">
        <v>0</v>
      </c>
      <c r="U43">
        <v>0</v>
      </c>
      <c r="V43">
        <v>8</v>
      </c>
      <c r="W43">
        <v>11</v>
      </c>
      <c r="X43">
        <v>48</v>
      </c>
      <c r="Y43">
        <v>26</v>
      </c>
      <c r="Z43">
        <v>87</v>
      </c>
      <c r="AA43">
        <v>177</v>
      </c>
      <c r="AB43">
        <v>119</v>
      </c>
      <c r="AC43">
        <v>9</v>
      </c>
      <c r="AD43">
        <v>0</v>
      </c>
      <c r="AE43" t="str">
        <v>1910s</v>
      </c>
    </row>
    <row r="44" spans="1:31" x14ac:dyDescent="0.3">
      <c r="A44" t="s">
        <v>372</v>
      </c>
      <c r="B44" t="s">
        <v>121</v>
      </c>
      <c r="C44">
        <v>15</v>
      </c>
      <c r="D44">
        <v>0</v>
      </c>
      <c r="E44">
        <v>0</v>
      </c>
      <c r="F44">
        <v>0</v>
      </c>
      <c r="G44">
        <v>1</v>
      </c>
      <c r="H44">
        <v>57</v>
      </c>
      <c r="I44">
        <v>60</v>
      </c>
      <c r="J44">
        <v>109</v>
      </c>
      <c r="K44">
        <v>138</v>
      </c>
      <c r="L44">
        <v>101</v>
      </c>
      <c r="M44">
        <v>32</v>
      </c>
      <c r="N44" s="3">
        <v>1</v>
      </c>
      <c r="O44" s="3" t="str">
        <f>VLOOKUP($A44, shotScaleDecade!$A$1:$N$394, 14, )</f>
        <v>1930s</v>
      </c>
      <c r="Q44" t="str">
        <v>Sühne, die</v>
      </c>
      <c r="R44" t="str">
        <v>GER</v>
      </c>
      <c r="S44">
        <v>22</v>
      </c>
      <c r="T44">
        <v>0</v>
      </c>
      <c r="U44">
        <v>0</v>
      </c>
      <c r="V44">
        <v>2</v>
      </c>
      <c r="W44">
        <v>0</v>
      </c>
      <c r="X44">
        <v>10</v>
      </c>
      <c r="Y44">
        <v>7</v>
      </c>
      <c r="Z44">
        <v>20</v>
      </c>
      <c r="AA44">
        <v>168</v>
      </c>
      <c r="AB44">
        <v>296</v>
      </c>
      <c r="AC44">
        <v>0</v>
      </c>
      <c r="AD44">
        <v>0</v>
      </c>
      <c r="AE44" t="str">
        <v>1910s</v>
      </c>
    </row>
    <row r="45" spans="1:31" x14ac:dyDescent="0.3">
      <c r="A45" t="s">
        <v>156</v>
      </c>
      <c r="B45" t="s">
        <v>118</v>
      </c>
      <c r="C45">
        <v>8</v>
      </c>
      <c r="D45">
        <v>31</v>
      </c>
      <c r="E45">
        <v>6</v>
      </c>
      <c r="F45">
        <v>7</v>
      </c>
      <c r="G45">
        <v>0</v>
      </c>
      <c r="H45">
        <v>29</v>
      </c>
      <c r="I45">
        <v>74</v>
      </c>
      <c r="J45">
        <v>118</v>
      </c>
      <c r="K45">
        <v>128</v>
      </c>
      <c r="L45">
        <v>147</v>
      </c>
      <c r="M45">
        <v>4</v>
      </c>
      <c r="N45" s="3">
        <v>1</v>
      </c>
      <c r="O45" s="3" t="str">
        <f>VLOOKUP($A45, shotScaleDecade!$A$1:$N$394, 14, )</f>
        <v>1930s</v>
      </c>
      <c r="Q45" t="str">
        <v>Sumpfblume, die</v>
      </c>
      <c r="R45" t="str">
        <v>GER</v>
      </c>
      <c r="S45">
        <v>27.5</v>
      </c>
      <c r="T45">
        <v>0</v>
      </c>
      <c r="U45">
        <v>0</v>
      </c>
      <c r="V45">
        <v>5</v>
      </c>
      <c r="W45">
        <v>6</v>
      </c>
      <c r="X45">
        <v>28</v>
      </c>
      <c r="Y45">
        <v>0</v>
      </c>
      <c r="Z45">
        <v>11</v>
      </c>
      <c r="AA45">
        <v>176</v>
      </c>
      <c r="AB45">
        <v>279</v>
      </c>
      <c r="AC45">
        <v>0</v>
      </c>
      <c r="AD45">
        <v>0</v>
      </c>
      <c r="AE45" t="str">
        <v>1910s</v>
      </c>
    </row>
    <row r="46" spans="1:31" x14ac:dyDescent="0.3">
      <c r="A46" t="s">
        <v>373</v>
      </c>
      <c r="B46" t="s">
        <v>118</v>
      </c>
      <c r="C46">
        <v>15</v>
      </c>
      <c r="D46">
        <v>44</v>
      </c>
      <c r="E46">
        <v>6</v>
      </c>
      <c r="F46">
        <v>4</v>
      </c>
      <c r="G46">
        <v>33</v>
      </c>
      <c r="H46">
        <v>118</v>
      </c>
      <c r="I46">
        <v>81</v>
      </c>
      <c r="J46">
        <v>73</v>
      </c>
      <c r="K46">
        <v>73</v>
      </c>
      <c r="L46">
        <v>111</v>
      </c>
      <c r="M46">
        <v>11</v>
      </c>
      <c r="N46" s="3">
        <v>1</v>
      </c>
      <c r="O46" s="3" t="str">
        <f>VLOOKUP($A46, shotScaleDecade!$A$1:$N$394, 14, )</f>
        <v>1980s</v>
      </c>
      <c r="Q46" t="str">
        <v>Teufelskirche, die</v>
      </c>
      <c r="R46" t="str">
        <v>GER</v>
      </c>
      <c r="S46">
        <v>12.6</v>
      </c>
      <c r="T46">
        <v>0</v>
      </c>
      <c r="U46">
        <v>0</v>
      </c>
      <c r="V46">
        <v>3</v>
      </c>
      <c r="W46">
        <v>3</v>
      </c>
      <c r="X46">
        <v>8</v>
      </c>
      <c r="Y46">
        <v>78</v>
      </c>
      <c r="Z46">
        <v>114</v>
      </c>
      <c r="AA46">
        <v>158</v>
      </c>
      <c r="AB46">
        <v>125</v>
      </c>
      <c r="AC46">
        <v>14</v>
      </c>
      <c r="AD46">
        <v>0</v>
      </c>
      <c r="AE46" t="str">
        <v>1910s</v>
      </c>
    </row>
    <row r="47" spans="1:31" x14ac:dyDescent="0.3">
      <c r="A47" t="s">
        <v>25</v>
      </c>
      <c r="B47" t="s">
        <v>118</v>
      </c>
      <c r="C47">
        <v>5.8</v>
      </c>
      <c r="D47">
        <v>50</v>
      </c>
      <c r="E47">
        <v>6</v>
      </c>
      <c r="F47">
        <v>6</v>
      </c>
      <c r="G47">
        <v>32</v>
      </c>
      <c r="H47">
        <v>171</v>
      </c>
      <c r="I47">
        <v>106</v>
      </c>
      <c r="J47">
        <v>61</v>
      </c>
      <c r="K47">
        <v>63</v>
      </c>
      <c r="L47">
        <v>64</v>
      </c>
      <c r="M47">
        <v>3</v>
      </c>
      <c r="N47" s="3">
        <v>1</v>
      </c>
      <c r="O47" s="3" t="str">
        <f>VLOOKUP($A47, shotScaleDecade!$A$1:$N$394, 14, )</f>
        <v>1990s</v>
      </c>
      <c r="Q47" t="str">
        <v>Tirol in Waffen</v>
      </c>
      <c r="R47" t="str">
        <v>GER</v>
      </c>
      <c r="S47">
        <v>27.8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13</v>
      </c>
      <c r="AA47">
        <v>141</v>
      </c>
      <c r="AB47">
        <v>347</v>
      </c>
      <c r="AC47">
        <v>0</v>
      </c>
      <c r="AD47">
        <v>0</v>
      </c>
      <c r="AE47" t="str">
        <v>1910s</v>
      </c>
    </row>
    <row r="48" spans="1:31" x14ac:dyDescent="0.3">
      <c r="A48" t="s">
        <v>157</v>
      </c>
      <c r="B48" t="s">
        <v>118</v>
      </c>
      <c r="C48">
        <v>8.5</v>
      </c>
      <c r="D48">
        <v>0</v>
      </c>
      <c r="E48">
        <v>0</v>
      </c>
      <c r="F48">
        <v>4</v>
      </c>
      <c r="G48">
        <v>7</v>
      </c>
      <c r="H48">
        <v>53</v>
      </c>
      <c r="I48">
        <v>76</v>
      </c>
      <c r="J48">
        <v>93</v>
      </c>
      <c r="K48">
        <v>50</v>
      </c>
      <c r="L48">
        <v>170</v>
      </c>
      <c r="M48">
        <v>54</v>
      </c>
      <c r="N48" s="3">
        <v>1</v>
      </c>
      <c r="O48" s="3" t="str">
        <f>VLOOKUP($A48, shotScaleDecade!$A$1:$N$394, 14, )</f>
        <v>1910s</v>
      </c>
      <c r="Q48" t="str">
        <v>Traffic in Souls</v>
      </c>
      <c r="R48" t="str">
        <v>USA</v>
      </c>
      <c r="S48">
        <v>8</v>
      </c>
      <c r="T48">
        <v>0</v>
      </c>
      <c r="U48">
        <v>0</v>
      </c>
      <c r="V48">
        <v>2</v>
      </c>
      <c r="W48">
        <v>5</v>
      </c>
      <c r="X48">
        <v>0</v>
      </c>
      <c r="Y48">
        <v>4</v>
      </c>
      <c r="Z48">
        <v>31</v>
      </c>
      <c r="AA48">
        <v>346</v>
      </c>
      <c r="AB48">
        <v>114</v>
      </c>
      <c r="AC48">
        <v>0</v>
      </c>
      <c r="AD48">
        <v>0</v>
      </c>
      <c r="AE48" t="str">
        <v>1910s</v>
      </c>
    </row>
    <row r="49" spans="1:31" x14ac:dyDescent="0.3">
      <c r="A49" t="s">
        <v>158</v>
      </c>
      <c r="B49" t="s">
        <v>119</v>
      </c>
      <c r="C49">
        <v>4</v>
      </c>
      <c r="D49">
        <v>66</v>
      </c>
      <c r="E49">
        <v>3</v>
      </c>
      <c r="F49">
        <v>1</v>
      </c>
      <c r="G49">
        <v>134</v>
      </c>
      <c r="H49">
        <v>234</v>
      </c>
      <c r="I49">
        <v>47</v>
      </c>
      <c r="J49">
        <v>43</v>
      </c>
      <c r="K49">
        <v>33</v>
      </c>
      <c r="L49">
        <v>9</v>
      </c>
      <c r="M49">
        <v>0</v>
      </c>
      <c r="N49" s="3">
        <v>1</v>
      </c>
      <c r="O49" s="3" t="str">
        <f>VLOOKUP($A49, shotScaleDecade!$A$1:$N$394, 14, )</f>
        <v>2000s</v>
      </c>
      <c r="Q49" t="str">
        <v>True Heart Susie</v>
      </c>
      <c r="R49" t="str">
        <v>USA</v>
      </c>
      <c r="S49">
        <v>6</v>
      </c>
      <c r="T49">
        <v>0</v>
      </c>
      <c r="U49">
        <v>0</v>
      </c>
      <c r="V49">
        <v>5</v>
      </c>
      <c r="W49">
        <v>11</v>
      </c>
      <c r="X49">
        <v>37</v>
      </c>
      <c r="Y49">
        <v>84</v>
      </c>
      <c r="Z49">
        <v>102</v>
      </c>
      <c r="AA49">
        <v>76</v>
      </c>
      <c r="AB49">
        <v>164</v>
      </c>
      <c r="AC49">
        <v>26</v>
      </c>
      <c r="AD49">
        <v>0</v>
      </c>
      <c r="AE49" t="str">
        <v>1910s</v>
      </c>
    </row>
    <row r="50" spans="1:31" x14ac:dyDescent="0.3">
      <c r="A50" t="s">
        <v>159</v>
      </c>
      <c r="B50" t="s">
        <v>119</v>
      </c>
      <c r="C50">
        <v>6.8</v>
      </c>
      <c r="D50">
        <v>68</v>
      </c>
      <c r="E50">
        <v>8</v>
      </c>
      <c r="F50">
        <v>2</v>
      </c>
      <c r="G50">
        <v>83</v>
      </c>
      <c r="H50">
        <v>220</v>
      </c>
      <c r="I50">
        <v>129</v>
      </c>
      <c r="J50">
        <v>43</v>
      </c>
      <c r="K50">
        <v>18</v>
      </c>
      <c r="L50">
        <v>7</v>
      </c>
      <c r="M50">
        <v>0</v>
      </c>
      <c r="N50" s="3">
        <v>1</v>
      </c>
      <c r="O50" s="3" t="str">
        <f>VLOOKUP($A50, shotScaleDecade!$A$1:$N$394, 14, )</f>
        <v>2000s</v>
      </c>
      <c r="Q50" t="str">
        <v>Und das Licht erloscht</v>
      </c>
      <c r="R50" t="str">
        <v>GER</v>
      </c>
      <c r="S50">
        <v>25</v>
      </c>
      <c r="T50">
        <v>0</v>
      </c>
      <c r="U50">
        <v>0</v>
      </c>
      <c r="V50">
        <v>8</v>
      </c>
      <c r="W50">
        <v>0</v>
      </c>
      <c r="X50">
        <v>7</v>
      </c>
      <c r="Y50">
        <v>0</v>
      </c>
      <c r="Z50">
        <v>7</v>
      </c>
      <c r="AA50">
        <v>239</v>
      </c>
      <c r="AB50">
        <v>171</v>
      </c>
      <c r="AC50">
        <v>75</v>
      </c>
      <c r="AD50">
        <v>0</v>
      </c>
      <c r="AE50" t="str">
        <v>1910s</v>
      </c>
    </row>
    <row r="51" spans="1:31" x14ac:dyDescent="0.3">
      <c r="A51" t="s">
        <v>160</v>
      </c>
      <c r="B51" t="s">
        <v>118</v>
      </c>
      <c r="C51">
        <v>8</v>
      </c>
      <c r="D51">
        <v>32</v>
      </c>
      <c r="E51">
        <v>0</v>
      </c>
      <c r="F51">
        <v>0</v>
      </c>
      <c r="G51">
        <v>15</v>
      </c>
      <c r="H51">
        <v>62</v>
      </c>
      <c r="I51">
        <v>136</v>
      </c>
      <c r="J51">
        <v>107</v>
      </c>
      <c r="K51">
        <v>101</v>
      </c>
      <c r="L51">
        <v>65</v>
      </c>
      <c r="M51">
        <v>13</v>
      </c>
      <c r="N51" s="3">
        <v>1</v>
      </c>
      <c r="O51" s="3" t="str">
        <f>VLOOKUP($A51, shotScaleDecade!$A$1:$N$394, 14, )</f>
        <v>1930s</v>
      </c>
      <c r="Q51" t="str">
        <v>Until They Get Me</v>
      </c>
      <c r="R51" t="str">
        <v>USA</v>
      </c>
      <c r="S51">
        <v>7.5</v>
      </c>
      <c r="T51">
        <v>0</v>
      </c>
      <c r="U51">
        <v>0</v>
      </c>
      <c r="V51">
        <v>2</v>
      </c>
      <c r="W51">
        <v>2</v>
      </c>
      <c r="X51">
        <v>113</v>
      </c>
      <c r="Y51">
        <v>87</v>
      </c>
      <c r="Z51">
        <v>77</v>
      </c>
      <c r="AA51">
        <v>75</v>
      </c>
      <c r="AB51">
        <v>86</v>
      </c>
      <c r="AC51">
        <v>38</v>
      </c>
      <c r="AD51">
        <v>0</v>
      </c>
      <c r="AE51" t="str">
        <v>1910s</v>
      </c>
    </row>
    <row r="52" spans="1:31" x14ac:dyDescent="0.3">
      <c r="A52" t="s">
        <v>161</v>
      </c>
      <c r="B52" t="s">
        <v>119</v>
      </c>
      <c r="C52">
        <v>11.5</v>
      </c>
      <c r="D52">
        <v>24</v>
      </c>
      <c r="E52">
        <v>8</v>
      </c>
      <c r="F52">
        <v>17</v>
      </c>
      <c r="G52">
        <v>28</v>
      </c>
      <c r="H52">
        <v>28</v>
      </c>
      <c r="I52">
        <v>78</v>
      </c>
      <c r="J52">
        <v>117</v>
      </c>
      <c r="K52">
        <v>119</v>
      </c>
      <c r="L52">
        <v>114</v>
      </c>
      <c r="M52">
        <v>70</v>
      </c>
      <c r="N52" s="3">
        <v>1</v>
      </c>
      <c r="O52" s="3" t="str">
        <f>VLOOKUP($A52, shotScaleDecade!$A$1:$N$394, 14, )</f>
        <v>1930s</v>
      </c>
      <c r="Q52" t="str">
        <v>Victory</v>
      </c>
      <c r="R52" t="str">
        <v>USA</v>
      </c>
      <c r="S52">
        <v>7.5</v>
      </c>
      <c r="T52">
        <v>0</v>
      </c>
      <c r="U52">
        <v>0</v>
      </c>
      <c r="V52">
        <v>6</v>
      </c>
      <c r="W52">
        <v>8</v>
      </c>
      <c r="X52">
        <v>6</v>
      </c>
      <c r="Y52">
        <v>90</v>
      </c>
      <c r="Z52">
        <v>129</v>
      </c>
      <c r="AA52">
        <v>158</v>
      </c>
      <c r="AB52">
        <v>90</v>
      </c>
      <c r="AC52">
        <v>19</v>
      </c>
      <c r="AD52">
        <v>0</v>
      </c>
      <c r="AE52" t="str">
        <v>1910s</v>
      </c>
    </row>
    <row r="53" spans="1:31" x14ac:dyDescent="0.3">
      <c r="A53" t="s">
        <v>162</v>
      </c>
      <c r="B53" t="s">
        <v>121</v>
      </c>
      <c r="C53">
        <v>6.5</v>
      </c>
      <c r="D53">
        <v>21</v>
      </c>
      <c r="E53">
        <v>14</v>
      </c>
      <c r="F53">
        <v>13</v>
      </c>
      <c r="G53">
        <v>14</v>
      </c>
      <c r="H53">
        <v>81</v>
      </c>
      <c r="I53">
        <v>68</v>
      </c>
      <c r="J53">
        <v>57</v>
      </c>
      <c r="K53">
        <v>65</v>
      </c>
      <c r="L53">
        <v>157</v>
      </c>
      <c r="M53">
        <v>59</v>
      </c>
      <c r="N53" s="3">
        <v>1</v>
      </c>
      <c r="O53" s="3" t="str">
        <f>VLOOKUP($A53, shotScaleDecade!$A$1:$N$394, 14, )</f>
        <v>1920s</v>
      </c>
      <c r="Q53" t="str">
        <v>What's-His-Name</v>
      </c>
      <c r="R53" t="str">
        <v>USA</v>
      </c>
      <c r="S53">
        <v>24</v>
      </c>
      <c r="T53">
        <v>10</v>
      </c>
      <c r="U53">
        <v>11</v>
      </c>
      <c r="V53">
        <v>6</v>
      </c>
      <c r="W53">
        <v>34</v>
      </c>
      <c r="X53">
        <v>0</v>
      </c>
      <c r="Y53">
        <v>3</v>
      </c>
      <c r="Z53">
        <v>28</v>
      </c>
      <c r="AA53">
        <v>170</v>
      </c>
      <c r="AB53">
        <v>265</v>
      </c>
      <c r="AC53">
        <v>0</v>
      </c>
      <c r="AD53">
        <v>0</v>
      </c>
      <c r="AE53" t="str">
        <v>1910s</v>
      </c>
    </row>
    <row r="54" spans="1:31" x14ac:dyDescent="0.3">
      <c r="A54" t="s">
        <v>26</v>
      </c>
      <c r="B54" t="s">
        <v>118</v>
      </c>
      <c r="C54">
        <v>11.3</v>
      </c>
      <c r="D54">
        <v>29</v>
      </c>
      <c r="E54">
        <v>11</v>
      </c>
      <c r="F54">
        <v>8</v>
      </c>
      <c r="G54">
        <v>20</v>
      </c>
      <c r="H54">
        <v>43</v>
      </c>
      <c r="I54">
        <v>99</v>
      </c>
      <c r="J54">
        <v>115</v>
      </c>
      <c r="K54">
        <v>127</v>
      </c>
      <c r="L54">
        <v>95</v>
      </c>
      <c r="M54">
        <v>1</v>
      </c>
      <c r="N54" s="3">
        <v>1</v>
      </c>
      <c r="O54" s="3" t="str">
        <f>VLOOKUP($A54, shotScaleDecade!$A$1:$N$394, 14, )</f>
        <v>1930s</v>
      </c>
      <c r="Q54" t="str">
        <v>Whispering Chorus, The</v>
      </c>
      <c r="R54" t="str">
        <v>USA</v>
      </c>
      <c r="S54">
        <v>9.5</v>
      </c>
      <c r="T54">
        <v>0</v>
      </c>
      <c r="U54">
        <v>0</v>
      </c>
      <c r="V54">
        <v>11</v>
      </c>
      <c r="W54">
        <v>42</v>
      </c>
      <c r="X54">
        <v>13</v>
      </c>
      <c r="Y54">
        <v>31</v>
      </c>
      <c r="Z54">
        <v>84</v>
      </c>
      <c r="AA54">
        <v>234</v>
      </c>
      <c r="AB54">
        <v>95</v>
      </c>
      <c r="AC54">
        <v>2</v>
      </c>
      <c r="AD54">
        <v>0</v>
      </c>
      <c r="AE54" t="str">
        <v>1910s</v>
      </c>
    </row>
    <row r="55" spans="1:31" x14ac:dyDescent="0.3">
      <c r="A55" t="s">
        <v>163</v>
      </c>
      <c r="B55" t="s">
        <v>119</v>
      </c>
      <c r="C55">
        <v>8.5</v>
      </c>
      <c r="D55">
        <v>0</v>
      </c>
      <c r="E55">
        <v>0</v>
      </c>
      <c r="F55">
        <v>0</v>
      </c>
      <c r="G55">
        <v>0</v>
      </c>
      <c r="H55">
        <v>29</v>
      </c>
      <c r="I55">
        <v>111</v>
      </c>
      <c r="J55">
        <v>135</v>
      </c>
      <c r="K55">
        <v>61</v>
      </c>
      <c r="L55">
        <v>105</v>
      </c>
      <c r="M55">
        <v>59</v>
      </c>
      <c r="N55" s="3">
        <v>1</v>
      </c>
      <c r="O55" s="3" t="str">
        <f>VLOOKUP($A55, shotScaleDecade!$A$1:$N$394, 14, )</f>
        <v>1930s</v>
      </c>
      <c r="Q55" t="str">
        <v>Woman Eternal, The</v>
      </c>
      <c r="R55" t="str">
        <v>USA</v>
      </c>
      <c r="S55">
        <v>7</v>
      </c>
      <c r="T55">
        <v>0</v>
      </c>
      <c r="U55">
        <v>0</v>
      </c>
      <c r="V55">
        <v>2</v>
      </c>
      <c r="W55">
        <v>3</v>
      </c>
      <c r="X55">
        <v>11</v>
      </c>
      <c r="Y55">
        <v>40</v>
      </c>
      <c r="Z55">
        <v>104</v>
      </c>
      <c r="AA55">
        <v>101</v>
      </c>
      <c r="AB55">
        <v>211</v>
      </c>
      <c r="AC55">
        <v>29</v>
      </c>
      <c r="AD55">
        <v>0</v>
      </c>
      <c r="AE55" t="str">
        <v>1910s</v>
      </c>
    </row>
    <row r="56" spans="1:31" x14ac:dyDescent="0.3">
      <c r="A56" t="s">
        <v>27</v>
      </c>
      <c r="B56" t="s">
        <v>118</v>
      </c>
      <c r="C56">
        <v>17</v>
      </c>
      <c r="D56">
        <v>21</v>
      </c>
      <c r="E56">
        <v>0</v>
      </c>
      <c r="F56">
        <v>0</v>
      </c>
      <c r="G56">
        <v>38</v>
      </c>
      <c r="H56">
        <v>18</v>
      </c>
      <c r="I56">
        <v>71</v>
      </c>
      <c r="J56">
        <v>156</v>
      </c>
      <c r="K56">
        <v>88</v>
      </c>
      <c r="L56">
        <v>111</v>
      </c>
      <c r="M56">
        <v>22</v>
      </c>
      <c r="N56" s="3">
        <v>1</v>
      </c>
      <c r="O56" s="3" t="str">
        <f>VLOOKUP($A56, shotScaleDecade!$A$1:$N$394, 14, )</f>
        <v>1940s</v>
      </c>
      <c r="Q56" t="str">
        <v>Woman God Forgot, The</v>
      </c>
      <c r="R56" t="str">
        <v>USA</v>
      </c>
      <c r="S56">
        <v>10</v>
      </c>
      <c r="T56">
        <v>0</v>
      </c>
      <c r="U56">
        <v>0</v>
      </c>
      <c r="V56">
        <v>2</v>
      </c>
      <c r="W56">
        <v>6</v>
      </c>
      <c r="X56">
        <v>22</v>
      </c>
      <c r="Y56">
        <v>15</v>
      </c>
      <c r="Z56">
        <v>42</v>
      </c>
      <c r="AA56">
        <v>154</v>
      </c>
      <c r="AB56">
        <v>238</v>
      </c>
      <c r="AC56">
        <v>23</v>
      </c>
      <c r="AD56">
        <v>0</v>
      </c>
      <c r="AE56" t="str">
        <v>1910s</v>
      </c>
    </row>
    <row r="57" spans="1:31" x14ac:dyDescent="0.3">
      <c r="A57" t="s">
        <v>28</v>
      </c>
      <c r="B57" t="s">
        <v>118</v>
      </c>
      <c r="C57">
        <v>7.2</v>
      </c>
      <c r="D57">
        <v>48</v>
      </c>
      <c r="E57">
        <v>10</v>
      </c>
      <c r="F57">
        <v>5</v>
      </c>
      <c r="G57">
        <v>54</v>
      </c>
      <c r="H57">
        <v>195</v>
      </c>
      <c r="I57">
        <v>70</v>
      </c>
      <c r="J57">
        <v>46</v>
      </c>
      <c r="K57">
        <v>47</v>
      </c>
      <c r="L57">
        <v>80</v>
      </c>
      <c r="M57">
        <v>8</v>
      </c>
      <c r="N57" s="3">
        <v>1</v>
      </c>
      <c r="O57" s="3" t="str">
        <f>VLOOKUP($A57, shotScaleDecade!$A$1:$N$394, 14, )</f>
        <v>1970s</v>
      </c>
      <c r="Q57" t="str">
        <v>Zweimal gelebt</v>
      </c>
      <c r="R57" t="str">
        <v>GER</v>
      </c>
      <c r="S57">
        <v>27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83</v>
      </c>
      <c r="AB57">
        <v>396</v>
      </c>
      <c r="AC57">
        <v>21</v>
      </c>
      <c r="AD57">
        <v>0</v>
      </c>
      <c r="AE57" t="str">
        <v>1910s</v>
      </c>
    </row>
    <row r="58" spans="1:31" x14ac:dyDescent="0.3">
      <c r="A58" t="s">
        <v>164</v>
      </c>
      <c r="B58" t="s">
        <v>119</v>
      </c>
      <c r="C58">
        <v>7</v>
      </c>
      <c r="D58">
        <v>30</v>
      </c>
      <c r="E58">
        <v>22</v>
      </c>
      <c r="F58">
        <v>8</v>
      </c>
      <c r="G58">
        <v>37</v>
      </c>
      <c r="H58">
        <v>65</v>
      </c>
      <c r="I58">
        <v>78</v>
      </c>
      <c r="J58">
        <v>90</v>
      </c>
      <c r="K58">
        <v>116</v>
      </c>
      <c r="L58">
        <v>108</v>
      </c>
      <c r="M58">
        <v>5</v>
      </c>
      <c r="N58" s="3">
        <v>0</v>
      </c>
      <c r="O58" s="3" t="str">
        <f>VLOOKUP($A58, shotScaleDecade!$A$1:$N$394, 14, )</f>
        <v>1920s</v>
      </c>
    </row>
    <row r="59" spans="1:31" x14ac:dyDescent="0.3">
      <c r="A59" t="s">
        <v>165</v>
      </c>
      <c r="B59" t="s">
        <v>118</v>
      </c>
      <c r="C59">
        <v>12</v>
      </c>
      <c r="D59">
        <v>0</v>
      </c>
      <c r="E59">
        <v>0</v>
      </c>
      <c r="F59">
        <v>3</v>
      </c>
      <c r="G59">
        <v>13</v>
      </c>
      <c r="H59">
        <v>32</v>
      </c>
      <c r="I59">
        <v>97</v>
      </c>
      <c r="J59">
        <v>173</v>
      </c>
      <c r="K59">
        <v>122</v>
      </c>
      <c r="L59">
        <v>34</v>
      </c>
      <c r="M59">
        <v>8</v>
      </c>
      <c r="N59" s="3">
        <v>0</v>
      </c>
      <c r="O59" s="3" t="str">
        <f>VLOOKUP($A59, shotScaleDecade!$A$1:$N$394, 14, )</f>
        <v>1910s</v>
      </c>
      <c r="Q59" s="7" t="s">
        <v>445</v>
      </c>
    </row>
    <row r="60" spans="1:31" x14ac:dyDescent="0.3">
      <c r="A60" t="s">
        <v>374</v>
      </c>
      <c r="B60" t="s">
        <v>121</v>
      </c>
      <c r="C60">
        <v>19</v>
      </c>
      <c r="D60">
        <v>0</v>
      </c>
      <c r="E60">
        <v>0</v>
      </c>
      <c r="F60">
        <v>0</v>
      </c>
      <c r="G60">
        <v>10</v>
      </c>
      <c r="H60">
        <v>95</v>
      </c>
      <c r="I60">
        <v>45</v>
      </c>
      <c r="J60">
        <v>139</v>
      </c>
      <c r="K60">
        <v>71</v>
      </c>
      <c r="L60">
        <v>106</v>
      </c>
      <c r="M60">
        <v>36</v>
      </c>
      <c r="N60" s="3">
        <v>1</v>
      </c>
      <c r="O60" s="3" t="str">
        <f>VLOOKUP($A60, shotScaleDecade!$A$1:$N$394, 14, )</f>
        <v>1930s</v>
      </c>
      <c r="Q60" t="s">
        <v>447</v>
      </c>
    </row>
    <row r="61" spans="1:31" x14ac:dyDescent="0.3">
      <c r="A61" t="s">
        <v>166</v>
      </c>
      <c r="B61" t="s">
        <v>118</v>
      </c>
      <c r="C61">
        <v>9.5</v>
      </c>
      <c r="D61">
        <v>0</v>
      </c>
      <c r="E61">
        <v>0</v>
      </c>
      <c r="F61">
        <v>0</v>
      </c>
      <c r="G61">
        <v>12</v>
      </c>
      <c r="H61">
        <v>50</v>
      </c>
      <c r="I61">
        <v>83</v>
      </c>
      <c r="J61">
        <v>150</v>
      </c>
      <c r="K61">
        <v>86</v>
      </c>
      <c r="L61">
        <v>102</v>
      </c>
      <c r="M61">
        <v>17</v>
      </c>
      <c r="N61" s="3">
        <v>1</v>
      </c>
      <c r="O61" s="3" t="str">
        <f>VLOOKUP($A61, shotScaleDecade!$A$1:$N$394, 14, )</f>
        <v>1940s</v>
      </c>
      <c r="Q61" t="s">
        <v>446</v>
      </c>
    </row>
    <row r="62" spans="1:31" x14ac:dyDescent="0.3">
      <c r="A62" t="s">
        <v>167</v>
      </c>
      <c r="B62" t="s">
        <v>121</v>
      </c>
      <c r="C62">
        <v>5.7</v>
      </c>
      <c r="D62">
        <v>14</v>
      </c>
      <c r="E62">
        <v>7</v>
      </c>
      <c r="F62">
        <v>26</v>
      </c>
      <c r="G62">
        <v>109</v>
      </c>
      <c r="H62">
        <v>60</v>
      </c>
      <c r="I62">
        <v>49</v>
      </c>
      <c r="J62">
        <v>70</v>
      </c>
      <c r="K62">
        <v>68</v>
      </c>
      <c r="L62">
        <v>123</v>
      </c>
      <c r="M62">
        <v>21</v>
      </c>
      <c r="N62" s="3">
        <v>0</v>
      </c>
      <c r="O62" s="3" t="str">
        <f>VLOOKUP($A62, shotScaleDecade!$A$1:$N$394, 14, )</f>
        <v>1920s</v>
      </c>
      <c r="Q62" t="s">
        <v>448</v>
      </c>
    </row>
    <row r="63" spans="1:31" x14ac:dyDescent="0.3">
      <c r="A63" t="s">
        <v>29</v>
      </c>
      <c r="B63" t="s">
        <v>118</v>
      </c>
      <c r="C63">
        <v>9.9</v>
      </c>
      <c r="D63">
        <v>63</v>
      </c>
      <c r="E63">
        <v>4</v>
      </c>
      <c r="F63">
        <v>2</v>
      </c>
      <c r="G63">
        <v>25</v>
      </c>
      <c r="H63">
        <v>227</v>
      </c>
      <c r="I63">
        <v>84</v>
      </c>
      <c r="J63">
        <v>41</v>
      </c>
      <c r="K63">
        <v>77</v>
      </c>
      <c r="L63">
        <v>46</v>
      </c>
      <c r="M63">
        <v>0</v>
      </c>
      <c r="N63" s="3">
        <v>1</v>
      </c>
      <c r="O63" s="3" t="str">
        <f>VLOOKUP($A63, shotScaleDecade!$A$1:$N$394, 14, )</f>
        <v>1950s</v>
      </c>
    </row>
    <row r="64" spans="1:31" x14ac:dyDescent="0.3">
      <c r="A64" t="s">
        <v>168</v>
      </c>
      <c r="B64" t="s">
        <v>119</v>
      </c>
      <c r="C64">
        <v>5.6</v>
      </c>
      <c r="D64">
        <v>67</v>
      </c>
      <c r="E64">
        <v>1</v>
      </c>
      <c r="F64">
        <v>0</v>
      </c>
      <c r="G64">
        <v>81</v>
      </c>
      <c r="H64">
        <v>254</v>
      </c>
      <c r="I64">
        <v>92</v>
      </c>
      <c r="J64">
        <v>43</v>
      </c>
      <c r="K64">
        <v>22</v>
      </c>
      <c r="L64">
        <v>7</v>
      </c>
      <c r="M64">
        <v>1</v>
      </c>
      <c r="N64" s="3">
        <v>1</v>
      </c>
      <c r="O64" s="3" t="str">
        <f>VLOOKUP($A64, shotScaleDecade!$A$1:$N$394, 14, )</f>
        <v>1990s</v>
      </c>
    </row>
    <row r="65" spans="1:15" x14ac:dyDescent="0.3">
      <c r="A65" t="s">
        <v>169</v>
      </c>
      <c r="B65" t="s">
        <v>119</v>
      </c>
      <c r="C65">
        <v>9.8000000000000007</v>
      </c>
      <c r="D65">
        <v>49</v>
      </c>
      <c r="E65">
        <v>0</v>
      </c>
      <c r="F65">
        <v>0</v>
      </c>
      <c r="G65">
        <v>25</v>
      </c>
      <c r="H65">
        <v>176</v>
      </c>
      <c r="I65">
        <v>187</v>
      </c>
      <c r="J65">
        <v>82</v>
      </c>
      <c r="K65">
        <v>27</v>
      </c>
      <c r="L65">
        <v>2</v>
      </c>
      <c r="M65">
        <v>0</v>
      </c>
      <c r="N65" s="3">
        <v>1</v>
      </c>
      <c r="O65" s="3" t="str">
        <f>VLOOKUP($A65, shotScaleDecade!$A$1:$N$394, 14, )</f>
        <v>1990s</v>
      </c>
    </row>
    <row r="66" spans="1:15" x14ac:dyDescent="0.3">
      <c r="A66" t="s">
        <v>30</v>
      </c>
      <c r="B66" t="s">
        <v>118</v>
      </c>
      <c r="C66">
        <v>5.4</v>
      </c>
      <c r="D66">
        <v>45</v>
      </c>
      <c r="E66">
        <v>8</v>
      </c>
      <c r="F66">
        <v>8</v>
      </c>
      <c r="G66">
        <v>37</v>
      </c>
      <c r="H66">
        <v>219</v>
      </c>
      <c r="I66">
        <v>106</v>
      </c>
      <c r="J66">
        <v>46</v>
      </c>
      <c r="K66">
        <v>43</v>
      </c>
      <c r="L66">
        <v>47</v>
      </c>
      <c r="M66">
        <v>3</v>
      </c>
      <c r="N66" s="3">
        <v>1</v>
      </c>
      <c r="O66" s="3" t="str">
        <f>VLOOKUP($A66, shotScaleDecade!$A$1:$N$394, 14, )</f>
        <v>1990s</v>
      </c>
    </row>
    <row r="67" spans="1:15" x14ac:dyDescent="0.3">
      <c r="A67" t="s">
        <v>170</v>
      </c>
      <c r="B67" t="s">
        <v>119</v>
      </c>
      <c r="C67">
        <v>10</v>
      </c>
      <c r="D67">
        <v>22</v>
      </c>
      <c r="E67">
        <v>10</v>
      </c>
      <c r="F67">
        <v>8</v>
      </c>
      <c r="G67">
        <v>28</v>
      </c>
      <c r="H67">
        <v>97</v>
      </c>
      <c r="I67">
        <v>85</v>
      </c>
      <c r="J67">
        <v>99</v>
      </c>
      <c r="K67">
        <v>78</v>
      </c>
      <c r="L67">
        <v>103</v>
      </c>
      <c r="M67">
        <v>9</v>
      </c>
      <c r="N67" s="3">
        <v>1</v>
      </c>
      <c r="O67" s="3" t="str">
        <f>VLOOKUP($A67, shotScaleDecade!$A$1:$N$394, 14, )</f>
        <v>1930s</v>
      </c>
    </row>
    <row r="68" spans="1:15" x14ac:dyDescent="0.3">
      <c r="A68" t="s">
        <v>31</v>
      </c>
      <c r="B68" t="s">
        <v>118</v>
      </c>
      <c r="C68">
        <v>4.9000000000000004</v>
      </c>
      <c r="D68">
        <v>25</v>
      </c>
      <c r="E68">
        <v>5</v>
      </c>
      <c r="F68">
        <v>3</v>
      </c>
      <c r="G68">
        <v>56</v>
      </c>
      <c r="H68">
        <v>107</v>
      </c>
      <c r="I68">
        <v>60</v>
      </c>
      <c r="J68">
        <v>58</v>
      </c>
      <c r="K68">
        <v>60</v>
      </c>
      <c r="L68">
        <v>133</v>
      </c>
      <c r="M68">
        <v>13</v>
      </c>
      <c r="N68" s="3">
        <v>1</v>
      </c>
      <c r="O68" s="3" t="str">
        <f>VLOOKUP($A68, shotScaleDecade!$A$1:$N$394, 14, )</f>
        <v>1970s</v>
      </c>
    </row>
    <row r="69" spans="1:15" x14ac:dyDescent="0.3">
      <c r="A69" t="s">
        <v>171</v>
      </c>
      <c r="B69" t="s">
        <v>118</v>
      </c>
      <c r="C69">
        <v>5.8</v>
      </c>
      <c r="D69">
        <v>66</v>
      </c>
      <c r="E69">
        <v>4</v>
      </c>
      <c r="F69">
        <v>4</v>
      </c>
      <c r="G69">
        <v>96</v>
      </c>
      <c r="H69">
        <v>260</v>
      </c>
      <c r="I69">
        <v>50</v>
      </c>
      <c r="J69">
        <v>35</v>
      </c>
      <c r="K69">
        <v>37</v>
      </c>
      <c r="L69">
        <v>10</v>
      </c>
      <c r="M69">
        <v>11</v>
      </c>
      <c r="N69" s="3">
        <v>1</v>
      </c>
      <c r="O69" s="3" t="str">
        <f>VLOOKUP($A69, shotScaleDecade!$A$1:$N$394, 14, )</f>
        <v>1980s</v>
      </c>
    </row>
    <row r="70" spans="1:15" x14ac:dyDescent="0.3">
      <c r="A70" t="s">
        <v>172</v>
      </c>
      <c r="B70" t="s">
        <v>118</v>
      </c>
      <c r="C70">
        <v>6.4</v>
      </c>
      <c r="D70">
        <v>57</v>
      </c>
      <c r="E70">
        <v>3</v>
      </c>
      <c r="F70">
        <v>1</v>
      </c>
      <c r="G70">
        <v>56</v>
      </c>
      <c r="H70">
        <v>200</v>
      </c>
      <c r="I70">
        <v>105</v>
      </c>
      <c r="J70">
        <v>69</v>
      </c>
      <c r="K70">
        <v>43</v>
      </c>
      <c r="L70">
        <v>27</v>
      </c>
      <c r="M70">
        <v>1</v>
      </c>
      <c r="N70" s="3">
        <v>1</v>
      </c>
      <c r="O70" s="3" t="str">
        <f>VLOOKUP($A70, shotScaleDecade!$A$1:$N$394, 14, )</f>
        <v>1970s</v>
      </c>
    </row>
    <row r="71" spans="1:15" x14ac:dyDescent="0.3">
      <c r="A71" t="s">
        <v>173</v>
      </c>
      <c r="B71" t="s">
        <v>118</v>
      </c>
      <c r="C71">
        <v>6</v>
      </c>
      <c r="D71">
        <v>70</v>
      </c>
      <c r="E71">
        <v>2</v>
      </c>
      <c r="F71">
        <v>2</v>
      </c>
      <c r="G71">
        <v>54</v>
      </c>
      <c r="H71">
        <v>322</v>
      </c>
      <c r="I71">
        <v>50</v>
      </c>
      <c r="J71">
        <v>28</v>
      </c>
      <c r="K71">
        <v>20</v>
      </c>
      <c r="L71">
        <v>21</v>
      </c>
      <c r="M71">
        <v>4</v>
      </c>
      <c r="N71" s="3">
        <v>1</v>
      </c>
      <c r="O71" s="3" t="str">
        <f>VLOOKUP($A71, shotScaleDecade!$A$1:$N$394, 14, )</f>
        <v>1980s</v>
      </c>
    </row>
    <row r="72" spans="1:15" x14ac:dyDescent="0.3">
      <c r="A72" t="s">
        <v>174</v>
      </c>
      <c r="B72" t="s">
        <v>124</v>
      </c>
      <c r="C72">
        <v>19.399999999999999</v>
      </c>
      <c r="D72">
        <v>0</v>
      </c>
      <c r="E72">
        <v>0</v>
      </c>
      <c r="F72">
        <v>10</v>
      </c>
      <c r="G72">
        <v>11</v>
      </c>
      <c r="H72">
        <v>16</v>
      </c>
      <c r="I72">
        <v>11</v>
      </c>
      <c r="J72">
        <v>16</v>
      </c>
      <c r="K72">
        <v>239</v>
      </c>
      <c r="L72">
        <v>208</v>
      </c>
      <c r="M72">
        <v>0</v>
      </c>
      <c r="N72" s="3">
        <v>0</v>
      </c>
      <c r="O72" s="3" t="str">
        <f>VLOOKUP($A72, shotScaleDecade!$A$1:$N$394, 14, )</f>
        <v>1910s</v>
      </c>
    </row>
    <row r="73" spans="1:15" x14ac:dyDescent="0.3">
      <c r="A73" t="s">
        <v>32</v>
      </c>
      <c r="B73" t="s">
        <v>118</v>
      </c>
      <c r="C73">
        <v>4.4000000000000004</v>
      </c>
      <c r="D73">
        <v>60</v>
      </c>
      <c r="E73">
        <v>10</v>
      </c>
      <c r="F73">
        <v>6</v>
      </c>
      <c r="G73">
        <v>26</v>
      </c>
      <c r="H73">
        <v>174</v>
      </c>
      <c r="I73">
        <v>68</v>
      </c>
      <c r="J73">
        <v>72</v>
      </c>
      <c r="K73">
        <v>70</v>
      </c>
      <c r="L73">
        <v>80</v>
      </c>
      <c r="M73">
        <v>9</v>
      </c>
      <c r="N73" s="3">
        <v>1</v>
      </c>
      <c r="O73" s="3" t="str">
        <f>VLOOKUP($A73, shotScaleDecade!$A$1:$N$394, 14, )</f>
        <v>1950s</v>
      </c>
    </row>
    <row r="74" spans="1:15" x14ac:dyDescent="0.3">
      <c r="A74" t="s">
        <v>33</v>
      </c>
      <c r="B74" t="s">
        <v>118</v>
      </c>
      <c r="C74">
        <v>2</v>
      </c>
      <c r="D74">
        <v>26</v>
      </c>
      <c r="E74">
        <v>7</v>
      </c>
      <c r="F74">
        <v>14</v>
      </c>
      <c r="G74">
        <v>153</v>
      </c>
      <c r="H74">
        <v>112</v>
      </c>
      <c r="I74">
        <v>44</v>
      </c>
      <c r="J74">
        <v>39</v>
      </c>
      <c r="K74">
        <v>42</v>
      </c>
      <c r="L74">
        <v>97</v>
      </c>
      <c r="M74">
        <v>12</v>
      </c>
      <c r="N74" s="3">
        <v>1</v>
      </c>
      <c r="O74" s="3" t="str">
        <f>VLOOKUP($A74, shotScaleDecade!$A$1:$N$394, 14, )</f>
        <v>1990s</v>
      </c>
    </row>
    <row r="75" spans="1:15" x14ac:dyDescent="0.3">
      <c r="A75" t="s">
        <v>175</v>
      </c>
      <c r="B75" t="s">
        <v>118</v>
      </c>
      <c r="C75">
        <v>20</v>
      </c>
      <c r="D75">
        <v>0</v>
      </c>
      <c r="E75">
        <v>0</v>
      </c>
      <c r="F75">
        <v>3</v>
      </c>
      <c r="G75">
        <v>12</v>
      </c>
      <c r="H75">
        <v>3</v>
      </c>
      <c r="I75">
        <v>3</v>
      </c>
      <c r="J75">
        <v>9</v>
      </c>
      <c r="K75">
        <v>318</v>
      </c>
      <c r="L75">
        <v>153</v>
      </c>
      <c r="M75">
        <v>3</v>
      </c>
      <c r="N75" s="3">
        <v>0</v>
      </c>
      <c r="O75" s="3" t="str">
        <f>VLOOKUP($A75, shotScaleDecade!$A$1:$N$394, 14, )</f>
        <v>1910s</v>
      </c>
    </row>
    <row r="76" spans="1:15" x14ac:dyDescent="0.3">
      <c r="A76" t="s">
        <v>176</v>
      </c>
      <c r="B76" t="s">
        <v>118</v>
      </c>
      <c r="C76">
        <v>7.2</v>
      </c>
      <c r="D76">
        <v>0</v>
      </c>
      <c r="E76">
        <v>0</v>
      </c>
      <c r="F76">
        <v>0</v>
      </c>
      <c r="G76">
        <v>0</v>
      </c>
      <c r="H76">
        <v>25</v>
      </c>
      <c r="I76">
        <v>134</v>
      </c>
      <c r="J76">
        <v>107</v>
      </c>
      <c r="K76">
        <v>45</v>
      </c>
      <c r="L76">
        <v>96</v>
      </c>
      <c r="M76">
        <v>96</v>
      </c>
      <c r="N76" s="3">
        <v>1</v>
      </c>
      <c r="O76" s="3" t="str">
        <f>VLOOKUP($A76, shotScaleDecade!$A$1:$N$394, 14, )</f>
        <v>1930s</v>
      </c>
    </row>
    <row r="77" spans="1:15" x14ac:dyDescent="0.3">
      <c r="A77" t="s">
        <v>176</v>
      </c>
      <c r="B77" t="s">
        <v>118</v>
      </c>
      <c r="C77">
        <v>8</v>
      </c>
      <c r="D77">
        <v>0</v>
      </c>
      <c r="E77">
        <v>0</v>
      </c>
      <c r="F77">
        <v>0</v>
      </c>
      <c r="G77">
        <v>4</v>
      </c>
      <c r="H77">
        <v>101</v>
      </c>
      <c r="I77">
        <v>118</v>
      </c>
      <c r="J77">
        <v>82</v>
      </c>
      <c r="K77">
        <v>45</v>
      </c>
      <c r="L77">
        <v>53</v>
      </c>
      <c r="M77">
        <v>97</v>
      </c>
      <c r="N77" s="3">
        <v>1</v>
      </c>
      <c r="O77" s="3" t="str">
        <f>VLOOKUP($A77, shotScaleDecade!$A$1:$N$394, 14, )</f>
        <v>1930s</v>
      </c>
    </row>
    <row r="78" spans="1:15" x14ac:dyDescent="0.3">
      <c r="A78" t="s">
        <v>375</v>
      </c>
      <c r="B78" t="s">
        <v>121</v>
      </c>
      <c r="C78">
        <v>9</v>
      </c>
      <c r="D78">
        <v>0</v>
      </c>
      <c r="E78">
        <v>0</v>
      </c>
      <c r="F78">
        <v>0</v>
      </c>
      <c r="G78">
        <v>29</v>
      </c>
      <c r="H78">
        <v>39</v>
      </c>
      <c r="I78">
        <v>74</v>
      </c>
      <c r="J78">
        <v>134</v>
      </c>
      <c r="K78">
        <v>65</v>
      </c>
      <c r="L78">
        <v>111</v>
      </c>
      <c r="M78">
        <v>48</v>
      </c>
      <c r="N78" s="3">
        <v>1</v>
      </c>
      <c r="O78" s="3" t="str">
        <f>VLOOKUP($A78, shotScaleDecade!$A$1:$N$394, 14, )</f>
        <v>1940s</v>
      </c>
    </row>
    <row r="79" spans="1:15" x14ac:dyDescent="0.3">
      <c r="A79" t="s">
        <v>34</v>
      </c>
      <c r="B79" t="s">
        <v>118</v>
      </c>
      <c r="C79">
        <v>2.6</v>
      </c>
      <c r="D79">
        <v>24</v>
      </c>
      <c r="E79">
        <v>10</v>
      </c>
      <c r="F79">
        <v>23</v>
      </c>
      <c r="G79">
        <v>140</v>
      </c>
      <c r="H79">
        <v>106</v>
      </c>
      <c r="I79">
        <v>56</v>
      </c>
      <c r="J79">
        <v>46</v>
      </c>
      <c r="K79">
        <v>51</v>
      </c>
      <c r="L79">
        <v>94</v>
      </c>
      <c r="M79">
        <v>9</v>
      </c>
      <c r="N79" s="3">
        <v>1</v>
      </c>
      <c r="O79" s="3" t="str">
        <f>VLOOKUP($A79, shotScaleDecade!$A$1:$N$394, 14, )</f>
        <v>1990s</v>
      </c>
    </row>
    <row r="80" spans="1:15" x14ac:dyDescent="0.3">
      <c r="A80" t="s">
        <v>35</v>
      </c>
      <c r="B80" t="s">
        <v>118</v>
      </c>
      <c r="C80">
        <v>9.1</v>
      </c>
      <c r="D80">
        <v>34</v>
      </c>
      <c r="E80">
        <v>7</v>
      </c>
      <c r="F80">
        <v>1</v>
      </c>
      <c r="G80">
        <v>23</v>
      </c>
      <c r="H80">
        <v>72</v>
      </c>
      <c r="I80">
        <v>79</v>
      </c>
      <c r="J80">
        <v>106</v>
      </c>
      <c r="K80">
        <v>121</v>
      </c>
      <c r="L80">
        <v>94</v>
      </c>
      <c r="M80">
        <v>5</v>
      </c>
      <c r="N80" s="3">
        <v>1</v>
      </c>
      <c r="O80" s="3" t="str">
        <f>VLOOKUP($A80, shotScaleDecade!$A$1:$N$394, 14, )</f>
        <v>1930s</v>
      </c>
    </row>
    <row r="81" spans="1:15" x14ac:dyDescent="0.3">
      <c r="A81" t="s">
        <v>36</v>
      </c>
      <c r="B81" t="s">
        <v>118</v>
      </c>
      <c r="C81">
        <v>2.2000000000000002</v>
      </c>
      <c r="D81">
        <v>25</v>
      </c>
      <c r="E81">
        <v>5</v>
      </c>
      <c r="F81">
        <v>11</v>
      </c>
      <c r="G81">
        <v>69</v>
      </c>
      <c r="H81">
        <v>164</v>
      </c>
      <c r="I81">
        <v>63</v>
      </c>
      <c r="J81">
        <v>53</v>
      </c>
      <c r="K81">
        <v>66</v>
      </c>
      <c r="L81">
        <v>79</v>
      </c>
      <c r="M81">
        <v>5</v>
      </c>
      <c r="N81" s="3">
        <v>1</v>
      </c>
      <c r="O81" s="3" t="str">
        <f>VLOOKUP($A81, shotScaleDecade!$A$1:$N$394, 14, )</f>
        <v>1990s</v>
      </c>
    </row>
    <row r="82" spans="1:15" x14ac:dyDescent="0.3">
      <c r="A82" t="s">
        <v>376</v>
      </c>
      <c r="B82" t="s">
        <v>118</v>
      </c>
      <c r="C82">
        <v>13</v>
      </c>
      <c r="D82">
        <v>29</v>
      </c>
      <c r="E82">
        <v>0</v>
      </c>
      <c r="F82">
        <v>0</v>
      </c>
      <c r="G82">
        <v>28</v>
      </c>
      <c r="H82">
        <v>117</v>
      </c>
      <c r="I82">
        <v>83</v>
      </c>
      <c r="J82">
        <v>96</v>
      </c>
      <c r="K82">
        <v>76</v>
      </c>
      <c r="L82">
        <v>73</v>
      </c>
      <c r="M82">
        <v>27</v>
      </c>
      <c r="N82" s="3">
        <v>1</v>
      </c>
      <c r="O82" s="3" t="str">
        <f>VLOOKUP($A82, shotScaleDecade!$A$1:$N$394, 14, )</f>
        <v>1930s</v>
      </c>
    </row>
    <row r="83" spans="1:15" x14ac:dyDescent="0.3">
      <c r="A83" t="s">
        <v>178</v>
      </c>
      <c r="B83" t="s">
        <v>118</v>
      </c>
      <c r="C83">
        <v>9.3000000000000007</v>
      </c>
      <c r="D83">
        <v>44</v>
      </c>
      <c r="E83">
        <v>12</v>
      </c>
      <c r="F83">
        <v>7</v>
      </c>
      <c r="G83">
        <v>15</v>
      </c>
      <c r="H83">
        <v>69</v>
      </c>
      <c r="I83">
        <v>98</v>
      </c>
      <c r="J83">
        <v>141</v>
      </c>
      <c r="K83">
        <v>141</v>
      </c>
      <c r="L83">
        <v>37</v>
      </c>
      <c r="M83">
        <v>0</v>
      </c>
      <c r="N83" s="3">
        <v>1</v>
      </c>
      <c r="O83" s="3" t="str">
        <f>VLOOKUP($A83, shotScaleDecade!$A$1:$N$394, 14, )</f>
        <v>1950s</v>
      </c>
    </row>
    <row r="84" spans="1:15" x14ac:dyDescent="0.3">
      <c r="A84" t="s">
        <v>179</v>
      </c>
      <c r="B84" t="s">
        <v>118</v>
      </c>
      <c r="C84">
        <v>7.5</v>
      </c>
      <c r="D84">
        <v>0</v>
      </c>
      <c r="E84">
        <v>0</v>
      </c>
      <c r="F84">
        <v>0</v>
      </c>
      <c r="G84">
        <v>17</v>
      </c>
      <c r="H84">
        <v>104</v>
      </c>
      <c r="I84">
        <v>93</v>
      </c>
      <c r="J84">
        <v>116</v>
      </c>
      <c r="K84">
        <v>94</v>
      </c>
      <c r="L84">
        <v>66</v>
      </c>
      <c r="M84">
        <v>10</v>
      </c>
      <c r="N84" s="3">
        <v>1</v>
      </c>
      <c r="O84" s="3" t="str">
        <f>VLOOKUP($A84, shotScaleDecade!$A$1:$N$394, 14, )</f>
        <v>1930s</v>
      </c>
    </row>
    <row r="85" spans="1:15" x14ac:dyDescent="0.3">
      <c r="A85" t="s">
        <v>180</v>
      </c>
      <c r="B85" t="s">
        <v>118</v>
      </c>
      <c r="C85">
        <v>6.5</v>
      </c>
      <c r="D85">
        <v>20</v>
      </c>
      <c r="E85">
        <v>0</v>
      </c>
      <c r="F85">
        <v>5</v>
      </c>
      <c r="G85">
        <v>5</v>
      </c>
      <c r="H85">
        <v>63</v>
      </c>
      <c r="I85">
        <v>129</v>
      </c>
      <c r="J85">
        <v>114</v>
      </c>
      <c r="K85">
        <v>94</v>
      </c>
      <c r="L85">
        <v>83</v>
      </c>
      <c r="M85">
        <v>12</v>
      </c>
      <c r="N85" s="3">
        <v>0</v>
      </c>
      <c r="O85" s="3" t="str">
        <f>VLOOKUP($A85, shotScaleDecade!$A$1:$N$394, 14, )</f>
        <v>1920s</v>
      </c>
    </row>
    <row r="86" spans="1:15" x14ac:dyDescent="0.3">
      <c r="A86" t="s">
        <v>181</v>
      </c>
      <c r="B86" t="s">
        <v>118</v>
      </c>
      <c r="C86">
        <v>6</v>
      </c>
      <c r="D86">
        <v>0</v>
      </c>
      <c r="E86">
        <v>0</v>
      </c>
      <c r="F86">
        <v>0</v>
      </c>
      <c r="G86">
        <v>5</v>
      </c>
      <c r="H86">
        <v>47</v>
      </c>
      <c r="I86">
        <v>80</v>
      </c>
      <c r="J86">
        <v>94</v>
      </c>
      <c r="K86">
        <v>115</v>
      </c>
      <c r="L86">
        <v>102</v>
      </c>
      <c r="M86">
        <v>58</v>
      </c>
      <c r="N86" s="3">
        <v>1</v>
      </c>
      <c r="O86" s="3" t="str">
        <f>VLOOKUP($A86, shotScaleDecade!$A$1:$N$394, 14, )</f>
        <v>1930s</v>
      </c>
    </row>
    <row r="87" spans="1:15" x14ac:dyDescent="0.3">
      <c r="A87" t="s">
        <v>182</v>
      </c>
      <c r="B87" t="s">
        <v>119</v>
      </c>
      <c r="C87">
        <v>10.5</v>
      </c>
      <c r="D87">
        <v>25</v>
      </c>
      <c r="E87">
        <v>10</v>
      </c>
      <c r="F87">
        <v>18</v>
      </c>
      <c r="G87">
        <v>10</v>
      </c>
      <c r="H87">
        <v>26</v>
      </c>
      <c r="I87">
        <v>94</v>
      </c>
      <c r="J87">
        <v>68</v>
      </c>
      <c r="K87">
        <v>137</v>
      </c>
      <c r="L87">
        <v>109</v>
      </c>
      <c r="M87">
        <v>56</v>
      </c>
      <c r="N87" s="3">
        <v>1</v>
      </c>
      <c r="O87" s="3" t="str">
        <f>VLOOKUP($A87, shotScaleDecade!$A$1:$N$394, 14, )</f>
        <v>1930s</v>
      </c>
    </row>
    <row r="88" spans="1:15" x14ac:dyDescent="0.3">
      <c r="A88" t="s">
        <v>183</v>
      </c>
      <c r="B88" t="s">
        <v>119</v>
      </c>
      <c r="C88">
        <v>7</v>
      </c>
      <c r="D88">
        <v>25</v>
      </c>
      <c r="E88">
        <v>13</v>
      </c>
      <c r="F88">
        <v>12</v>
      </c>
      <c r="G88">
        <v>36</v>
      </c>
      <c r="H88">
        <v>25</v>
      </c>
      <c r="I88">
        <v>89</v>
      </c>
      <c r="J88">
        <v>93</v>
      </c>
      <c r="K88">
        <v>98</v>
      </c>
      <c r="L88">
        <v>154</v>
      </c>
      <c r="M88">
        <v>5</v>
      </c>
      <c r="N88" s="3">
        <v>0</v>
      </c>
      <c r="O88" s="3" t="str">
        <f>VLOOKUP($A88, shotScaleDecade!$A$1:$N$394, 14, )</f>
        <v>1920s</v>
      </c>
    </row>
    <row r="89" spans="1:15" x14ac:dyDescent="0.3">
      <c r="A89" t="s">
        <v>184</v>
      </c>
      <c r="B89" t="s">
        <v>124</v>
      </c>
      <c r="C89">
        <v>8</v>
      </c>
      <c r="D89">
        <v>0</v>
      </c>
      <c r="E89">
        <v>0</v>
      </c>
      <c r="F89">
        <v>0</v>
      </c>
      <c r="G89">
        <v>32</v>
      </c>
      <c r="H89">
        <v>59</v>
      </c>
      <c r="I89">
        <v>68</v>
      </c>
      <c r="J89">
        <v>68</v>
      </c>
      <c r="K89">
        <v>124</v>
      </c>
      <c r="L89">
        <v>143</v>
      </c>
      <c r="M89">
        <v>6</v>
      </c>
      <c r="N89" s="3">
        <v>0</v>
      </c>
      <c r="O89" s="3" t="str">
        <f>VLOOKUP($A89, shotScaleDecade!$A$1:$N$394, 14, )</f>
        <v>1920s</v>
      </c>
    </row>
    <row r="90" spans="1:15" x14ac:dyDescent="0.3">
      <c r="A90" t="s">
        <v>185</v>
      </c>
      <c r="B90" t="s">
        <v>124</v>
      </c>
      <c r="C90">
        <v>9</v>
      </c>
      <c r="D90">
        <v>0</v>
      </c>
      <c r="E90">
        <v>0</v>
      </c>
      <c r="F90">
        <v>0</v>
      </c>
      <c r="G90">
        <v>9</v>
      </c>
      <c r="H90">
        <v>28</v>
      </c>
      <c r="I90">
        <v>40</v>
      </c>
      <c r="J90">
        <v>48</v>
      </c>
      <c r="K90">
        <v>132</v>
      </c>
      <c r="L90">
        <v>233</v>
      </c>
      <c r="M90">
        <v>11</v>
      </c>
      <c r="N90" s="3">
        <v>0</v>
      </c>
      <c r="O90" s="3" t="str">
        <f>VLOOKUP($A90, shotScaleDecade!$A$1:$N$394, 14, )</f>
        <v>1920s</v>
      </c>
    </row>
    <row r="91" spans="1:15" x14ac:dyDescent="0.3">
      <c r="A91" t="s">
        <v>37</v>
      </c>
      <c r="B91" t="s">
        <v>118</v>
      </c>
      <c r="C91">
        <v>5</v>
      </c>
      <c r="D91">
        <v>40</v>
      </c>
      <c r="E91">
        <v>8</v>
      </c>
      <c r="F91">
        <v>15</v>
      </c>
      <c r="G91">
        <v>105</v>
      </c>
      <c r="H91">
        <v>118</v>
      </c>
      <c r="I91">
        <v>90</v>
      </c>
      <c r="J91">
        <v>62</v>
      </c>
      <c r="K91">
        <v>52</v>
      </c>
      <c r="L91">
        <v>62</v>
      </c>
      <c r="M91">
        <v>11</v>
      </c>
      <c r="N91" s="3">
        <v>1</v>
      </c>
      <c r="O91" s="3" t="str">
        <f>VLOOKUP($A91, shotScaleDecade!$A$1:$N$394, 14, )</f>
        <v>1970s</v>
      </c>
    </row>
    <row r="92" spans="1:15" x14ac:dyDescent="0.3">
      <c r="A92" t="s">
        <v>186</v>
      </c>
      <c r="B92" t="s">
        <v>119</v>
      </c>
      <c r="C92">
        <v>16</v>
      </c>
      <c r="D92">
        <v>16</v>
      </c>
      <c r="E92">
        <v>0</v>
      </c>
      <c r="F92">
        <v>6</v>
      </c>
      <c r="G92">
        <v>9</v>
      </c>
      <c r="H92">
        <v>9</v>
      </c>
      <c r="I92">
        <v>34</v>
      </c>
      <c r="J92">
        <v>70</v>
      </c>
      <c r="K92">
        <v>134</v>
      </c>
      <c r="L92">
        <v>233</v>
      </c>
      <c r="M92">
        <v>11</v>
      </c>
      <c r="N92" s="3">
        <v>1</v>
      </c>
      <c r="O92" s="3" t="str">
        <f>VLOOKUP($A92, shotScaleDecade!$A$1:$N$394, 14, )</f>
        <v>1930s</v>
      </c>
    </row>
    <row r="93" spans="1:15" x14ac:dyDescent="0.3">
      <c r="A93" t="s">
        <v>38</v>
      </c>
      <c r="B93" t="s">
        <v>118</v>
      </c>
      <c r="C93">
        <v>6.6</v>
      </c>
      <c r="D93">
        <v>31</v>
      </c>
      <c r="E93">
        <v>15</v>
      </c>
      <c r="F93">
        <v>19</v>
      </c>
      <c r="G93">
        <v>154</v>
      </c>
      <c r="H93">
        <v>122</v>
      </c>
      <c r="I93">
        <v>77</v>
      </c>
      <c r="J93">
        <v>61</v>
      </c>
      <c r="K93">
        <v>48</v>
      </c>
      <c r="L93">
        <v>34</v>
      </c>
      <c r="M93">
        <v>3</v>
      </c>
      <c r="N93" s="3">
        <v>1</v>
      </c>
      <c r="O93" s="3" t="str">
        <f>VLOOKUP($A93, shotScaleDecade!$A$1:$N$394, 14, )</f>
        <v>1970s</v>
      </c>
    </row>
    <row r="94" spans="1:15" x14ac:dyDescent="0.3">
      <c r="A94" t="s">
        <v>39</v>
      </c>
      <c r="B94" t="s">
        <v>118</v>
      </c>
      <c r="C94">
        <v>7.9</v>
      </c>
      <c r="D94">
        <v>27</v>
      </c>
      <c r="E94">
        <v>8</v>
      </c>
      <c r="F94">
        <v>6</v>
      </c>
      <c r="G94">
        <v>27</v>
      </c>
      <c r="H94">
        <v>165</v>
      </c>
      <c r="I94">
        <v>86</v>
      </c>
      <c r="J94">
        <v>61</v>
      </c>
      <c r="K94">
        <v>70</v>
      </c>
      <c r="L94">
        <v>88</v>
      </c>
      <c r="M94">
        <v>1</v>
      </c>
      <c r="N94" s="3">
        <v>1</v>
      </c>
      <c r="O94" s="3" t="str">
        <f>VLOOKUP($A94, shotScaleDecade!$A$1:$N$394, 14, )</f>
        <v>1930s</v>
      </c>
    </row>
    <row r="95" spans="1:15" x14ac:dyDescent="0.3">
      <c r="A95" t="s">
        <v>187</v>
      </c>
      <c r="B95" t="s">
        <v>118</v>
      </c>
      <c r="C95">
        <v>6</v>
      </c>
      <c r="D95">
        <v>0</v>
      </c>
      <c r="E95">
        <v>0</v>
      </c>
      <c r="F95">
        <v>0</v>
      </c>
      <c r="G95">
        <v>35</v>
      </c>
      <c r="H95">
        <v>97</v>
      </c>
      <c r="I95">
        <v>98</v>
      </c>
      <c r="J95">
        <v>77</v>
      </c>
      <c r="K95">
        <v>47</v>
      </c>
      <c r="L95">
        <v>81</v>
      </c>
      <c r="M95">
        <v>66</v>
      </c>
      <c r="N95" s="3">
        <v>0</v>
      </c>
      <c r="O95" s="3" t="str">
        <f>VLOOKUP($A95, shotScaleDecade!$A$1:$N$394, 14, )</f>
        <v>1920s</v>
      </c>
    </row>
    <row r="96" spans="1:15" x14ac:dyDescent="0.3">
      <c r="A96" t="s">
        <v>188</v>
      </c>
      <c r="B96" t="s">
        <v>119</v>
      </c>
      <c r="C96">
        <v>5.7</v>
      </c>
      <c r="D96">
        <v>40</v>
      </c>
      <c r="E96">
        <v>2</v>
      </c>
      <c r="F96">
        <v>0</v>
      </c>
      <c r="G96">
        <v>27</v>
      </c>
      <c r="H96">
        <v>253</v>
      </c>
      <c r="I96">
        <v>106</v>
      </c>
      <c r="J96">
        <v>70</v>
      </c>
      <c r="K96">
        <v>35</v>
      </c>
      <c r="L96">
        <v>10</v>
      </c>
      <c r="M96">
        <v>0</v>
      </c>
      <c r="N96" s="3">
        <v>1</v>
      </c>
      <c r="O96" s="3" t="str">
        <f>VLOOKUP($A96, shotScaleDecade!$A$1:$N$394, 14, )</f>
        <v>1990s</v>
      </c>
    </row>
    <row r="97" spans="1:15" x14ac:dyDescent="0.3">
      <c r="A97" t="s">
        <v>189</v>
      </c>
      <c r="B97" t="s">
        <v>119</v>
      </c>
      <c r="C97">
        <v>6.7</v>
      </c>
      <c r="D97">
        <v>55</v>
      </c>
      <c r="E97">
        <v>1</v>
      </c>
      <c r="F97">
        <v>0</v>
      </c>
      <c r="G97">
        <v>76</v>
      </c>
      <c r="H97">
        <v>268</v>
      </c>
      <c r="I97">
        <v>32</v>
      </c>
      <c r="J97">
        <v>49</v>
      </c>
      <c r="K97">
        <v>63</v>
      </c>
      <c r="L97">
        <v>12</v>
      </c>
      <c r="M97">
        <v>0</v>
      </c>
      <c r="N97" s="3">
        <v>1</v>
      </c>
      <c r="O97" s="3" t="str">
        <f>VLOOKUP($A97, shotScaleDecade!$A$1:$N$394, 14, )</f>
        <v>1990s</v>
      </c>
    </row>
    <row r="98" spans="1:15" x14ac:dyDescent="0.3">
      <c r="A98" t="s">
        <v>190</v>
      </c>
      <c r="B98" t="s">
        <v>119</v>
      </c>
      <c r="C98">
        <v>6</v>
      </c>
      <c r="D98">
        <v>17</v>
      </c>
      <c r="E98">
        <v>8</v>
      </c>
      <c r="F98">
        <v>6</v>
      </c>
      <c r="G98">
        <v>25</v>
      </c>
      <c r="H98">
        <v>61</v>
      </c>
      <c r="I98">
        <v>96</v>
      </c>
      <c r="J98">
        <v>65</v>
      </c>
      <c r="K98">
        <v>97</v>
      </c>
      <c r="L98">
        <v>140</v>
      </c>
      <c r="M98">
        <v>14</v>
      </c>
      <c r="N98" s="3">
        <v>1</v>
      </c>
      <c r="O98" s="3" t="str">
        <f>VLOOKUP($A98, shotScaleDecade!$A$1:$N$394, 14, )</f>
        <v>1920s</v>
      </c>
    </row>
    <row r="99" spans="1:15" x14ac:dyDescent="0.3">
      <c r="A99" t="s">
        <v>191</v>
      </c>
      <c r="B99" t="s">
        <v>118</v>
      </c>
      <c r="C99">
        <v>5.5</v>
      </c>
      <c r="D99">
        <v>31</v>
      </c>
      <c r="E99">
        <v>8</v>
      </c>
      <c r="F99">
        <v>12</v>
      </c>
      <c r="G99">
        <v>48</v>
      </c>
      <c r="H99">
        <v>159</v>
      </c>
      <c r="I99">
        <v>105</v>
      </c>
      <c r="J99">
        <v>66</v>
      </c>
      <c r="K99">
        <v>69</v>
      </c>
      <c r="L99">
        <v>51</v>
      </c>
      <c r="M99">
        <v>2</v>
      </c>
      <c r="N99" s="3">
        <v>1</v>
      </c>
      <c r="O99" s="3" t="str">
        <f>VLOOKUP($A99, shotScaleDecade!$A$1:$N$394, 14, )</f>
        <v>1990s</v>
      </c>
    </row>
    <row r="100" spans="1:15" x14ac:dyDescent="0.3">
      <c r="A100" t="s">
        <v>377</v>
      </c>
      <c r="B100" t="s">
        <v>118</v>
      </c>
      <c r="C100">
        <v>6.5</v>
      </c>
      <c r="D100">
        <v>59</v>
      </c>
      <c r="E100">
        <v>4</v>
      </c>
      <c r="F100">
        <v>3</v>
      </c>
      <c r="G100">
        <v>68</v>
      </c>
      <c r="H100">
        <v>246</v>
      </c>
      <c r="I100">
        <v>88</v>
      </c>
      <c r="J100">
        <v>54</v>
      </c>
      <c r="K100">
        <v>33</v>
      </c>
      <c r="L100">
        <v>12</v>
      </c>
      <c r="M100">
        <v>1</v>
      </c>
      <c r="N100" s="3">
        <v>1</v>
      </c>
      <c r="O100" s="3" t="str">
        <f>VLOOKUP($A100, shotScaleDecade!$A$1:$N$394, 14, )</f>
        <v>1990s</v>
      </c>
    </row>
    <row r="101" spans="1:15" x14ac:dyDescent="0.3">
      <c r="A101" t="s">
        <v>378</v>
      </c>
      <c r="B101" t="s">
        <v>118</v>
      </c>
      <c r="C101">
        <v>6.68</v>
      </c>
      <c r="D101">
        <v>60</v>
      </c>
      <c r="E101">
        <v>6</v>
      </c>
      <c r="F101">
        <v>2</v>
      </c>
      <c r="G101">
        <v>26</v>
      </c>
      <c r="H101">
        <v>222</v>
      </c>
      <c r="I101">
        <v>145</v>
      </c>
      <c r="J101">
        <v>64</v>
      </c>
      <c r="K101">
        <v>36</v>
      </c>
      <c r="L101">
        <v>6</v>
      </c>
      <c r="M101">
        <v>0</v>
      </c>
      <c r="N101" s="3">
        <v>1</v>
      </c>
      <c r="O101" s="3" t="str">
        <f>VLOOKUP($A101, shotScaleDecade!$A$1:$N$394, 14, )</f>
        <v>1990s</v>
      </c>
    </row>
    <row r="102" spans="1:15" x14ac:dyDescent="0.3">
      <c r="A102" t="s">
        <v>379</v>
      </c>
      <c r="B102" t="s">
        <v>118</v>
      </c>
      <c r="C102">
        <v>7.37</v>
      </c>
      <c r="D102">
        <v>48</v>
      </c>
      <c r="E102">
        <v>4</v>
      </c>
      <c r="F102">
        <v>2</v>
      </c>
      <c r="G102">
        <v>44</v>
      </c>
      <c r="H102">
        <v>238</v>
      </c>
      <c r="I102">
        <v>83</v>
      </c>
      <c r="J102">
        <v>62</v>
      </c>
      <c r="K102">
        <v>47</v>
      </c>
      <c r="L102">
        <v>25</v>
      </c>
      <c r="M102">
        <v>0</v>
      </c>
      <c r="N102" s="3">
        <v>1</v>
      </c>
      <c r="O102" s="3" t="str">
        <f>VLOOKUP($A102, shotScaleDecade!$A$1:$N$394, 14, )</f>
        <v>1990s</v>
      </c>
    </row>
    <row r="103" spans="1:15" x14ac:dyDescent="0.3">
      <c r="A103" t="s">
        <v>40</v>
      </c>
      <c r="B103" t="s">
        <v>118</v>
      </c>
      <c r="C103">
        <v>11.5</v>
      </c>
      <c r="D103">
        <v>27</v>
      </c>
      <c r="E103">
        <v>0</v>
      </c>
      <c r="F103">
        <v>0</v>
      </c>
      <c r="G103">
        <v>7</v>
      </c>
      <c r="H103">
        <v>15</v>
      </c>
      <c r="I103">
        <v>49</v>
      </c>
      <c r="J103">
        <v>109</v>
      </c>
      <c r="K103">
        <v>140</v>
      </c>
      <c r="L103">
        <v>143</v>
      </c>
      <c r="M103">
        <v>37</v>
      </c>
      <c r="N103" s="3">
        <v>1</v>
      </c>
      <c r="O103" s="3" t="str">
        <f>VLOOKUP($A103, shotScaleDecade!$A$1:$N$394, 14, )</f>
        <v>1940s</v>
      </c>
    </row>
    <row r="104" spans="1:15" x14ac:dyDescent="0.3">
      <c r="A104" t="s">
        <v>192</v>
      </c>
      <c r="B104" t="s">
        <v>119</v>
      </c>
      <c r="C104">
        <v>8</v>
      </c>
      <c r="D104">
        <v>42</v>
      </c>
      <c r="E104">
        <v>26</v>
      </c>
      <c r="F104">
        <v>9</v>
      </c>
      <c r="G104">
        <v>10</v>
      </c>
      <c r="H104">
        <v>42</v>
      </c>
      <c r="I104">
        <v>97</v>
      </c>
      <c r="J104">
        <v>86</v>
      </c>
      <c r="K104">
        <v>115</v>
      </c>
      <c r="L104">
        <v>145</v>
      </c>
      <c r="M104">
        <v>6</v>
      </c>
      <c r="N104" s="3">
        <v>0</v>
      </c>
      <c r="O104" s="3" t="str">
        <f>VLOOKUP($A104, shotScaleDecade!$A$1:$N$394, 14, )</f>
        <v>1920s</v>
      </c>
    </row>
    <row r="105" spans="1:15" x14ac:dyDescent="0.3">
      <c r="A105" t="s">
        <v>193</v>
      </c>
      <c r="B105" t="s">
        <v>124</v>
      </c>
      <c r="C105">
        <v>14</v>
      </c>
      <c r="D105">
        <v>24</v>
      </c>
      <c r="E105">
        <v>16</v>
      </c>
      <c r="F105">
        <v>13</v>
      </c>
      <c r="G105">
        <v>13</v>
      </c>
      <c r="H105">
        <v>38</v>
      </c>
      <c r="I105">
        <v>72</v>
      </c>
      <c r="J105">
        <v>103</v>
      </c>
      <c r="K105">
        <v>123</v>
      </c>
      <c r="L105">
        <v>118</v>
      </c>
      <c r="M105">
        <v>32</v>
      </c>
      <c r="N105" s="3">
        <v>1</v>
      </c>
      <c r="O105" s="3" t="str">
        <f>VLOOKUP($A105, shotScaleDecade!$A$1:$N$394, 14, )</f>
        <v>1930s</v>
      </c>
    </row>
    <row r="106" spans="1:15" x14ac:dyDescent="0.3">
      <c r="A106" t="s">
        <v>41</v>
      </c>
      <c r="B106" t="s">
        <v>118</v>
      </c>
      <c r="C106">
        <v>15.9</v>
      </c>
      <c r="D106">
        <v>34</v>
      </c>
      <c r="E106">
        <v>7</v>
      </c>
      <c r="F106">
        <v>7</v>
      </c>
      <c r="G106">
        <v>23</v>
      </c>
      <c r="H106">
        <v>47</v>
      </c>
      <c r="I106">
        <v>99</v>
      </c>
      <c r="J106">
        <v>106</v>
      </c>
      <c r="K106">
        <v>132</v>
      </c>
      <c r="L106">
        <v>90</v>
      </c>
      <c r="M106">
        <v>4</v>
      </c>
      <c r="N106" s="3">
        <v>1</v>
      </c>
      <c r="O106" s="3" t="str">
        <f>VLOOKUP($A106, shotScaleDecade!$A$1:$N$394, 14, )</f>
        <v>1950s</v>
      </c>
    </row>
    <row r="107" spans="1:15" x14ac:dyDescent="0.3">
      <c r="A107" t="s">
        <v>194</v>
      </c>
      <c r="B107" t="s">
        <v>118</v>
      </c>
      <c r="C107">
        <v>7</v>
      </c>
      <c r="D107">
        <v>0</v>
      </c>
      <c r="E107">
        <v>0</v>
      </c>
      <c r="F107">
        <v>4</v>
      </c>
      <c r="G107">
        <v>14</v>
      </c>
      <c r="H107">
        <v>100</v>
      </c>
      <c r="I107">
        <v>115</v>
      </c>
      <c r="J107">
        <v>81</v>
      </c>
      <c r="K107">
        <v>68</v>
      </c>
      <c r="L107">
        <v>69</v>
      </c>
      <c r="M107">
        <v>53</v>
      </c>
      <c r="N107" s="3">
        <v>0</v>
      </c>
      <c r="O107" s="3" t="str">
        <f>VLOOKUP($A107, shotScaleDecade!$A$1:$N$394, 14, )</f>
        <v>1920s</v>
      </c>
    </row>
    <row r="108" spans="1:15" x14ac:dyDescent="0.3">
      <c r="A108" t="s">
        <v>195</v>
      </c>
      <c r="B108" t="s">
        <v>118</v>
      </c>
      <c r="C108">
        <v>6.5</v>
      </c>
      <c r="D108">
        <v>10</v>
      </c>
      <c r="E108">
        <v>8</v>
      </c>
      <c r="F108">
        <v>3</v>
      </c>
      <c r="G108">
        <v>10</v>
      </c>
      <c r="H108">
        <v>10</v>
      </c>
      <c r="I108">
        <v>38</v>
      </c>
      <c r="J108">
        <v>76</v>
      </c>
      <c r="K108">
        <v>115</v>
      </c>
      <c r="L108">
        <v>233</v>
      </c>
      <c r="M108">
        <v>18</v>
      </c>
      <c r="N108" s="3">
        <v>1</v>
      </c>
      <c r="O108" s="3" t="str">
        <f>VLOOKUP($A108, shotScaleDecade!$A$1:$N$394, 14, )</f>
        <v>1920s</v>
      </c>
    </row>
    <row r="109" spans="1:15" x14ac:dyDescent="0.3">
      <c r="A109" t="s">
        <v>196</v>
      </c>
      <c r="B109" t="s">
        <v>118</v>
      </c>
      <c r="C109">
        <v>7</v>
      </c>
      <c r="D109">
        <v>33</v>
      </c>
      <c r="E109">
        <v>20</v>
      </c>
      <c r="F109">
        <v>11</v>
      </c>
      <c r="G109">
        <v>22</v>
      </c>
      <c r="H109">
        <v>126</v>
      </c>
      <c r="I109">
        <v>103</v>
      </c>
      <c r="J109">
        <v>79</v>
      </c>
      <c r="K109">
        <v>84</v>
      </c>
      <c r="L109">
        <v>77</v>
      </c>
      <c r="M109">
        <v>9</v>
      </c>
      <c r="N109" s="3">
        <v>1</v>
      </c>
      <c r="O109" s="3" t="str">
        <f>VLOOKUP($A109, shotScaleDecade!$A$1:$N$394, 14, )</f>
        <v>1940s</v>
      </c>
    </row>
    <row r="110" spans="1:15" x14ac:dyDescent="0.3">
      <c r="A110" t="s">
        <v>42</v>
      </c>
      <c r="B110" t="s">
        <v>118</v>
      </c>
      <c r="C110">
        <v>7.7</v>
      </c>
      <c r="D110">
        <v>23</v>
      </c>
      <c r="E110">
        <v>18</v>
      </c>
      <c r="F110">
        <v>14</v>
      </c>
      <c r="G110">
        <v>96</v>
      </c>
      <c r="H110">
        <v>129</v>
      </c>
      <c r="I110">
        <v>92</v>
      </c>
      <c r="J110">
        <v>99</v>
      </c>
      <c r="K110">
        <v>53</v>
      </c>
      <c r="L110">
        <v>31</v>
      </c>
      <c r="M110">
        <v>0</v>
      </c>
      <c r="N110" s="3">
        <v>1</v>
      </c>
      <c r="O110" s="3" t="str">
        <f>VLOOKUP($A110, shotScaleDecade!$A$1:$N$394, 14, )</f>
        <v>1950s</v>
      </c>
    </row>
    <row r="111" spans="1:15" x14ac:dyDescent="0.3">
      <c r="A111" t="s">
        <v>197</v>
      </c>
      <c r="B111" t="s">
        <v>124</v>
      </c>
      <c r="C111">
        <v>9</v>
      </c>
      <c r="D111">
        <v>0</v>
      </c>
      <c r="E111">
        <v>0</v>
      </c>
      <c r="F111">
        <v>0</v>
      </c>
      <c r="G111">
        <v>28</v>
      </c>
      <c r="H111">
        <v>48</v>
      </c>
      <c r="I111">
        <v>63</v>
      </c>
      <c r="J111">
        <v>104</v>
      </c>
      <c r="K111">
        <v>97</v>
      </c>
      <c r="L111">
        <v>134</v>
      </c>
      <c r="M111">
        <v>22</v>
      </c>
      <c r="N111" s="3">
        <v>0</v>
      </c>
      <c r="O111" s="3" t="str">
        <f>VLOOKUP($A111, shotScaleDecade!$A$1:$N$394, 14, )</f>
        <v>1920s</v>
      </c>
    </row>
    <row r="112" spans="1:15" x14ac:dyDescent="0.3">
      <c r="A112" t="s">
        <v>43</v>
      </c>
      <c r="B112" t="s">
        <v>118</v>
      </c>
      <c r="C112">
        <v>6.7</v>
      </c>
      <c r="D112">
        <v>50</v>
      </c>
      <c r="E112">
        <v>7</v>
      </c>
      <c r="F112">
        <v>3</v>
      </c>
      <c r="G112">
        <v>22</v>
      </c>
      <c r="H112">
        <v>155</v>
      </c>
      <c r="I112">
        <v>114</v>
      </c>
      <c r="J112">
        <v>72</v>
      </c>
      <c r="K112">
        <v>55</v>
      </c>
      <c r="L112">
        <v>77</v>
      </c>
      <c r="M112">
        <v>5</v>
      </c>
      <c r="N112" s="3">
        <v>1</v>
      </c>
      <c r="O112" s="3" t="str">
        <f>VLOOKUP($A112, shotScaleDecade!$A$1:$N$394, 14, )</f>
        <v>1970s</v>
      </c>
    </row>
    <row r="113" spans="1:15" x14ac:dyDescent="0.3">
      <c r="A113" t="s">
        <v>44</v>
      </c>
      <c r="B113" t="s">
        <v>118</v>
      </c>
      <c r="C113">
        <v>5.0999999999999996</v>
      </c>
      <c r="D113">
        <v>44</v>
      </c>
      <c r="E113">
        <v>8</v>
      </c>
      <c r="F113">
        <v>7</v>
      </c>
      <c r="G113">
        <v>81</v>
      </c>
      <c r="H113">
        <v>130</v>
      </c>
      <c r="I113">
        <v>80</v>
      </c>
      <c r="J113">
        <v>53</v>
      </c>
      <c r="K113">
        <v>56</v>
      </c>
      <c r="L113">
        <v>87</v>
      </c>
      <c r="M113">
        <v>13</v>
      </c>
      <c r="N113" s="3">
        <v>1</v>
      </c>
      <c r="O113" s="3" t="str">
        <f>VLOOKUP($A113, shotScaleDecade!$A$1:$N$394, 14, )</f>
        <v>1970s</v>
      </c>
    </row>
    <row r="114" spans="1:15" x14ac:dyDescent="0.3">
      <c r="A114" t="s">
        <v>198</v>
      </c>
      <c r="B114" t="s">
        <v>118</v>
      </c>
      <c r="C114">
        <v>12.5</v>
      </c>
      <c r="D114">
        <v>26</v>
      </c>
      <c r="E114">
        <v>0</v>
      </c>
      <c r="F114">
        <v>0</v>
      </c>
      <c r="G114">
        <v>25</v>
      </c>
      <c r="H114">
        <v>52</v>
      </c>
      <c r="I114">
        <v>115</v>
      </c>
      <c r="J114">
        <v>107</v>
      </c>
      <c r="K114">
        <v>142</v>
      </c>
      <c r="L114">
        <v>48</v>
      </c>
      <c r="M114">
        <v>11</v>
      </c>
      <c r="N114" s="3">
        <v>1</v>
      </c>
      <c r="O114" s="3" t="str">
        <f>VLOOKUP($A114, shotScaleDecade!$A$1:$N$394, 14, )</f>
        <v>1930s</v>
      </c>
    </row>
    <row r="115" spans="1:15" x14ac:dyDescent="0.3">
      <c r="A115" t="s">
        <v>199</v>
      </c>
      <c r="B115" t="s">
        <v>118</v>
      </c>
      <c r="C115">
        <v>10</v>
      </c>
      <c r="D115">
        <v>0</v>
      </c>
      <c r="E115">
        <v>0</v>
      </c>
      <c r="F115">
        <v>0</v>
      </c>
      <c r="G115">
        <v>15</v>
      </c>
      <c r="H115">
        <v>65</v>
      </c>
      <c r="I115">
        <v>74</v>
      </c>
      <c r="J115">
        <v>116</v>
      </c>
      <c r="K115">
        <v>120</v>
      </c>
      <c r="L115">
        <v>101</v>
      </c>
      <c r="M115">
        <v>9</v>
      </c>
      <c r="N115" s="3">
        <v>1</v>
      </c>
      <c r="O115" s="3" t="str">
        <f>VLOOKUP($A115, shotScaleDecade!$A$1:$N$394, 14, )</f>
        <v>1930s</v>
      </c>
    </row>
    <row r="116" spans="1:15" x14ac:dyDescent="0.3">
      <c r="A116" t="s">
        <v>45</v>
      </c>
      <c r="B116" t="s">
        <v>119</v>
      </c>
      <c r="C116">
        <v>10.5</v>
      </c>
      <c r="D116">
        <v>30</v>
      </c>
      <c r="E116">
        <v>8</v>
      </c>
      <c r="F116">
        <v>9</v>
      </c>
      <c r="G116">
        <v>25</v>
      </c>
      <c r="H116">
        <v>83</v>
      </c>
      <c r="I116">
        <v>120</v>
      </c>
      <c r="J116">
        <v>105</v>
      </c>
      <c r="K116">
        <v>97</v>
      </c>
      <c r="L116">
        <v>70</v>
      </c>
      <c r="M116">
        <v>0</v>
      </c>
      <c r="N116" s="3">
        <v>1</v>
      </c>
      <c r="O116" s="3" t="str">
        <f>VLOOKUP($A116, shotScaleDecade!$A$1:$N$394, 14, )</f>
        <v>1940s</v>
      </c>
    </row>
    <row r="117" spans="1:15" x14ac:dyDescent="0.3">
      <c r="A117" t="s">
        <v>200</v>
      </c>
      <c r="B117" t="s">
        <v>124</v>
      </c>
      <c r="C117">
        <v>26.5</v>
      </c>
      <c r="D117">
        <v>0</v>
      </c>
      <c r="E117">
        <v>0</v>
      </c>
      <c r="F117">
        <v>2</v>
      </c>
      <c r="G117">
        <v>11</v>
      </c>
      <c r="H117">
        <v>11</v>
      </c>
      <c r="I117">
        <v>17</v>
      </c>
      <c r="J117">
        <v>11</v>
      </c>
      <c r="K117">
        <v>219</v>
      </c>
      <c r="L117">
        <v>214</v>
      </c>
      <c r="M117">
        <v>17</v>
      </c>
      <c r="N117" s="3">
        <v>0</v>
      </c>
      <c r="O117" s="3" t="str">
        <f>VLOOKUP($A117, shotScaleDecade!$A$1:$N$394, 14, )</f>
        <v>1910s</v>
      </c>
    </row>
    <row r="118" spans="1:15" x14ac:dyDescent="0.3">
      <c r="A118" t="s">
        <v>201</v>
      </c>
      <c r="B118" t="s">
        <v>118</v>
      </c>
      <c r="C118">
        <v>15</v>
      </c>
      <c r="D118">
        <v>17</v>
      </c>
      <c r="E118">
        <v>6</v>
      </c>
      <c r="F118">
        <v>6</v>
      </c>
      <c r="G118">
        <v>29</v>
      </c>
      <c r="H118">
        <v>41</v>
      </c>
      <c r="I118">
        <v>86</v>
      </c>
      <c r="J118">
        <v>76</v>
      </c>
      <c r="K118">
        <v>154</v>
      </c>
      <c r="L118">
        <v>115</v>
      </c>
      <c r="M118">
        <v>0</v>
      </c>
      <c r="N118" s="3">
        <v>1</v>
      </c>
      <c r="O118" s="3" t="str">
        <f>VLOOKUP($A118, shotScaleDecade!$A$1:$N$394, 14, )</f>
        <v>1920s</v>
      </c>
    </row>
    <row r="119" spans="1:15" x14ac:dyDescent="0.3">
      <c r="A119" t="s">
        <v>46</v>
      </c>
      <c r="B119" t="s">
        <v>118</v>
      </c>
      <c r="C119">
        <v>11.7</v>
      </c>
      <c r="D119">
        <v>34</v>
      </c>
      <c r="E119">
        <v>8</v>
      </c>
      <c r="F119">
        <v>3</v>
      </c>
      <c r="G119">
        <v>28</v>
      </c>
      <c r="H119">
        <v>118</v>
      </c>
      <c r="I119">
        <v>76</v>
      </c>
      <c r="J119">
        <v>90</v>
      </c>
      <c r="K119">
        <v>83</v>
      </c>
      <c r="L119">
        <v>103</v>
      </c>
      <c r="M119">
        <v>4</v>
      </c>
      <c r="N119" s="3">
        <v>1</v>
      </c>
      <c r="O119" s="3" t="str">
        <f>VLOOKUP($A119, shotScaleDecade!$A$1:$N$394, 14, )</f>
        <v>1950s</v>
      </c>
    </row>
    <row r="120" spans="1:15" x14ac:dyDescent="0.3">
      <c r="A120" t="s">
        <v>202</v>
      </c>
      <c r="B120" t="s">
        <v>118</v>
      </c>
      <c r="C120">
        <v>4.5</v>
      </c>
      <c r="D120">
        <v>9</v>
      </c>
      <c r="E120">
        <v>4</v>
      </c>
      <c r="F120">
        <v>2</v>
      </c>
      <c r="G120">
        <v>12</v>
      </c>
      <c r="H120">
        <v>12</v>
      </c>
      <c r="I120">
        <v>23</v>
      </c>
      <c r="J120">
        <v>63</v>
      </c>
      <c r="K120">
        <v>187</v>
      </c>
      <c r="L120">
        <v>201</v>
      </c>
      <c r="M120">
        <v>2</v>
      </c>
      <c r="N120" s="3">
        <v>0</v>
      </c>
      <c r="O120" s="3" t="str">
        <f>VLOOKUP($A120, shotScaleDecade!$A$1:$N$394, 14, )</f>
        <v>1920s</v>
      </c>
    </row>
    <row r="121" spans="1:15" x14ac:dyDescent="0.3">
      <c r="A121" t="s">
        <v>203</v>
      </c>
      <c r="B121" t="s">
        <v>118</v>
      </c>
      <c r="C121">
        <v>14</v>
      </c>
      <c r="D121">
        <v>36</v>
      </c>
      <c r="E121">
        <v>10</v>
      </c>
      <c r="F121">
        <v>3</v>
      </c>
      <c r="G121">
        <v>0</v>
      </c>
      <c r="H121">
        <v>51</v>
      </c>
      <c r="I121">
        <v>84</v>
      </c>
      <c r="J121">
        <v>94</v>
      </c>
      <c r="K121">
        <v>147</v>
      </c>
      <c r="L121">
        <v>120</v>
      </c>
      <c r="M121">
        <v>3</v>
      </c>
      <c r="N121" s="3">
        <v>1</v>
      </c>
      <c r="O121" s="3" t="str">
        <f>VLOOKUP($A121, shotScaleDecade!$A$1:$N$394, 14, )</f>
        <v>1940s</v>
      </c>
    </row>
    <row r="122" spans="1:15" x14ac:dyDescent="0.3">
      <c r="A122" t="s">
        <v>47</v>
      </c>
      <c r="B122" t="s">
        <v>118</v>
      </c>
      <c r="C122">
        <v>8.1999999999999993</v>
      </c>
      <c r="D122">
        <v>35</v>
      </c>
      <c r="E122">
        <v>25</v>
      </c>
      <c r="F122">
        <v>4</v>
      </c>
      <c r="G122">
        <v>6</v>
      </c>
      <c r="H122">
        <v>95</v>
      </c>
      <c r="I122">
        <v>84</v>
      </c>
      <c r="J122">
        <v>112</v>
      </c>
      <c r="K122">
        <v>116</v>
      </c>
      <c r="L122">
        <v>84</v>
      </c>
      <c r="M122">
        <v>3</v>
      </c>
      <c r="N122" s="3">
        <v>1</v>
      </c>
      <c r="O122" s="3" t="str">
        <f>VLOOKUP($A122, shotScaleDecade!$A$1:$N$394, 14, )</f>
        <v>1950s</v>
      </c>
    </row>
    <row r="123" spans="1:15" x14ac:dyDescent="0.3">
      <c r="A123" t="s">
        <v>204</v>
      </c>
      <c r="B123" t="s">
        <v>118</v>
      </c>
      <c r="C123">
        <v>15</v>
      </c>
      <c r="D123">
        <v>6</v>
      </c>
      <c r="E123">
        <v>3</v>
      </c>
      <c r="F123">
        <v>3</v>
      </c>
      <c r="G123">
        <v>19</v>
      </c>
      <c r="H123">
        <v>47</v>
      </c>
      <c r="I123">
        <v>81</v>
      </c>
      <c r="J123">
        <v>143</v>
      </c>
      <c r="K123">
        <v>165</v>
      </c>
      <c r="L123">
        <v>45</v>
      </c>
      <c r="M123">
        <v>0</v>
      </c>
      <c r="N123" s="3">
        <v>0</v>
      </c>
      <c r="O123" s="3" t="str">
        <f>VLOOKUP($A123, shotScaleDecade!$A$1:$N$394, 14, )</f>
        <v>1910s</v>
      </c>
    </row>
    <row r="124" spans="1:15" x14ac:dyDescent="0.3">
      <c r="A124" t="s">
        <v>205</v>
      </c>
      <c r="B124" t="s">
        <v>118</v>
      </c>
      <c r="C124">
        <v>6</v>
      </c>
      <c r="D124">
        <v>28</v>
      </c>
      <c r="E124">
        <v>0</v>
      </c>
      <c r="F124">
        <v>8</v>
      </c>
      <c r="G124">
        <v>28</v>
      </c>
      <c r="H124">
        <v>82</v>
      </c>
      <c r="I124">
        <v>102</v>
      </c>
      <c r="J124">
        <v>126</v>
      </c>
      <c r="K124">
        <v>60</v>
      </c>
      <c r="L124">
        <v>77</v>
      </c>
      <c r="M124">
        <v>27</v>
      </c>
      <c r="N124" s="3">
        <v>0</v>
      </c>
      <c r="O124" s="3" t="str">
        <f>VLOOKUP($A124, shotScaleDecade!$A$1:$N$394, 14, )</f>
        <v>1920s</v>
      </c>
    </row>
    <row r="125" spans="1:15" x14ac:dyDescent="0.3">
      <c r="A125" t="s">
        <v>48</v>
      </c>
      <c r="B125" t="s">
        <v>119</v>
      </c>
      <c r="C125">
        <v>9.3000000000000007</v>
      </c>
      <c r="D125">
        <v>45</v>
      </c>
      <c r="E125">
        <v>11</v>
      </c>
      <c r="F125">
        <v>6</v>
      </c>
      <c r="G125">
        <v>13</v>
      </c>
      <c r="H125">
        <v>80</v>
      </c>
      <c r="I125">
        <v>109</v>
      </c>
      <c r="J125">
        <v>95</v>
      </c>
      <c r="K125">
        <v>96</v>
      </c>
      <c r="L125">
        <v>105</v>
      </c>
      <c r="M125">
        <v>1</v>
      </c>
      <c r="N125" s="3">
        <v>1</v>
      </c>
      <c r="O125" s="3" t="str">
        <f>VLOOKUP($A125, shotScaleDecade!$A$1:$N$394, 14, )</f>
        <v>1940s</v>
      </c>
    </row>
    <row r="126" spans="1:15" x14ac:dyDescent="0.3">
      <c r="A126" t="s">
        <v>49</v>
      </c>
      <c r="B126" t="s">
        <v>118</v>
      </c>
      <c r="C126">
        <v>5.4</v>
      </c>
      <c r="D126">
        <v>50</v>
      </c>
      <c r="E126">
        <v>11</v>
      </c>
      <c r="F126">
        <v>6</v>
      </c>
      <c r="G126">
        <v>19</v>
      </c>
      <c r="H126">
        <v>149</v>
      </c>
      <c r="I126">
        <v>82</v>
      </c>
      <c r="J126">
        <v>70</v>
      </c>
      <c r="K126">
        <v>68</v>
      </c>
      <c r="L126">
        <v>91</v>
      </c>
      <c r="M126">
        <v>22</v>
      </c>
      <c r="N126" s="3">
        <v>1</v>
      </c>
      <c r="O126" s="3" t="str">
        <f>VLOOKUP($A126, shotScaleDecade!$A$1:$N$394, 14, )</f>
        <v>1970s</v>
      </c>
    </row>
    <row r="127" spans="1:15" x14ac:dyDescent="0.3">
      <c r="A127" t="s">
        <v>50</v>
      </c>
      <c r="B127" t="s">
        <v>118</v>
      </c>
      <c r="C127">
        <v>5.3</v>
      </c>
      <c r="D127">
        <v>28</v>
      </c>
      <c r="E127">
        <v>8</v>
      </c>
      <c r="F127">
        <v>12</v>
      </c>
      <c r="G127">
        <v>17</v>
      </c>
      <c r="H127">
        <v>78</v>
      </c>
      <c r="I127">
        <v>99</v>
      </c>
      <c r="J127">
        <v>101</v>
      </c>
      <c r="K127">
        <v>85</v>
      </c>
      <c r="L127">
        <v>110</v>
      </c>
      <c r="M127">
        <v>9</v>
      </c>
      <c r="N127" s="3">
        <v>1</v>
      </c>
      <c r="O127" s="3" t="str">
        <f>VLOOKUP($A127, shotScaleDecade!$A$1:$N$394, 14, )</f>
        <v>1970s</v>
      </c>
    </row>
    <row r="128" spans="1:15" x14ac:dyDescent="0.3">
      <c r="A128" t="s">
        <v>206</v>
      </c>
      <c r="B128" t="s">
        <v>118</v>
      </c>
      <c r="C128">
        <v>10.5</v>
      </c>
      <c r="D128">
        <v>0</v>
      </c>
      <c r="E128">
        <v>0</v>
      </c>
      <c r="F128">
        <v>0</v>
      </c>
      <c r="G128">
        <v>21</v>
      </c>
      <c r="H128">
        <v>39</v>
      </c>
      <c r="I128">
        <v>79</v>
      </c>
      <c r="J128">
        <v>95</v>
      </c>
      <c r="K128">
        <v>129</v>
      </c>
      <c r="L128">
        <v>132</v>
      </c>
      <c r="M128">
        <v>5</v>
      </c>
      <c r="N128" s="3">
        <v>1</v>
      </c>
      <c r="O128" s="3" t="str">
        <f>VLOOKUP($A128, shotScaleDecade!$A$1:$N$394, 14, )</f>
        <v>1940s</v>
      </c>
    </row>
    <row r="129" spans="1:15" x14ac:dyDescent="0.3">
      <c r="A129" t="s">
        <v>51</v>
      </c>
      <c r="B129" t="s">
        <v>118</v>
      </c>
      <c r="C129">
        <v>7.3</v>
      </c>
      <c r="D129">
        <v>15</v>
      </c>
      <c r="E129">
        <v>14</v>
      </c>
      <c r="F129">
        <v>6</v>
      </c>
      <c r="G129">
        <v>16</v>
      </c>
      <c r="H129">
        <v>53</v>
      </c>
      <c r="I129">
        <v>33</v>
      </c>
      <c r="J129">
        <v>83</v>
      </c>
      <c r="K129">
        <v>67</v>
      </c>
      <c r="L129">
        <v>230</v>
      </c>
      <c r="M129">
        <v>18</v>
      </c>
      <c r="N129" s="3">
        <v>1</v>
      </c>
      <c r="O129" s="3" t="str">
        <f>VLOOKUP($A129, shotScaleDecade!$A$1:$N$394, 14, )</f>
        <v>1930s</v>
      </c>
    </row>
    <row r="130" spans="1:15" x14ac:dyDescent="0.3">
      <c r="A130" t="s">
        <v>207</v>
      </c>
      <c r="B130" t="s">
        <v>124</v>
      </c>
      <c r="C130">
        <v>7.5</v>
      </c>
      <c r="D130">
        <v>7</v>
      </c>
      <c r="E130">
        <v>3</v>
      </c>
      <c r="F130">
        <v>6</v>
      </c>
      <c r="G130">
        <v>2</v>
      </c>
      <c r="H130">
        <v>54</v>
      </c>
      <c r="I130">
        <v>58</v>
      </c>
      <c r="J130">
        <v>55</v>
      </c>
      <c r="K130">
        <v>138</v>
      </c>
      <c r="L130">
        <v>163</v>
      </c>
      <c r="M130">
        <v>30</v>
      </c>
      <c r="N130" s="3">
        <v>0</v>
      </c>
      <c r="O130" s="3" t="str">
        <f>VLOOKUP($A130, shotScaleDecade!$A$1:$N$394, 14, )</f>
        <v>1920s</v>
      </c>
    </row>
    <row r="131" spans="1:15" x14ac:dyDescent="0.3">
      <c r="A131" t="s">
        <v>208</v>
      </c>
      <c r="B131" t="s">
        <v>118</v>
      </c>
      <c r="C131">
        <v>9.5</v>
      </c>
      <c r="D131">
        <v>8</v>
      </c>
      <c r="E131">
        <v>5</v>
      </c>
      <c r="F131">
        <v>3</v>
      </c>
      <c r="G131">
        <v>6</v>
      </c>
      <c r="H131">
        <v>15</v>
      </c>
      <c r="I131">
        <v>15</v>
      </c>
      <c r="J131">
        <v>34</v>
      </c>
      <c r="K131">
        <v>156</v>
      </c>
      <c r="L131">
        <v>238</v>
      </c>
      <c r="M131">
        <v>36</v>
      </c>
      <c r="N131" s="3">
        <v>0</v>
      </c>
      <c r="O131" s="3" t="str">
        <f>VLOOKUP($A131, shotScaleDecade!$A$1:$N$394, 14, )</f>
        <v>1910s</v>
      </c>
    </row>
    <row r="132" spans="1:15" x14ac:dyDescent="0.3">
      <c r="A132" t="s">
        <v>52</v>
      </c>
      <c r="B132" t="s">
        <v>118</v>
      </c>
      <c r="C132">
        <v>7.2</v>
      </c>
      <c r="D132">
        <v>31</v>
      </c>
      <c r="E132">
        <v>9</v>
      </c>
      <c r="F132">
        <v>2</v>
      </c>
      <c r="G132">
        <v>8</v>
      </c>
      <c r="H132">
        <v>66</v>
      </c>
      <c r="I132">
        <v>52</v>
      </c>
      <c r="J132">
        <v>73</v>
      </c>
      <c r="K132">
        <v>106</v>
      </c>
      <c r="L132">
        <v>179</v>
      </c>
      <c r="M132">
        <v>16</v>
      </c>
      <c r="N132" s="3">
        <v>1</v>
      </c>
      <c r="O132" s="3" t="str">
        <f>VLOOKUP($A132, shotScaleDecade!$A$1:$N$394, 14, )</f>
        <v>1950s</v>
      </c>
    </row>
    <row r="133" spans="1:15" x14ac:dyDescent="0.3">
      <c r="A133" t="s">
        <v>53</v>
      </c>
      <c r="B133" t="s">
        <v>118</v>
      </c>
      <c r="C133">
        <v>7.8</v>
      </c>
      <c r="D133">
        <v>30</v>
      </c>
      <c r="E133">
        <v>9</v>
      </c>
      <c r="F133">
        <v>4</v>
      </c>
      <c r="G133">
        <v>3</v>
      </c>
      <c r="H133">
        <v>61</v>
      </c>
      <c r="I133">
        <v>96</v>
      </c>
      <c r="J133">
        <v>100</v>
      </c>
      <c r="K133">
        <v>87</v>
      </c>
      <c r="L133">
        <v>138</v>
      </c>
      <c r="M133">
        <v>16</v>
      </c>
      <c r="N133" s="3">
        <v>1</v>
      </c>
      <c r="O133" s="3" t="str">
        <f>VLOOKUP($A133, shotScaleDecade!$A$1:$N$394, 14, )</f>
        <v>1930s</v>
      </c>
    </row>
    <row r="134" spans="1:15" x14ac:dyDescent="0.3">
      <c r="A134" t="s">
        <v>209</v>
      </c>
      <c r="B134" t="s">
        <v>124</v>
      </c>
      <c r="C134">
        <v>0</v>
      </c>
      <c r="D134">
        <v>0</v>
      </c>
      <c r="E134">
        <v>0</v>
      </c>
      <c r="F134">
        <v>0</v>
      </c>
      <c r="G134">
        <v>5</v>
      </c>
      <c r="H134">
        <v>37</v>
      </c>
      <c r="I134">
        <v>113</v>
      </c>
      <c r="J134">
        <v>104</v>
      </c>
      <c r="K134">
        <v>182</v>
      </c>
      <c r="L134">
        <v>49</v>
      </c>
      <c r="M134">
        <v>10</v>
      </c>
      <c r="N134" s="3">
        <v>1</v>
      </c>
      <c r="O134" s="3" t="str">
        <f>VLOOKUP($A134, shotScaleDecade!$A$1:$N$394, 14, )</f>
        <v>1930s</v>
      </c>
    </row>
    <row r="135" spans="1:15" x14ac:dyDescent="0.3">
      <c r="A135" t="s">
        <v>54</v>
      </c>
      <c r="B135" t="s">
        <v>119</v>
      </c>
      <c r="C135">
        <v>6.5</v>
      </c>
      <c r="D135">
        <v>24</v>
      </c>
      <c r="E135">
        <v>9</v>
      </c>
      <c r="F135">
        <v>15</v>
      </c>
      <c r="G135">
        <v>50</v>
      </c>
      <c r="H135">
        <v>90</v>
      </c>
      <c r="I135">
        <v>101</v>
      </c>
      <c r="J135">
        <v>87</v>
      </c>
      <c r="K135">
        <v>80</v>
      </c>
      <c r="L135">
        <v>90</v>
      </c>
      <c r="M135">
        <v>9</v>
      </c>
      <c r="N135" s="3">
        <v>1</v>
      </c>
      <c r="O135" s="3" t="str">
        <f>VLOOKUP($A135, shotScaleDecade!$A$1:$N$394, 14, )</f>
        <v>1930s</v>
      </c>
    </row>
    <row r="136" spans="1:15" x14ac:dyDescent="0.3">
      <c r="A136" t="s">
        <v>210</v>
      </c>
      <c r="B136" t="s">
        <v>118</v>
      </c>
      <c r="C136">
        <v>5.5</v>
      </c>
      <c r="D136">
        <v>17</v>
      </c>
      <c r="E136">
        <v>12</v>
      </c>
      <c r="F136">
        <v>8</v>
      </c>
      <c r="G136">
        <v>12</v>
      </c>
      <c r="H136">
        <v>50</v>
      </c>
      <c r="I136">
        <v>87</v>
      </c>
      <c r="J136">
        <v>64</v>
      </c>
      <c r="K136">
        <v>99</v>
      </c>
      <c r="L136">
        <v>183</v>
      </c>
      <c r="M136">
        <v>6</v>
      </c>
      <c r="N136" s="3">
        <v>0</v>
      </c>
      <c r="O136" s="3" t="str">
        <f>VLOOKUP($A136, shotScaleDecade!$A$1:$N$394, 14, )</f>
        <v>1910s</v>
      </c>
    </row>
    <row r="137" spans="1:15" x14ac:dyDescent="0.3">
      <c r="A137" t="s">
        <v>55</v>
      </c>
      <c r="B137" t="s">
        <v>118</v>
      </c>
      <c r="C137">
        <v>4.9000000000000004</v>
      </c>
      <c r="D137">
        <v>36</v>
      </c>
      <c r="E137">
        <v>7</v>
      </c>
      <c r="F137">
        <v>5</v>
      </c>
      <c r="G137">
        <v>32</v>
      </c>
      <c r="H137">
        <v>198</v>
      </c>
      <c r="I137">
        <v>102</v>
      </c>
      <c r="J137">
        <v>50</v>
      </c>
      <c r="K137">
        <v>40</v>
      </c>
      <c r="L137">
        <v>75</v>
      </c>
      <c r="M137">
        <v>3</v>
      </c>
      <c r="N137" s="3">
        <v>1</v>
      </c>
      <c r="O137" s="3" t="str">
        <f>VLOOKUP($A137, shotScaleDecade!$A$1:$N$394, 14, )</f>
        <v>1970s</v>
      </c>
    </row>
    <row r="138" spans="1:15" x14ac:dyDescent="0.3">
      <c r="A138" t="s">
        <v>380</v>
      </c>
      <c r="B138" t="s">
        <v>118</v>
      </c>
      <c r="C138">
        <v>11.5</v>
      </c>
      <c r="D138">
        <v>34</v>
      </c>
      <c r="E138">
        <v>4</v>
      </c>
      <c r="F138">
        <v>8</v>
      </c>
      <c r="G138">
        <v>63</v>
      </c>
      <c r="H138">
        <v>176</v>
      </c>
      <c r="I138">
        <v>138</v>
      </c>
      <c r="J138">
        <v>63</v>
      </c>
      <c r="K138">
        <v>19</v>
      </c>
      <c r="L138">
        <v>30</v>
      </c>
      <c r="M138">
        <v>13</v>
      </c>
      <c r="N138" s="3">
        <v>1</v>
      </c>
      <c r="O138" s="3" t="str">
        <f>VLOOKUP($A138, shotScaleDecade!$A$1:$N$394, 14, )</f>
        <v>1990s</v>
      </c>
    </row>
    <row r="139" spans="1:15" x14ac:dyDescent="0.3">
      <c r="A139" t="s">
        <v>380</v>
      </c>
      <c r="B139" t="s">
        <v>118</v>
      </c>
      <c r="C139">
        <v>11.5</v>
      </c>
      <c r="D139">
        <v>34</v>
      </c>
      <c r="E139">
        <v>4</v>
      </c>
      <c r="F139">
        <v>8</v>
      </c>
      <c r="G139">
        <v>63</v>
      </c>
      <c r="H139">
        <v>176</v>
      </c>
      <c r="I139">
        <v>138</v>
      </c>
      <c r="J139">
        <v>63</v>
      </c>
      <c r="K139">
        <v>19</v>
      </c>
      <c r="L139">
        <v>30</v>
      </c>
      <c r="M139">
        <v>13</v>
      </c>
      <c r="N139" s="3">
        <v>1</v>
      </c>
      <c r="O139" s="3" t="str">
        <f>VLOOKUP($A139, shotScaleDecade!$A$1:$N$394, 14, )</f>
        <v>1990s</v>
      </c>
    </row>
    <row r="140" spans="1:15" x14ac:dyDescent="0.3">
      <c r="A140" t="s">
        <v>211</v>
      </c>
      <c r="B140" t="s">
        <v>118</v>
      </c>
      <c r="C140">
        <v>9.5</v>
      </c>
      <c r="D140">
        <v>0</v>
      </c>
      <c r="E140">
        <v>0</v>
      </c>
      <c r="F140">
        <v>0</v>
      </c>
      <c r="G140">
        <v>6</v>
      </c>
      <c r="H140">
        <v>81</v>
      </c>
      <c r="I140">
        <v>71</v>
      </c>
      <c r="J140">
        <v>111</v>
      </c>
      <c r="K140">
        <v>112</v>
      </c>
      <c r="L140">
        <v>97</v>
      </c>
      <c r="M140">
        <v>22</v>
      </c>
      <c r="N140" s="3">
        <v>1</v>
      </c>
      <c r="O140" s="3" t="str">
        <f>VLOOKUP($A140, shotScaleDecade!$A$1:$N$394, 14, )</f>
        <v>1950s</v>
      </c>
    </row>
    <row r="141" spans="1:15" x14ac:dyDescent="0.3">
      <c r="A141" t="s">
        <v>212</v>
      </c>
      <c r="B141" t="s">
        <v>118</v>
      </c>
      <c r="C141">
        <v>6</v>
      </c>
      <c r="D141">
        <v>19</v>
      </c>
      <c r="E141">
        <v>9</v>
      </c>
      <c r="F141">
        <v>4</v>
      </c>
      <c r="G141">
        <v>13</v>
      </c>
      <c r="H141">
        <v>43</v>
      </c>
      <c r="I141">
        <v>84</v>
      </c>
      <c r="J141">
        <v>67</v>
      </c>
      <c r="K141">
        <v>180</v>
      </c>
      <c r="L141">
        <v>107</v>
      </c>
      <c r="M141">
        <v>5</v>
      </c>
      <c r="N141" s="3">
        <v>0</v>
      </c>
      <c r="O141" s="3" t="str">
        <f>VLOOKUP($A141, shotScaleDecade!$A$1:$N$394, 14, )</f>
        <v>1920s</v>
      </c>
    </row>
    <row r="142" spans="1:15" x14ac:dyDescent="0.3">
      <c r="A142" t="s">
        <v>213</v>
      </c>
      <c r="B142" t="s">
        <v>118</v>
      </c>
      <c r="C142">
        <v>7.5</v>
      </c>
      <c r="D142">
        <v>49</v>
      </c>
      <c r="E142">
        <v>14</v>
      </c>
      <c r="F142">
        <v>4</v>
      </c>
      <c r="G142">
        <v>32</v>
      </c>
      <c r="H142">
        <v>108</v>
      </c>
      <c r="I142">
        <v>82</v>
      </c>
      <c r="J142">
        <v>81</v>
      </c>
      <c r="K142">
        <v>77</v>
      </c>
      <c r="L142">
        <v>101</v>
      </c>
      <c r="M142">
        <v>20</v>
      </c>
      <c r="N142" s="3">
        <v>1</v>
      </c>
      <c r="O142" s="3" t="str">
        <f>VLOOKUP($A142, shotScaleDecade!$A$1:$N$394, 14, )</f>
        <v>1950s</v>
      </c>
    </row>
    <row r="143" spans="1:15" x14ac:dyDescent="0.3">
      <c r="A143" t="s">
        <v>56</v>
      </c>
      <c r="B143" t="s">
        <v>124</v>
      </c>
      <c r="C143">
        <v>13</v>
      </c>
      <c r="D143">
        <v>0</v>
      </c>
      <c r="E143">
        <v>0</v>
      </c>
      <c r="F143">
        <v>0</v>
      </c>
      <c r="G143">
        <v>16</v>
      </c>
      <c r="H143">
        <v>39</v>
      </c>
      <c r="I143">
        <v>94</v>
      </c>
      <c r="J143">
        <v>145</v>
      </c>
      <c r="K143">
        <v>106</v>
      </c>
      <c r="L143">
        <v>72</v>
      </c>
      <c r="M143">
        <v>24</v>
      </c>
      <c r="N143" s="3">
        <v>1</v>
      </c>
      <c r="O143" s="3" t="str">
        <f>VLOOKUP($A143, shotScaleDecade!$A$1:$N$394, 14, )</f>
        <v>1930s</v>
      </c>
    </row>
    <row r="144" spans="1:15" x14ac:dyDescent="0.3">
      <c r="A144" t="s">
        <v>57</v>
      </c>
      <c r="B144" t="s">
        <v>118</v>
      </c>
      <c r="C144">
        <v>6.2</v>
      </c>
      <c r="D144">
        <v>15</v>
      </c>
      <c r="E144">
        <v>4</v>
      </c>
      <c r="F144">
        <v>2</v>
      </c>
      <c r="G144">
        <v>2</v>
      </c>
      <c r="H144">
        <v>36</v>
      </c>
      <c r="I144">
        <v>65</v>
      </c>
      <c r="J144">
        <v>77</v>
      </c>
      <c r="K144">
        <v>92</v>
      </c>
      <c r="L144">
        <v>208</v>
      </c>
      <c r="M144">
        <v>20</v>
      </c>
      <c r="N144" s="3">
        <v>1</v>
      </c>
      <c r="O144" s="3" t="str">
        <f>VLOOKUP($A144, shotScaleDecade!$A$1:$N$394, 14, )</f>
        <v>1930s</v>
      </c>
    </row>
    <row r="145" spans="1:15" x14ac:dyDescent="0.3">
      <c r="A145" t="s">
        <v>214</v>
      </c>
      <c r="B145" t="s">
        <v>124</v>
      </c>
      <c r="C145">
        <v>9</v>
      </c>
      <c r="D145">
        <v>0</v>
      </c>
      <c r="E145">
        <v>0</v>
      </c>
      <c r="F145">
        <v>0</v>
      </c>
      <c r="G145">
        <v>9</v>
      </c>
      <c r="H145">
        <v>59</v>
      </c>
      <c r="I145">
        <v>54</v>
      </c>
      <c r="J145">
        <v>63</v>
      </c>
      <c r="K145">
        <v>101</v>
      </c>
      <c r="L145">
        <v>205</v>
      </c>
      <c r="M145">
        <v>10</v>
      </c>
      <c r="N145" s="3">
        <v>1</v>
      </c>
      <c r="O145" s="3" t="str">
        <f>VLOOKUP($A145, shotScaleDecade!$A$1:$N$394, 14, )</f>
        <v>1950s</v>
      </c>
    </row>
    <row r="146" spans="1:15" x14ac:dyDescent="0.3">
      <c r="A146" t="s">
        <v>215</v>
      </c>
      <c r="B146" t="s">
        <v>121</v>
      </c>
      <c r="C146">
        <v>7.1</v>
      </c>
      <c r="D146">
        <v>3</v>
      </c>
      <c r="E146">
        <v>0</v>
      </c>
      <c r="F146">
        <v>20</v>
      </c>
      <c r="G146">
        <v>29</v>
      </c>
      <c r="H146">
        <v>33</v>
      </c>
      <c r="I146">
        <v>17</v>
      </c>
      <c r="J146">
        <v>67</v>
      </c>
      <c r="K146">
        <v>96</v>
      </c>
      <c r="L146">
        <v>220</v>
      </c>
      <c r="M146">
        <v>38</v>
      </c>
      <c r="N146" s="3">
        <v>0</v>
      </c>
      <c r="O146" s="3" t="str">
        <f>VLOOKUP($A146, shotScaleDecade!$A$1:$N$394, 14, )</f>
        <v>1920s</v>
      </c>
    </row>
    <row r="147" spans="1:15" x14ac:dyDescent="0.3">
      <c r="A147" t="s">
        <v>58</v>
      </c>
      <c r="B147" t="s">
        <v>118</v>
      </c>
      <c r="C147">
        <v>5.4</v>
      </c>
      <c r="D147">
        <v>33</v>
      </c>
      <c r="E147">
        <v>6</v>
      </c>
      <c r="F147">
        <v>6</v>
      </c>
      <c r="G147">
        <v>167</v>
      </c>
      <c r="H147">
        <v>134</v>
      </c>
      <c r="I147">
        <v>79</v>
      </c>
      <c r="J147">
        <v>48</v>
      </c>
      <c r="K147">
        <v>40</v>
      </c>
      <c r="L147">
        <v>31</v>
      </c>
      <c r="M147">
        <v>1</v>
      </c>
      <c r="N147" s="3">
        <v>1</v>
      </c>
      <c r="O147" s="3" t="str">
        <f>VLOOKUP($A147, shotScaleDecade!$A$1:$N$394, 14, )</f>
        <v>1990s</v>
      </c>
    </row>
    <row r="148" spans="1:15" x14ac:dyDescent="0.3">
      <c r="A148" t="s">
        <v>381</v>
      </c>
      <c r="B148" t="s">
        <v>118</v>
      </c>
      <c r="C148">
        <v>12</v>
      </c>
      <c r="D148">
        <v>43</v>
      </c>
      <c r="E148">
        <v>7</v>
      </c>
      <c r="F148">
        <v>8</v>
      </c>
      <c r="G148">
        <v>60</v>
      </c>
      <c r="H148">
        <v>165</v>
      </c>
      <c r="I148">
        <v>125</v>
      </c>
      <c r="J148">
        <v>67</v>
      </c>
      <c r="K148">
        <v>19</v>
      </c>
      <c r="L148">
        <v>56</v>
      </c>
      <c r="M148">
        <v>8</v>
      </c>
      <c r="N148" s="3">
        <v>1</v>
      </c>
      <c r="O148" s="3" t="str">
        <f>VLOOKUP($A148, shotScaleDecade!$A$1:$N$394, 14, )</f>
        <v>1970s</v>
      </c>
    </row>
    <row r="149" spans="1:15" x14ac:dyDescent="0.3">
      <c r="A149" t="s">
        <v>59</v>
      </c>
      <c r="B149" t="s">
        <v>118</v>
      </c>
      <c r="C149">
        <v>8.1999999999999993</v>
      </c>
      <c r="D149">
        <v>21</v>
      </c>
      <c r="E149">
        <v>7</v>
      </c>
      <c r="F149">
        <v>6</v>
      </c>
      <c r="G149">
        <v>15</v>
      </c>
      <c r="H149">
        <v>69</v>
      </c>
      <c r="I149">
        <v>93</v>
      </c>
      <c r="J149">
        <v>119</v>
      </c>
      <c r="K149">
        <v>126</v>
      </c>
      <c r="L149">
        <v>74</v>
      </c>
      <c r="M149">
        <v>4</v>
      </c>
      <c r="N149" s="3">
        <v>1</v>
      </c>
      <c r="O149" s="3" t="str">
        <f>VLOOKUP($A149, shotScaleDecade!$A$1:$N$394, 14, )</f>
        <v>1930s</v>
      </c>
    </row>
    <row r="150" spans="1:15" x14ac:dyDescent="0.3">
      <c r="A150" t="s">
        <v>216</v>
      </c>
      <c r="B150" t="s">
        <v>118</v>
      </c>
      <c r="C150">
        <v>5.5</v>
      </c>
      <c r="D150">
        <v>0</v>
      </c>
      <c r="E150">
        <v>0</v>
      </c>
      <c r="F150">
        <v>3</v>
      </c>
      <c r="G150">
        <v>4</v>
      </c>
      <c r="H150">
        <v>29</v>
      </c>
      <c r="I150">
        <v>59</v>
      </c>
      <c r="J150">
        <v>50</v>
      </c>
      <c r="K150">
        <v>102</v>
      </c>
      <c r="L150">
        <v>122</v>
      </c>
      <c r="M150">
        <v>134</v>
      </c>
      <c r="N150" s="3">
        <v>0</v>
      </c>
      <c r="O150" s="3" t="str">
        <f>VLOOKUP($A150, shotScaleDecade!$A$1:$N$394, 14, )</f>
        <v>1920s</v>
      </c>
    </row>
    <row r="151" spans="1:15" x14ac:dyDescent="0.3">
      <c r="A151" t="s">
        <v>217</v>
      </c>
      <c r="B151" t="s">
        <v>118</v>
      </c>
      <c r="C151">
        <v>4</v>
      </c>
      <c r="D151">
        <v>0</v>
      </c>
      <c r="E151">
        <v>0</v>
      </c>
      <c r="F151">
        <v>2</v>
      </c>
      <c r="G151">
        <v>17</v>
      </c>
      <c r="H151">
        <v>120</v>
      </c>
      <c r="I151">
        <v>108</v>
      </c>
      <c r="J151">
        <v>75</v>
      </c>
      <c r="K151">
        <v>100</v>
      </c>
      <c r="L151">
        <v>80</v>
      </c>
      <c r="M151">
        <v>3</v>
      </c>
      <c r="N151" s="3">
        <v>0</v>
      </c>
      <c r="O151" s="3" t="str">
        <f>VLOOKUP($A151, shotScaleDecade!$A$1:$N$394, 14, )</f>
        <v>1920s</v>
      </c>
    </row>
    <row r="152" spans="1:15" x14ac:dyDescent="0.3">
      <c r="A152" t="s">
        <v>218</v>
      </c>
      <c r="B152" t="s">
        <v>118</v>
      </c>
      <c r="C152">
        <v>10</v>
      </c>
      <c r="D152">
        <v>0</v>
      </c>
      <c r="E152">
        <v>0</v>
      </c>
      <c r="F152">
        <v>3</v>
      </c>
      <c r="G152">
        <v>12</v>
      </c>
      <c r="H152">
        <v>22</v>
      </c>
      <c r="I152">
        <v>33</v>
      </c>
      <c r="J152">
        <v>82</v>
      </c>
      <c r="K152">
        <v>167</v>
      </c>
      <c r="L152">
        <v>171</v>
      </c>
      <c r="M152">
        <v>13</v>
      </c>
      <c r="N152" s="3">
        <v>0</v>
      </c>
      <c r="O152" s="3" t="str">
        <f>VLOOKUP($A152, shotScaleDecade!$A$1:$N$394, 14, )</f>
        <v>1910s</v>
      </c>
    </row>
    <row r="153" spans="1:15" x14ac:dyDescent="0.3">
      <c r="A153" t="s">
        <v>219</v>
      </c>
      <c r="B153" t="s">
        <v>119</v>
      </c>
      <c r="C153">
        <v>11.5</v>
      </c>
      <c r="D153">
        <v>15</v>
      </c>
      <c r="E153">
        <v>7</v>
      </c>
      <c r="F153">
        <v>4</v>
      </c>
      <c r="G153">
        <v>4</v>
      </c>
      <c r="H153">
        <v>1</v>
      </c>
      <c r="I153">
        <v>52</v>
      </c>
      <c r="J153">
        <v>71</v>
      </c>
      <c r="K153">
        <v>152</v>
      </c>
      <c r="L153">
        <v>228</v>
      </c>
      <c r="M153">
        <v>1</v>
      </c>
      <c r="N153" s="3">
        <v>1</v>
      </c>
      <c r="O153" s="3" t="str">
        <f>VLOOKUP($A153, shotScaleDecade!$A$1:$N$394, 14, )</f>
        <v>1930s</v>
      </c>
    </row>
    <row r="154" spans="1:15" x14ac:dyDescent="0.3">
      <c r="A154" t="s">
        <v>220</v>
      </c>
      <c r="B154" t="s">
        <v>118</v>
      </c>
      <c r="C154">
        <v>11.9</v>
      </c>
      <c r="D154">
        <v>2</v>
      </c>
      <c r="E154">
        <v>0</v>
      </c>
      <c r="F154">
        <v>0</v>
      </c>
      <c r="G154">
        <v>0</v>
      </c>
      <c r="H154">
        <v>7</v>
      </c>
      <c r="I154">
        <v>9</v>
      </c>
      <c r="J154">
        <v>30</v>
      </c>
      <c r="K154">
        <v>150</v>
      </c>
      <c r="L154">
        <v>261</v>
      </c>
      <c r="M154">
        <v>43</v>
      </c>
      <c r="N154" s="3">
        <v>0</v>
      </c>
      <c r="O154" s="3" t="str">
        <f>VLOOKUP($A154, shotScaleDecade!$A$1:$N$394, 14, )</f>
        <v>1910s</v>
      </c>
    </row>
    <row r="155" spans="1:15" x14ac:dyDescent="0.3">
      <c r="A155" t="s">
        <v>60</v>
      </c>
      <c r="B155" t="s">
        <v>118</v>
      </c>
      <c r="C155">
        <v>5.7</v>
      </c>
      <c r="D155">
        <v>37</v>
      </c>
      <c r="E155">
        <v>10</v>
      </c>
      <c r="F155">
        <v>4</v>
      </c>
      <c r="G155">
        <v>32</v>
      </c>
      <c r="H155">
        <v>154</v>
      </c>
      <c r="I155">
        <v>76</v>
      </c>
      <c r="J155">
        <v>65</v>
      </c>
      <c r="K155">
        <v>81</v>
      </c>
      <c r="L155">
        <v>88</v>
      </c>
      <c r="M155">
        <v>1</v>
      </c>
      <c r="N155" s="3">
        <v>1</v>
      </c>
      <c r="O155" s="3" t="str">
        <f>VLOOKUP($A155, shotScaleDecade!$A$1:$N$394, 14, )</f>
        <v>1990s</v>
      </c>
    </row>
    <row r="156" spans="1:15" x14ac:dyDescent="0.3">
      <c r="A156" t="s">
        <v>221</v>
      </c>
      <c r="B156" t="s">
        <v>119</v>
      </c>
      <c r="C156">
        <v>7</v>
      </c>
      <c r="D156">
        <v>18</v>
      </c>
      <c r="E156">
        <v>10</v>
      </c>
      <c r="F156">
        <v>7</v>
      </c>
      <c r="G156">
        <v>15</v>
      </c>
      <c r="H156">
        <v>85</v>
      </c>
      <c r="I156">
        <v>71</v>
      </c>
      <c r="J156">
        <v>92</v>
      </c>
      <c r="K156">
        <v>88</v>
      </c>
      <c r="L156">
        <v>135</v>
      </c>
      <c r="M156">
        <v>18</v>
      </c>
      <c r="N156" s="3">
        <v>1</v>
      </c>
      <c r="O156" s="3" t="str">
        <f>VLOOKUP($A156, shotScaleDecade!$A$1:$N$394, 14, )</f>
        <v>1930s</v>
      </c>
    </row>
    <row r="157" spans="1:15" x14ac:dyDescent="0.3">
      <c r="A157" t="s">
        <v>222</v>
      </c>
      <c r="B157" t="s">
        <v>118</v>
      </c>
      <c r="C157">
        <v>6.5</v>
      </c>
      <c r="D157">
        <v>0</v>
      </c>
      <c r="E157">
        <v>0</v>
      </c>
      <c r="F157">
        <v>0</v>
      </c>
      <c r="G157">
        <v>14</v>
      </c>
      <c r="H157">
        <v>127</v>
      </c>
      <c r="I157">
        <v>70</v>
      </c>
      <c r="J157">
        <v>86</v>
      </c>
      <c r="K157">
        <v>71</v>
      </c>
      <c r="L157">
        <v>41</v>
      </c>
      <c r="M157">
        <v>91</v>
      </c>
      <c r="N157" s="3">
        <v>1</v>
      </c>
      <c r="O157" s="3" t="str">
        <f>VLOOKUP($A157, shotScaleDecade!$A$1:$N$394, 14, )</f>
        <v>1950s</v>
      </c>
    </row>
    <row r="158" spans="1:15" x14ac:dyDescent="0.3">
      <c r="A158" t="s">
        <v>223</v>
      </c>
      <c r="B158" t="s">
        <v>121</v>
      </c>
      <c r="C158">
        <v>6</v>
      </c>
      <c r="D158">
        <v>19</v>
      </c>
      <c r="E158">
        <v>8</v>
      </c>
      <c r="F158">
        <v>10</v>
      </c>
      <c r="G158">
        <v>14</v>
      </c>
      <c r="H158">
        <v>26</v>
      </c>
      <c r="I158">
        <v>69</v>
      </c>
      <c r="J158">
        <v>72</v>
      </c>
      <c r="K158">
        <v>125</v>
      </c>
      <c r="L158">
        <v>177</v>
      </c>
      <c r="M158">
        <v>18</v>
      </c>
      <c r="N158" s="3">
        <v>0</v>
      </c>
      <c r="O158" s="3" t="str">
        <f>VLOOKUP($A158, shotScaleDecade!$A$1:$N$394, 14, )</f>
        <v>1920s</v>
      </c>
    </row>
    <row r="159" spans="1:15" x14ac:dyDescent="0.3">
      <c r="A159" t="s">
        <v>224</v>
      </c>
      <c r="B159" t="s">
        <v>118</v>
      </c>
      <c r="C159">
        <v>5.5</v>
      </c>
      <c r="D159">
        <v>0</v>
      </c>
      <c r="E159">
        <v>0</v>
      </c>
      <c r="F159">
        <v>2</v>
      </c>
      <c r="G159">
        <v>4</v>
      </c>
      <c r="H159">
        <v>58</v>
      </c>
      <c r="I159">
        <v>80</v>
      </c>
      <c r="J159">
        <v>85</v>
      </c>
      <c r="K159">
        <v>156</v>
      </c>
      <c r="L159">
        <v>94</v>
      </c>
      <c r="M159">
        <v>8</v>
      </c>
      <c r="N159" s="3">
        <v>0</v>
      </c>
      <c r="O159" s="3" t="str">
        <f>VLOOKUP($A159, shotScaleDecade!$A$1:$N$394, 14, )</f>
        <v>1910s</v>
      </c>
    </row>
    <row r="160" spans="1:15" x14ac:dyDescent="0.3">
      <c r="A160" t="s">
        <v>225</v>
      </c>
      <c r="B160" t="s">
        <v>124</v>
      </c>
      <c r="C160">
        <v>15</v>
      </c>
      <c r="D160">
        <v>39</v>
      </c>
      <c r="E160">
        <v>0</v>
      </c>
      <c r="F160">
        <v>0</v>
      </c>
      <c r="G160">
        <v>3</v>
      </c>
      <c r="H160">
        <v>79</v>
      </c>
      <c r="I160">
        <v>82</v>
      </c>
      <c r="J160">
        <v>101</v>
      </c>
      <c r="K160">
        <v>116</v>
      </c>
      <c r="L160">
        <v>114</v>
      </c>
      <c r="M160">
        <v>5</v>
      </c>
      <c r="N160" s="3">
        <v>1</v>
      </c>
      <c r="O160" s="3" t="str">
        <f>VLOOKUP($A160, shotScaleDecade!$A$1:$N$394, 14, )</f>
        <v>1930s</v>
      </c>
    </row>
    <row r="161" spans="1:15" x14ac:dyDescent="0.3">
      <c r="A161" t="s">
        <v>226</v>
      </c>
      <c r="B161" t="s">
        <v>119</v>
      </c>
      <c r="C161">
        <v>25.5</v>
      </c>
      <c r="D161">
        <v>15</v>
      </c>
      <c r="E161">
        <v>13</v>
      </c>
      <c r="F161">
        <v>9</v>
      </c>
      <c r="G161">
        <v>9</v>
      </c>
      <c r="H161">
        <v>30</v>
      </c>
      <c r="I161">
        <v>53</v>
      </c>
      <c r="J161">
        <v>84</v>
      </c>
      <c r="K161">
        <v>164</v>
      </c>
      <c r="L161">
        <v>159</v>
      </c>
      <c r="M161">
        <v>0</v>
      </c>
      <c r="N161" s="3">
        <v>1</v>
      </c>
      <c r="O161" s="3" t="str">
        <f>VLOOKUP($A161, shotScaleDecade!$A$1:$N$394, 14, )</f>
        <v>1930s</v>
      </c>
    </row>
    <row r="162" spans="1:15" x14ac:dyDescent="0.3">
      <c r="A162" t="s">
        <v>61</v>
      </c>
      <c r="B162" t="s">
        <v>124</v>
      </c>
      <c r="C162">
        <v>11</v>
      </c>
      <c r="D162">
        <v>0</v>
      </c>
      <c r="E162">
        <v>0</v>
      </c>
      <c r="F162">
        <v>0</v>
      </c>
      <c r="G162">
        <v>9</v>
      </c>
      <c r="H162">
        <v>32</v>
      </c>
      <c r="I162">
        <v>42</v>
      </c>
      <c r="J162">
        <v>82</v>
      </c>
      <c r="K162">
        <v>125</v>
      </c>
      <c r="L162">
        <v>204</v>
      </c>
      <c r="M162">
        <v>6</v>
      </c>
      <c r="N162" s="3">
        <v>1</v>
      </c>
      <c r="O162" s="3" t="str">
        <f>VLOOKUP($A162, shotScaleDecade!$A$1:$N$394, 14, )</f>
        <v>1930s</v>
      </c>
    </row>
    <row r="163" spans="1:15" x14ac:dyDescent="0.3">
      <c r="A163" t="s">
        <v>227</v>
      </c>
      <c r="B163" t="s">
        <v>124</v>
      </c>
      <c r="C163">
        <v>23.5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7</v>
      </c>
      <c r="K163">
        <v>384</v>
      </c>
      <c r="L163">
        <v>109</v>
      </c>
      <c r="M163">
        <v>0</v>
      </c>
      <c r="N163" s="3">
        <v>0</v>
      </c>
      <c r="O163" s="3" t="str">
        <f>VLOOKUP($A163, shotScaleDecade!$A$1:$N$394, 14, )</f>
        <v>1910s</v>
      </c>
    </row>
    <row r="164" spans="1:15" x14ac:dyDescent="0.3">
      <c r="A164" t="s">
        <v>62</v>
      </c>
      <c r="B164" t="s">
        <v>118</v>
      </c>
      <c r="C164">
        <v>6.4</v>
      </c>
      <c r="D164">
        <v>23</v>
      </c>
      <c r="E164">
        <v>5</v>
      </c>
      <c r="F164">
        <v>10</v>
      </c>
      <c r="G164">
        <v>20</v>
      </c>
      <c r="H164">
        <v>81</v>
      </c>
      <c r="I164">
        <v>92</v>
      </c>
      <c r="J164">
        <v>72</v>
      </c>
      <c r="K164">
        <v>117</v>
      </c>
      <c r="L164">
        <v>114</v>
      </c>
      <c r="M164">
        <v>3</v>
      </c>
      <c r="N164" s="3">
        <v>1</v>
      </c>
      <c r="O164" s="3" t="str">
        <f>VLOOKUP($A164, shotScaleDecade!$A$1:$N$394, 14, )</f>
        <v>1970s</v>
      </c>
    </row>
    <row r="165" spans="1:15" x14ac:dyDescent="0.3">
      <c r="A165" t="s">
        <v>228</v>
      </c>
      <c r="B165" t="s">
        <v>121</v>
      </c>
      <c r="C165">
        <v>6</v>
      </c>
      <c r="D165">
        <v>12</v>
      </c>
      <c r="E165">
        <v>14</v>
      </c>
      <c r="F165">
        <v>17</v>
      </c>
      <c r="G165">
        <v>13</v>
      </c>
      <c r="H165">
        <v>46</v>
      </c>
      <c r="I165">
        <v>33</v>
      </c>
      <c r="J165">
        <v>51</v>
      </c>
      <c r="K165">
        <v>83</v>
      </c>
      <c r="L165">
        <v>217</v>
      </c>
      <c r="M165">
        <v>58</v>
      </c>
      <c r="N165" s="3">
        <v>0</v>
      </c>
      <c r="O165" s="3" t="str">
        <f>VLOOKUP($A165, shotScaleDecade!$A$1:$N$394, 14, )</f>
        <v>1920s</v>
      </c>
    </row>
    <row r="166" spans="1:15" x14ac:dyDescent="0.3">
      <c r="A166" t="s">
        <v>229</v>
      </c>
      <c r="B166" t="s">
        <v>124</v>
      </c>
      <c r="C166">
        <v>17</v>
      </c>
      <c r="D166">
        <v>0</v>
      </c>
      <c r="E166">
        <v>0</v>
      </c>
      <c r="F166">
        <v>0</v>
      </c>
      <c r="G166">
        <v>12</v>
      </c>
      <c r="H166">
        <v>17</v>
      </c>
      <c r="I166">
        <v>42</v>
      </c>
      <c r="J166">
        <v>142</v>
      </c>
      <c r="K166">
        <v>133</v>
      </c>
      <c r="L166">
        <v>115</v>
      </c>
      <c r="M166">
        <v>50</v>
      </c>
      <c r="N166" s="3">
        <v>1</v>
      </c>
      <c r="O166" s="3" t="str">
        <f>VLOOKUP($A166, shotScaleDecade!$A$1:$N$394, 14, )</f>
        <v>1930s</v>
      </c>
    </row>
    <row r="167" spans="1:15" x14ac:dyDescent="0.3">
      <c r="A167" t="s">
        <v>230</v>
      </c>
      <c r="B167" t="s">
        <v>124</v>
      </c>
      <c r="C167">
        <v>10</v>
      </c>
      <c r="D167">
        <v>24</v>
      </c>
      <c r="E167">
        <v>11</v>
      </c>
      <c r="F167">
        <v>5</v>
      </c>
      <c r="G167">
        <v>15</v>
      </c>
      <c r="H167">
        <v>50</v>
      </c>
      <c r="I167">
        <v>61</v>
      </c>
      <c r="J167">
        <v>76</v>
      </c>
      <c r="K167">
        <v>104</v>
      </c>
      <c r="L167">
        <v>156</v>
      </c>
      <c r="M167">
        <v>38</v>
      </c>
      <c r="N167" s="3">
        <v>1</v>
      </c>
      <c r="O167" s="3" t="str">
        <f>VLOOKUP($A167, shotScaleDecade!$A$1:$N$394, 14, )</f>
        <v>1940s</v>
      </c>
    </row>
    <row r="168" spans="1:15" x14ac:dyDescent="0.3">
      <c r="A168" t="s">
        <v>231</v>
      </c>
      <c r="B168" t="s">
        <v>124</v>
      </c>
      <c r="C168">
        <v>0</v>
      </c>
      <c r="D168">
        <v>0</v>
      </c>
      <c r="E168">
        <v>0</v>
      </c>
      <c r="F168">
        <v>0</v>
      </c>
      <c r="G168">
        <v>5</v>
      </c>
      <c r="H168">
        <v>20</v>
      </c>
      <c r="I168">
        <v>28</v>
      </c>
      <c r="J168">
        <v>46</v>
      </c>
      <c r="K168">
        <v>83</v>
      </c>
      <c r="L168">
        <v>299</v>
      </c>
      <c r="M168">
        <v>18</v>
      </c>
      <c r="N168" s="3">
        <v>0</v>
      </c>
      <c r="O168" s="3" t="str">
        <f>VLOOKUP($A168, shotScaleDecade!$A$1:$N$394, 14, )</f>
        <v>1920s</v>
      </c>
    </row>
    <row r="169" spans="1:15" x14ac:dyDescent="0.3">
      <c r="A169" t="s">
        <v>382</v>
      </c>
      <c r="B169" t="s">
        <v>124</v>
      </c>
      <c r="C169">
        <v>10</v>
      </c>
      <c r="D169">
        <v>0</v>
      </c>
      <c r="E169">
        <v>0</v>
      </c>
      <c r="F169">
        <v>0</v>
      </c>
      <c r="G169">
        <v>8</v>
      </c>
      <c r="H169">
        <v>14</v>
      </c>
      <c r="I169">
        <v>45</v>
      </c>
      <c r="J169">
        <v>114</v>
      </c>
      <c r="K169">
        <v>145</v>
      </c>
      <c r="L169">
        <v>125</v>
      </c>
      <c r="M169">
        <v>49</v>
      </c>
      <c r="N169" s="3">
        <v>1</v>
      </c>
      <c r="O169" s="3" t="str">
        <f>VLOOKUP($A169, shotScaleDecade!$A$1:$N$394, 14, )</f>
        <v>1930s</v>
      </c>
    </row>
    <row r="170" spans="1:15" x14ac:dyDescent="0.3">
      <c r="A170" t="s">
        <v>232</v>
      </c>
      <c r="B170" t="s">
        <v>119</v>
      </c>
      <c r="C170">
        <v>7.5</v>
      </c>
      <c r="D170">
        <v>30</v>
      </c>
      <c r="E170">
        <v>13</v>
      </c>
      <c r="F170">
        <v>10</v>
      </c>
      <c r="G170">
        <v>24</v>
      </c>
      <c r="H170">
        <v>72</v>
      </c>
      <c r="I170">
        <v>117</v>
      </c>
      <c r="J170">
        <v>114</v>
      </c>
      <c r="K170">
        <v>103</v>
      </c>
      <c r="L170">
        <v>59</v>
      </c>
      <c r="M170">
        <v>11</v>
      </c>
      <c r="N170" s="3">
        <v>1</v>
      </c>
      <c r="O170" s="3" t="str">
        <f>VLOOKUP($A170, shotScaleDecade!$A$1:$N$394, 14, )</f>
        <v>1930s</v>
      </c>
    </row>
    <row r="171" spans="1:15" x14ac:dyDescent="0.3">
      <c r="A171" t="s">
        <v>63</v>
      </c>
      <c r="B171" t="s">
        <v>118</v>
      </c>
      <c r="C171">
        <v>16</v>
      </c>
      <c r="D171">
        <v>0</v>
      </c>
      <c r="E171">
        <v>0</v>
      </c>
      <c r="F171">
        <v>0</v>
      </c>
      <c r="G171">
        <v>16</v>
      </c>
      <c r="H171">
        <v>50</v>
      </c>
      <c r="I171">
        <v>71</v>
      </c>
      <c r="J171">
        <v>116</v>
      </c>
      <c r="K171">
        <v>116</v>
      </c>
      <c r="L171">
        <v>108</v>
      </c>
      <c r="M171">
        <v>24</v>
      </c>
      <c r="N171" s="3">
        <v>1</v>
      </c>
      <c r="O171" s="3" t="str">
        <f>VLOOKUP($A171, shotScaleDecade!$A$1:$N$394, 14, )</f>
        <v>1940s</v>
      </c>
    </row>
    <row r="172" spans="1:15" x14ac:dyDescent="0.3">
      <c r="A172" t="s">
        <v>233</v>
      </c>
      <c r="B172" t="s">
        <v>124</v>
      </c>
      <c r="C172">
        <v>14.5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7</v>
      </c>
      <c r="J172">
        <v>54</v>
      </c>
      <c r="K172">
        <v>289</v>
      </c>
      <c r="L172">
        <v>143</v>
      </c>
      <c r="M172">
        <v>3</v>
      </c>
      <c r="N172" s="3">
        <v>0</v>
      </c>
      <c r="O172" s="3" t="str">
        <f>VLOOKUP($A172, shotScaleDecade!$A$1:$N$394, 14, )</f>
        <v>1910s</v>
      </c>
    </row>
    <row r="173" spans="1:15" x14ac:dyDescent="0.3">
      <c r="A173" t="s">
        <v>64</v>
      </c>
      <c r="B173" t="s">
        <v>124</v>
      </c>
      <c r="C173">
        <v>17</v>
      </c>
      <c r="D173">
        <v>0</v>
      </c>
      <c r="E173">
        <v>0</v>
      </c>
      <c r="F173">
        <v>0</v>
      </c>
      <c r="G173">
        <v>10</v>
      </c>
      <c r="H173">
        <v>18</v>
      </c>
      <c r="I173">
        <v>53</v>
      </c>
      <c r="J173">
        <v>112</v>
      </c>
      <c r="K173">
        <v>136</v>
      </c>
      <c r="L173">
        <v>126</v>
      </c>
      <c r="M173">
        <v>42</v>
      </c>
      <c r="N173" s="3">
        <v>1</v>
      </c>
      <c r="O173" s="3" t="str">
        <f>VLOOKUP($A173, shotScaleDecade!$A$1:$N$394, 14, )</f>
        <v>1930s</v>
      </c>
    </row>
    <row r="174" spans="1:15" x14ac:dyDescent="0.3">
      <c r="A174" t="s">
        <v>65</v>
      </c>
      <c r="B174" t="s">
        <v>118</v>
      </c>
      <c r="C174">
        <v>4.5</v>
      </c>
      <c r="D174">
        <v>55</v>
      </c>
      <c r="E174">
        <v>6</v>
      </c>
      <c r="F174">
        <v>2</v>
      </c>
      <c r="G174">
        <v>9</v>
      </c>
      <c r="H174">
        <v>138</v>
      </c>
      <c r="I174">
        <v>129</v>
      </c>
      <c r="J174">
        <v>81</v>
      </c>
      <c r="K174">
        <v>69</v>
      </c>
      <c r="L174">
        <v>72</v>
      </c>
      <c r="M174">
        <v>2</v>
      </c>
      <c r="N174" s="3">
        <v>1</v>
      </c>
      <c r="O174" s="3" t="str">
        <f>VLOOKUP($A174, shotScaleDecade!$A$1:$N$394, 14, )</f>
        <v>1990s</v>
      </c>
    </row>
    <row r="175" spans="1:15" x14ac:dyDescent="0.3">
      <c r="A175" t="s">
        <v>234</v>
      </c>
      <c r="B175" t="s">
        <v>118</v>
      </c>
      <c r="C175">
        <v>7</v>
      </c>
      <c r="D175">
        <v>53</v>
      </c>
      <c r="E175">
        <v>19</v>
      </c>
      <c r="F175">
        <v>11</v>
      </c>
      <c r="G175">
        <v>21</v>
      </c>
      <c r="H175">
        <v>122</v>
      </c>
      <c r="I175">
        <v>114</v>
      </c>
      <c r="J175">
        <v>106</v>
      </c>
      <c r="K175">
        <v>80</v>
      </c>
      <c r="L175">
        <v>38</v>
      </c>
      <c r="M175">
        <v>19</v>
      </c>
      <c r="N175" s="3">
        <v>1</v>
      </c>
      <c r="O175" s="3" t="str">
        <f>VLOOKUP($A175, shotScaleDecade!$A$1:$N$394, 14, )</f>
        <v>1940s</v>
      </c>
    </row>
    <row r="176" spans="1:15" x14ac:dyDescent="0.3">
      <c r="A176" t="s">
        <v>235</v>
      </c>
      <c r="B176" t="s">
        <v>121</v>
      </c>
      <c r="C176">
        <v>14.5</v>
      </c>
      <c r="D176">
        <v>0</v>
      </c>
      <c r="E176">
        <v>0</v>
      </c>
      <c r="F176">
        <v>0</v>
      </c>
      <c r="G176">
        <v>13</v>
      </c>
      <c r="H176">
        <v>34</v>
      </c>
      <c r="I176">
        <v>54</v>
      </c>
      <c r="J176">
        <v>134</v>
      </c>
      <c r="K176">
        <v>139</v>
      </c>
      <c r="L176">
        <v>118</v>
      </c>
      <c r="M176">
        <v>8</v>
      </c>
      <c r="N176" s="3">
        <v>1</v>
      </c>
      <c r="O176" s="3" t="str">
        <f>VLOOKUP($A176, shotScaleDecade!$A$1:$N$394, 14, )</f>
        <v>1930s</v>
      </c>
    </row>
    <row r="177" spans="1:15" x14ac:dyDescent="0.3">
      <c r="A177" t="s">
        <v>66</v>
      </c>
      <c r="B177" t="s">
        <v>118</v>
      </c>
      <c r="C177">
        <v>7.5</v>
      </c>
      <c r="D177">
        <v>30</v>
      </c>
      <c r="E177">
        <v>7</v>
      </c>
      <c r="F177">
        <v>4</v>
      </c>
      <c r="G177">
        <v>11</v>
      </c>
      <c r="H177">
        <v>64</v>
      </c>
      <c r="I177">
        <v>68</v>
      </c>
      <c r="J177">
        <v>125</v>
      </c>
      <c r="K177">
        <v>108</v>
      </c>
      <c r="L177">
        <v>123</v>
      </c>
      <c r="M177">
        <v>1</v>
      </c>
      <c r="N177" s="3">
        <v>1</v>
      </c>
      <c r="O177" s="3" t="str">
        <f>VLOOKUP($A177, shotScaleDecade!$A$1:$N$394, 14, )</f>
        <v>1930s</v>
      </c>
    </row>
    <row r="178" spans="1:15" x14ac:dyDescent="0.3">
      <c r="A178" t="s">
        <v>236</v>
      </c>
      <c r="B178" t="s">
        <v>119</v>
      </c>
      <c r="C178">
        <v>5.5</v>
      </c>
      <c r="D178">
        <v>13</v>
      </c>
      <c r="E178">
        <v>9</v>
      </c>
      <c r="F178">
        <v>12</v>
      </c>
      <c r="G178">
        <v>29</v>
      </c>
      <c r="H178">
        <v>94</v>
      </c>
      <c r="I178">
        <v>74</v>
      </c>
      <c r="J178">
        <v>78</v>
      </c>
      <c r="K178">
        <v>106</v>
      </c>
      <c r="L178">
        <v>119</v>
      </c>
      <c r="M178">
        <v>0</v>
      </c>
      <c r="N178" s="3">
        <v>0</v>
      </c>
      <c r="O178" s="3" t="str">
        <f>VLOOKUP($A178, shotScaleDecade!$A$1:$N$394, 14, )</f>
        <v>1920s</v>
      </c>
    </row>
    <row r="179" spans="1:15" x14ac:dyDescent="0.3">
      <c r="A179" t="s">
        <v>383</v>
      </c>
      <c r="B179" t="s">
        <v>121</v>
      </c>
      <c r="C179">
        <v>18</v>
      </c>
      <c r="D179">
        <v>0</v>
      </c>
      <c r="E179">
        <v>0</v>
      </c>
      <c r="F179">
        <v>0</v>
      </c>
      <c r="G179">
        <v>1</v>
      </c>
      <c r="H179">
        <v>20</v>
      </c>
      <c r="I179">
        <v>55</v>
      </c>
      <c r="J179">
        <v>114</v>
      </c>
      <c r="K179">
        <v>108</v>
      </c>
      <c r="L179">
        <v>135</v>
      </c>
      <c r="M179">
        <v>61</v>
      </c>
      <c r="N179" s="3">
        <v>1</v>
      </c>
      <c r="O179" s="3" t="str">
        <f>VLOOKUP($A179, shotScaleDecade!$A$1:$N$394, 14, )</f>
        <v>1950s</v>
      </c>
    </row>
    <row r="180" spans="1:15" x14ac:dyDescent="0.3">
      <c r="A180" t="s">
        <v>67</v>
      </c>
      <c r="B180" t="s">
        <v>118</v>
      </c>
      <c r="C180">
        <v>11.3</v>
      </c>
      <c r="D180">
        <v>47</v>
      </c>
      <c r="E180">
        <v>4</v>
      </c>
      <c r="F180">
        <v>8</v>
      </c>
      <c r="G180">
        <v>22</v>
      </c>
      <c r="H180">
        <v>173</v>
      </c>
      <c r="I180">
        <v>56</v>
      </c>
      <c r="J180">
        <v>71</v>
      </c>
      <c r="K180">
        <v>78</v>
      </c>
      <c r="L180">
        <v>82</v>
      </c>
      <c r="M180">
        <v>17</v>
      </c>
      <c r="N180" s="3">
        <v>1</v>
      </c>
      <c r="O180" s="3" t="str">
        <f>VLOOKUP($A180, shotScaleDecade!$A$1:$N$394, 14, )</f>
        <v>1930s</v>
      </c>
    </row>
    <row r="181" spans="1:15" x14ac:dyDescent="0.3">
      <c r="A181" t="s">
        <v>68</v>
      </c>
      <c r="B181" t="s">
        <v>118</v>
      </c>
      <c r="C181">
        <v>4.5999999999999996</v>
      </c>
      <c r="D181">
        <v>49</v>
      </c>
      <c r="E181">
        <v>7</v>
      </c>
      <c r="F181">
        <v>6</v>
      </c>
      <c r="G181">
        <v>58</v>
      </c>
      <c r="H181">
        <v>197</v>
      </c>
      <c r="I181">
        <v>116</v>
      </c>
      <c r="J181">
        <v>52</v>
      </c>
      <c r="K181">
        <v>44</v>
      </c>
      <c r="L181">
        <v>32</v>
      </c>
      <c r="M181">
        <v>1</v>
      </c>
      <c r="N181" s="3">
        <v>1</v>
      </c>
      <c r="O181" s="3" t="str">
        <f>VLOOKUP($A181, shotScaleDecade!$A$1:$N$394, 14, )</f>
        <v>1990s</v>
      </c>
    </row>
    <row r="182" spans="1:15" x14ac:dyDescent="0.3">
      <c r="A182" t="s">
        <v>237</v>
      </c>
      <c r="B182" t="s">
        <v>118</v>
      </c>
      <c r="C182">
        <v>7.2</v>
      </c>
      <c r="D182">
        <v>25</v>
      </c>
      <c r="E182">
        <v>8</v>
      </c>
      <c r="F182">
        <v>8</v>
      </c>
      <c r="G182">
        <v>16</v>
      </c>
      <c r="H182">
        <v>59</v>
      </c>
      <c r="I182">
        <v>48</v>
      </c>
      <c r="J182">
        <v>73</v>
      </c>
      <c r="K182">
        <v>112</v>
      </c>
      <c r="L182">
        <v>145</v>
      </c>
      <c r="M182">
        <v>46</v>
      </c>
      <c r="N182" s="3">
        <v>1</v>
      </c>
      <c r="O182" s="3" t="str">
        <f>VLOOKUP($A182, shotScaleDecade!$A$1:$N$394, 14, )</f>
        <v>1930s</v>
      </c>
    </row>
    <row r="183" spans="1:15" x14ac:dyDescent="0.3">
      <c r="A183" t="s">
        <v>238</v>
      </c>
      <c r="B183" t="s">
        <v>124</v>
      </c>
      <c r="C183">
        <v>7</v>
      </c>
      <c r="D183">
        <v>0</v>
      </c>
      <c r="E183">
        <v>0</v>
      </c>
      <c r="F183">
        <v>0</v>
      </c>
      <c r="G183">
        <v>8</v>
      </c>
      <c r="H183">
        <v>40</v>
      </c>
      <c r="I183">
        <v>48</v>
      </c>
      <c r="J183">
        <v>55</v>
      </c>
      <c r="K183">
        <v>90</v>
      </c>
      <c r="L183">
        <v>211</v>
      </c>
      <c r="M183">
        <v>47</v>
      </c>
      <c r="N183" s="3">
        <v>0</v>
      </c>
      <c r="O183" s="3" t="str">
        <f>VLOOKUP($A183, shotScaleDecade!$A$1:$N$394, 14, )</f>
        <v>1920s</v>
      </c>
    </row>
    <row r="184" spans="1:15" x14ac:dyDescent="0.3">
      <c r="A184" t="s">
        <v>239</v>
      </c>
      <c r="B184" t="s">
        <v>118</v>
      </c>
      <c r="C184">
        <v>5</v>
      </c>
      <c r="D184">
        <v>18</v>
      </c>
      <c r="E184">
        <v>15</v>
      </c>
      <c r="F184">
        <v>8</v>
      </c>
      <c r="G184">
        <v>13</v>
      </c>
      <c r="H184">
        <v>21</v>
      </c>
      <c r="I184">
        <v>65</v>
      </c>
      <c r="J184">
        <v>62</v>
      </c>
      <c r="K184">
        <v>123</v>
      </c>
      <c r="L184">
        <v>181</v>
      </c>
      <c r="M184">
        <v>35</v>
      </c>
      <c r="N184" s="3">
        <v>0</v>
      </c>
      <c r="O184" s="3" t="str">
        <f>VLOOKUP($A184, shotScaleDecade!$A$1:$N$394, 14, )</f>
        <v>1920s</v>
      </c>
    </row>
    <row r="185" spans="1:15" x14ac:dyDescent="0.3">
      <c r="A185" t="s">
        <v>240</v>
      </c>
      <c r="B185" t="s">
        <v>124</v>
      </c>
      <c r="C185">
        <v>12.5</v>
      </c>
      <c r="D185">
        <v>0</v>
      </c>
      <c r="E185">
        <v>0</v>
      </c>
      <c r="F185">
        <v>0</v>
      </c>
      <c r="G185">
        <v>30</v>
      </c>
      <c r="H185">
        <v>29</v>
      </c>
      <c r="I185">
        <v>42</v>
      </c>
      <c r="J185">
        <v>101</v>
      </c>
      <c r="K185">
        <v>118</v>
      </c>
      <c r="L185">
        <v>161</v>
      </c>
      <c r="M185">
        <v>17</v>
      </c>
      <c r="N185" s="3">
        <v>1</v>
      </c>
      <c r="O185" s="3" t="str">
        <f>VLOOKUP($A185, shotScaleDecade!$A$1:$N$394, 14, )</f>
        <v>1930s</v>
      </c>
    </row>
    <row r="186" spans="1:15" x14ac:dyDescent="0.3">
      <c r="A186" t="s">
        <v>69</v>
      </c>
      <c r="B186" t="s">
        <v>118</v>
      </c>
      <c r="C186">
        <v>15</v>
      </c>
      <c r="D186">
        <v>0</v>
      </c>
      <c r="E186">
        <v>0</v>
      </c>
      <c r="F186">
        <v>0</v>
      </c>
      <c r="G186">
        <v>18</v>
      </c>
      <c r="H186">
        <v>15</v>
      </c>
      <c r="I186">
        <v>56</v>
      </c>
      <c r="J186">
        <v>130</v>
      </c>
      <c r="K186">
        <v>131</v>
      </c>
      <c r="L186">
        <v>114</v>
      </c>
      <c r="M186">
        <v>31</v>
      </c>
      <c r="N186" s="3">
        <v>1</v>
      </c>
      <c r="O186" s="3" t="str">
        <f>VLOOKUP($A186, shotScaleDecade!$A$1:$N$394, 14, )</f>
        <v>1940s</v>
      </c>
    </row>
    <row r="187" spans="1:15" x14ac:dyDescent="0.3">
      <c r="A187" t="s">
        <v>384</v>
      </c>
      <c r="B187" t="s">
        <v>121</v>
      </c>
      <c r="C187">
        <v>16</v>
      </c>
      <c r="D187">
        <v>19</v>
      </c>
      <c r="E187">
        <v>0</v>
      </c>
      <c r="F187">
        <v>0</v>
      </c>
      <c r="G187">
        <v>4</v>
      </c>
      <c r="H187">
        <v>22</v>
      </c>
      <c r="I187">
        <v>71</v>
      </c>
      <c r="J187">
        <v>120</v>
      </c>
      <c r="K187">
        <v>161</v>
      </c>
      <c r="L187">
        <v>88</v>
      </c>
      <c r="M187">
        <v>29</v>
      </c>
      <c r="N187" s="3">
        <v>1</v>
      </c>
      <c r="O187" s="3" t="str">
        <f>VLOOKUP($A187, shotScaleDecade!$A$1:$N$394, 14, )</f>
        <v>1950s</v>
      </c>
    </row>
    <row r="188" spans="1:15" x14ac:dyDescent="0.3">
      <c r="A188" t="s">
        <v>241</v>
      </c>
      <c r="B188" t="s">
        <v>124</v>
      </c>
      <c r="C188">
        <v>8</v>
      </c>
      <c r="D188">
        <v>0</v>
      </c>
      <c r="E188">
        <v>0</v>
      </c>
      <c r="F188">
        <v>0</v>
      </c>
      <c r="G188">
        <v>2</v>
      </c>
      <c r="H188">
        <v>29</v>
      </c>
      <c r="I188">
        <v>38</v>
      </c>
      <c r="J188">
        <v>60</v>
      </c>
      <c r="K188">
        <v>192</v>
      </c>
      <c r="L188">
        <v>162</v>
      </c>
      <c r="M188">
        <v>16</v>
      </c>
      <c r="N188" s="3">
        <v>0</v>
      </c>
      <c r="O188" s="3" t="str">
        <f>VLOOKUP($A188, shotScaleDecade!$A$1:$N$394, 14, )</f>
        <v>1910s</v>
      </c>
    </row>
    <row r="189" spans="1:15" x14ac:dyDescent="0.3">
      <c r="A189" t="s">
        <v>242</v>
      </c>
      <c r="B189" t="s">
        <v>124</v>
      </c>
      <c r="C189">
        <v>39</v>
      </c>
      <c r="D189">
        <v>0</v>
      </c>
      <c r="E189">
        <v>0</v>
      </c>
      <c r="F189">
        <v>0</v>
      </c>
      <c r="H189">
        <v>0</v>
      </c>
      <c r="I189">
        <v>0</v>
      </c>
      <c r="J189">
        <v>0</v>
      </c>
      <c r="K189">
        <v>205</v>
      </c>
      <c r="L189">
        <v>194</v>
      </c>
      <c r="M189">
        <v>0</v>
      </c>
      <c r="N189" s="3">
        <v>1</v>
      </c>
      <c r="O189" s="3" t="str">
        <f>VLOOKUP($A189, shotScaleDecade!$A$1:$N$394, 14, )</f>
        <v>1800s</v>
      </c>
    </row>
    <row r="190" spans="1:15" x14ac:dyDescent="0.3">
      <c r="A190" t="s">
        <v>243</v>
      </c>
      <c r="B190" t="s">
        <v>121</v>
      </c>
      <c r="C190">
        <v>7.4</v>
      </c>
      <c r="D190">
        <v>17</v>
      </c>
      <c r="E190">
        <v>8</v>
      </c>
      <c r="F190">
        <v>24</v>
      </c>
      <c r="G190">
        <v>62</v>
      </c>
      <c r="H190">
        <v>25</v>
      </c>
      <c r="I190">
        <v>78</v>
      </c>
      <c r="J190">
        <v>51</v>
      </c>
      <c r="K190">
        <v>73</v>
      </c>
      <c r="L190">
        <v>166</v>
      </c>
      <c r="M190">
        <v>44</v>
      </c>
      <c r="N190" s="3">
        <v>0</v>
      </c>
      <c r="O190" s="3" t="str">
        <f>VLOOKUP($A190, shotScaleDecade!$A$1:$N$394, 14, )</f>
        <v>1920s</v>
      </c>
    </row>
    <row r="191" spans="1:15" x14ac:dyDescent="0.3">
      <c r="A191" t="s">
        <v>244</v>
      </c>
      <c r="B191" t="s">
        <v>119</v>
      </c>
      <c r="C191">
        <v>8.8000000000000007</v>
      </c>
      <c r="D191">
        <v>24</v>
      </c>
      <c r="E191">
        <v>11</v>
      </c>
      <c r="F191">
        <v>7</v>
      </c>
      <c r="G191">
        <v>8</v>
      </c>
      <c r="H191">
        <v>43</v>
      </c>
      <c r="I191">
        <v>103</v>
      </c>
      <c r="J191">
        <v>78</v>
      </c>
      <c r="K191">
        <v>124</v>
      </c>
      <c r="L191">
        <v>132</v>
      </c>
      <c r="M191">
        <v>12</v>
      </c>
      <c r="N191" s="3">
        <v>1</v>
      </c>
      <c r="O191" s="3" t="str">
        <f>VLOOKUP($A191, shotScaleDecade!$A$1:$N$394, 14, )</f>
        <v>1930s</v>
      </c>
    </row>
    <row r="192" spans="1:15" x14ac:dyDescent="0.3">
      <c r="A192" t="s">
        <v>70</v>
      </c>
      <c r="B192" t="s">
        <v>118</v>
      </c>
      <c r="C192">
        <v>3.9</v>
      </c>
      <c r="D192">
        <v>46</v>
      </c>
      <c r="E192">
        <v>18</v>
      </c>
      <c r="F192">
        <v>4</v>
      </c>
      <c r="G192">
        <v>32</v>
      </c>
      <c r="H192">
        <v>195</v>
      </c>
      <c r="I192">
        <v>112</v>
      </c>
      <c r="J192">
        <v>44</v>
      </c>
      <c r="K192">
        <v>58</v>
      </c>
      <c r="L192">
        <v>56</v>
      </c>
      <c r="M192">
        <v>1</v>
      </c>
      <c r="N192" s="3">
        <v>1</v>
      </c>
      <c r="O192" s="3" t="str">
        <f>VLOOKUP($A192, shotScaleDecade!$A$1:$N$394, 14, )</f>
        <v>1990s</v>
      </c>
    </row>
    <row r="193" spans="1:15" x14ac:dyDescent="0.3">
      <c r="A193" t="s">
        <v>385</v>
      </c>
      <c r="B193" t="s">
        <v>118</v>
      </c>
      <c r="C193">
        <v>7</v>
      </c>
      <c r="D193">
        <v>45</v>
      </c>
      <c r="E193">
        <v>15</v>
      </c>
      <c r="F193">
        <v>14</v>
      </c>
      <c r="G193">
        <v>15</v>
      </c>
      <c r="H193">
        <v>59</v>
      </c>
      <c r="I193">
        <v>115</v>
      </c>
      <c r="J193">
        <v>96</v>
      </c>
      <c r="K193">
        <v>81</v>
      </c>
      <c r="L193">
        <v>111</v>
      </c>
      <c r="M193">
        <v>23</v>
      </c>
      <c r="N193" s="3">
        <v>1</v>
      </c>
      <c r="O193" s="3" t="str">
        <f>VLOOKUP($A193, shotScaleDecade!$A$1:$N$394, 14, )</f>
        <v>1950s</v>
      </c>
    </row>
    <row r="194" spans="1:15" x14ac:dyDescent="0.3">
      <c r="A194" t="s">
        <v>245</v>
      </c>
      <c r="B194" t="s">
        <v>119</v>
      </c>
      <c r="C194">
        <v>7.5</v>
      </c>
      <c r="D194">
        <v>22</v>
      </c>
      <c r="E194">
        <v>16</v>
      </c>
      <c r="F194">
        <v>13</v>
      </c>
      <c r="G194">
        <v>35</v>
      </c>
      <c r="H194">
        <v>48</v>
      </c>
      <c r="I194">
        <v>90</v>
      </c>
      <c r="J194">
        <v>102</v>
      </c>
      <c r="K194">
        <v>103</v>
      </c>
      <c r="L194">
        <v>109</v>
      </c>
      <c r="M194">
        <v>13</v>
      </c>
      <c r="N194" s="3">
        <v>1</v>
      </c>
      <c r="O194" s="3" t="str">
        <f>VLOOKUP($A194, shotScaleDecade!$A$1:$N$394, 14, )</f>
        <v>1930s</v>
      </c>
    </row>
    <row r="195" spans="1:15" x14ac:dyDescent="0.3">
      <c r="A195" t="s">
        <v>71</v>
      </c>
      <c r="B195" t="s">
        <v>118</v>
      </c>
      <c r="C195">
        <v>18.100000000000001</v>
      </c>
      <c r="D195">
        <v>42</v>
      </c>
      <c r="E195">
        <v>1</v>
      </c>
      <c r="F195">
        <v>22</v>
      </c>
      <c r="G195">
        <v>39</v>
      </c>
      <c r="H195">
        <v>163</v>
      </c>
      <c r="I195">
        <v>66</v>
      </c>
      <c r="J195">
        <v>49</v>
      </c>
      <c r="K195">
        <v>34</v>
      </c>
      <c r="L195">
        <v>120</v>
      </c>
      <c r="M195">
        <v>28</v>
      </c>
      <c r="N195" s="3">
        <v>1</v>
      </c>
      <c r="O195" s="3" t="str">
        <f>VLOOKUP($A195, shotScaleDecade!$A$1:$N$394, 14, )</f>
        <v>1970s</v>
      </c>
    </row>
    <row r="196" spans="1:15" x14ac:dyDescent="0.3">
      <c r="A196" t="s">
        <v>246</v>
      </c>
      <c r="B196" t="s">
        <v>118</v>
      </c>
      <c r="C196">
        <v>7</v>
      </c>
      <c r="D196">
        <v>0</v>
      </c>
      <c r="E196">
        <v>0</v>
      </c>
      <c r="F196">
        <v>0</v>
      </c>
      <c r="G196">
        <v>13</v>
      </c>
      <c r="H196">
        <v>48</v>
      </c>
      <c r="I196">
        <v>101</v>
      </c>
      <c r="J196">
        <v>109</v>
      </c>
      <c r="K196">
        <v>106</v>
      </c>
      <c r="L196">
        <v>84</v>
      </c>
      <c r="M196">
        <v>39</v>
      </c>
      <c r="N196" s="3">
        <v>1</v>
      </c>
      <c r="O196" s="3" t="str">
        <f>VLOOKUP($A196, shotScaleDecade!$A$1:$N$394, 14, )</f>
        <v>1940s</v>
      </c>
    </row>
    <row r="197" spans="1:15" x14ac:dyDescent="0.3">
      <c r="A197" t="s">
        <v>247</v>
      </c>
      <c r="B197" t="s">
        <v>118</v>
      </c>
      <c r="C197">
        <v>8.5</v>
      </c>
      <c r="D197">
        <v>0</v>
      </c>
      <c r="E197">
        <v>20</v>
      </c>
      <c r="F197">
        <v>7</v>
      </c>
      <c r="G197">
        <v>25</v>
      </c>
      <c r="H197">
        <v>14</v>
      </c>
      <c r="I197">
        <v>47</v>
      </c>
      <c r="J197">
        <v>135</v>
      </c>
      <c r="K197">
        <v>149</v>
      </c>
      <c r="L197">
        <v>124</v>
      </c>
      <c r="M197">
        <v>7</v>
      </c>
      <c r="N197" s="3">
        <v>0</v>
      </c>
      <c r="O197" s="3" t="str">
        <f>VLOOKUP($A197, shotScaleDecade!$A$1:$N$394, 14, )</f>
        <v>1920s</v>
      </c>
    </row>
    <row r="198" spans="1:15" x14ac:dyDescent="0.3">
      <c r="A198" t="s">
        <v>248</v>
      </c>
      <c r="B198" t="s">
        <v>118</v>
      </c>
      <c r="C198">
        <v>4.5</v>
      </c>
      <c r="D198">
        <v>22</v>
      </c>
      <c r="E198">
        <v>0</v>
      </c>
      <c r="F198">
        <v>3</v>
      </c>
      <c r="G198">
        <v>11</v>
      </c>
      <c r="H198">
        <v>72</v>
      </c>
      <c r="I198">
        <v>66</v>
      </c>
      <c r="J198">
        <v>158</v>
      </c>
      <c r="K198">
        <v>91</v>
      </c>
      <c r="L198">
        <v>64</v>
      </c>
      <c r="M198">
        <v>39</v>
      </c>
      <c r="N198" s="3">
        <v>0</v>
      </c>
      <c r="O198" s="3" t="str">
        <f>VLOOKUP($A198, shotScaleDecade!$A$1:$N$394, 14, )</f>
        <v>1920s</v>
      </c>
    </row>
    <row r="199" spans="1:15" x14ac:dyDescent="0.3">
      <c r="A199" t="s">
        <v>249</v>
      </c>
      <c r="B199" t="s">
        <v>119</v>
      </c>
      <c r="C199">
        <v>6</v>
      </c>
      <c r="D199">
        <v>31</v>
      </c>
      <c r="E199">
        <v>28</v>
      </c>
      <c r="F199">
        <v>7</v>
      </c>
      <c r="G199">
        <v>21</v>
      </c>
      <c r="H199">
        <v>79</v>
      </c>
      <c r="I199">
        <v>66</v>
      </c>
      <c r="J199">
        <v>77</v>
      </c>
      <c r="K199">
        <v>117</v>
      </c>
      <c r="L199">
        <v>123</v>
      </c>
      <c r="M199">
        <v>16</v>
      </c>
      <c r="N199" s="3">
        <v>0</v>
      </c>
      <c r="O199" s="3" t="str">
        <f>VLOOKUP($A199, shotScaleDecade!$A$1:$N$394, 14, )</f>
        <v>1920s</v>
      </c>
    </row>
    <row r="200" spans="1:15" x14ac:dyDescent="0.3">
      <c r="A200" t="s">
        <v>250</v>
      </c>
      <c r="B200" t="s">
        <v>118</v>
      </c>
      <c r="C200">
        <v>6.5</v>
      </c>
      <c r="D200">
        <v>28</v>
      </c>
      <c r="E200">
        <v>0</v>
      </c>
      <c r="F200">
        <v>8</v>
      </c>
      <c r="G200">
        <v>21</v>
      </c>
      <c r="H200">
        <v>29</v>
      </c>
      <c r="I200">
        <v>109</v>
      </c>
      <c r="J200">
        <v>125</v>
      </c>
      <c r="K200">
        <v>144</v>
      </c>
      <c r="L200">
        <v>77</v>
      </c>
      <c r="M200">
        <v>1</v>
      </c>
      <c r="N200" s="3">
        <v>0</v>
      </c>
      <c r="O200" s="3" t="str">
        <f>VLOOKUP($A200, shotScaleDecade!$A$1:$N$394, 14, )</f>
        <v>1920s</v>
      </c>
    </row>
    <row r="201" spans="1:15" x14ac:dyDescent="0.3">
      <c r="A201" t="s">
        <v>386</v>
      </c>
      <c r="B201" t="s">
        <v>118</v>
      </c>
      <c r="C201">
        <v>5.6</v>
      </c>
      <c r="D201">
        <v>35</v>
      </c>
      <c r="E201">
        <v>6</v>
      </c>
      <c r="F201">
        <v>9</v>
      </c>
      <c r="G201">
        <v>56</v>
      </c>
      <c r="H201">
        <v>160</v>
      </c>
      <c r="I201">
        <v>94</v>
      </c>
      <c r="J201">
        <v>88</v>
      </c>
      <c r="K201">
        <v>66</v>
      </c>
      <c r="L201">
        <v>33</v>
      </c>
      <c r="M201">
        <v>3</v>
      </c>
      <c r="N201" s="3">
        <v>1</v>
      </c>
      <c r="O201" s="3" t="str">
        <f>VLOOKUP($A201, shotScaleDecade!$A$1:$N$394, 14, )</f>
        <v>1990s</v>
      </c>
    </row>
    <row r="202" spans="1:15" x14ac:dyDescent="0.3">
      <c r="A202" t="s">
        <v>251</v>
      </c>
      <c r="B202" t="s">
        <v>118</v>
      </c>
      <c r="C202">
        <v>4</v>
      </c>
      <c r="D202">
        <v>70</v>
      </c>
      <c r="E202">
        <v>3</v>
      </c>
      <c r="F202">
        <v>5</v>
      </c>
      <c r="G202">
        <v>105</v>
      </c>
      <c r="H202">
        <v>244</v>
      </c>
      <c r="I202">
        <v>63</v>
      </c>
      <c r="J202">
        <v>38</v>
      </c>
      <c r="K202">
        <v>22</v>
      </c>
      <c r="L202">
        <v>23</v>
      </c>
      <c r="M202">
        <v>4</v>
      </c>
      <c r="N202" s="3">
        <v>1</v>
      </c>
      <c r="O202" s="3" t="str">
        <f>VLOOKUP($A202, shotScaleDecade!$A$1:$N$394, 14, )</f>
        <v>1990s</v>
      </c>
    </row>
    <row r="203" spans="1:15" x14ac:dyDescent="0.3">
      <c r="A203" t="s">
        <v>252</v>
      </c>
      <c r="B203" t="s">
        <v>118</v>
      </c>
      <c r="C203">
        <v>6.8</v>
      </c>
      <c r="D203">
        <v>29</v>
      </c>
      <c r="E203">
        <v>11</v>
      </c>
      <c r="F203">
        <v>9</v>
      </c>
      <c r="G203">
        <v>14</v>
      </c>
      <c r="H203">
        <v>50</v>
      </c>
      <c r="I203">
        <v>69</v>
      </c>
      <c r="J203">
        <v>79</v>
      </c>
      <c r="K203">
        <v>118</v>
      </c>
      <c r="L203">
        <v>152</v>
      </c>
      <c r="M203">
        <v>82</v>
      </c>
      <c r="N203" s="3">
        <v>1</v>
      </c>
      <c r="O203" s="3" t="str">
        <f>VLOOKUP($A203, shotScaleDecade!$A$1:$N$394, 14, )</f>
        <v>1930s</v>
      </c>
    </row>
    <row r="204" spans="1:15" x14ac:dyDescent="0.3">
      <c r="A204" t="s">
        <v>72</v>
      </c>
      <c r="B204" t="s">
        <v>119</v>
      </c>
      <c r="C204">
        <v>9.4</v>
      </c>
      <c r="D204">
        <v>24</v>
      </c>
      <c r="E204">
        <v>4</v>
      </c>
      <c r="F204">
        <v>9</v>
      </c>
      <c r="G204">
        <v>28</v>
      </c>
      <c r="H204">
        <v>100</v>
      </c>
      <c r="I204">
        <v>81</v>
      </c>
      <c r="J204">
        <v>99</v>
      </c>
      <c r="K204">
        <v>85</v>
      </c>
      <c r="L204">
        <v>97</v>
      </c>
      <c r="M204">
        <v>9</v>
      </c>
      <c r="N204" s="3">
        <v>1</v>
      </c>
      <c r="O204" s="3" t="str">
        <f>VLOOKUP($A204, shotScaleDecade!$A$1:$N$394, 14, )</f>
        <v>1940s</v>
      </c>
    </row>
    <row r="205" spans="1:15" x14ac:dyDescent="0.3">
      <c r="A205" t="s">
        <v>73</v>
      </c>
      <c r="B205" t="s">
        <v>118</v>
      </c>
      <c r="C205">
        <v>5.7</v>
      </c>
      <c r="D205">
        <v>29</v>
      </c>
      <c r="E205">
        <v>12</v>
      </c>
      <c r="F205">
        <v>34</v>
      </c>
      <c r="G205">
        <v>34</v>
      </c>
      <c r="H205">
        <v>68</v>
      </c>
      <c r="I205">
        <v>62</v>
      </c>
      <c r="J205">
        <v>79</v>
      </c>
      <c r="K205">
        <v>53</v>
      </c>
      <c r="L205">
        <v>107</v>
      </c>
      <c r="M205">
        <v>97</v>
      </c>
      <c r="N205" s="3">
        <v>1</v>
      </c>
      <c r="O205" s="3" t="str">
        <f>VLOOKUP($A205, shotScaleDecade!$A$1:$N$394, 14, )</f>
        <v>1970s</v>
      </c>
    </row>
    <row r="206" spans="1:15" x14ac:dyDescent="0.3">
      <c r="A206" t="s">
        <v>253</v>
      </c>
      <c r="B206" t="s">
        <v>124</v>
      </c>
      <c r="C206">
        <v>5.5</v>
      </c>
      <c r="D206">
        <v>0</v>
      </c>
      <c r="E206">
        <v>0</v>
      </c>
      <c r="F206">
        <v>0</v>
      </c>
      <c r="G206">
        <v>4</v>
      </c>
      <c r="H206">
        <v>49</v>
      </c>
      <c r="I206">
        <v>61</v>
      </c>
      <c r="J206">
        <v>73</v>
      </c>
      <c r="K206">
        <v>71</v>
      </c>
      <c r="L206">
        <v>196</v>
      </c>
      <c r="M206">
        <v>45</v>
      </c>
      <c r="N206" s="3">
        <v>0</v>
      </c>
      <c r="O206" s="3" t="str">
        <f>VLOOKUP($A206, shotScaleDecade!$A$1:$N$394, 14, )</f>
        <v>1920s</v>
      </c>
    </row>
    <row r="207" spans="1:15" x14ac:dyDescent="0.3">
      <c r="A207" t="s">
        <v>254</v>
      </c>
      <c r="B207" t="s">
        <v>118</v>
      </c>
      <c r="C207">
        <v>7.2</v>
      </c>
      <c r="D207">
        <v>22</v>
      </c>
      <c r="E207">
        <v>8</v>
      </c>
      <c r="F207">
        <v>8</v>
      </c>
      <c r="G207">
        <v>0</v>
      </c>
      <c r="H207">
        <v>45</v>
      </c>
      <c r="I207">
        <v>82</v>
      </c>
      <c r="J207">
        <v>101</v>
      </c>
      <c r="K207">
        <v>110</v>
      </c>
      <c r="L207">
        <v>136</v>
      </c>
      <c r="M207">
        <v>26</v>
      </c>
      <c r="N207" s="3">
        <v>1</v>
      </c>
      <c r="O207" s="3" t="str">
        <f>VLOOKUP($A207, shotScaleDecade!$A$1:$N$394, 14, )</f>
        <v>1930s</v>
      </c>
    </row>
    <row r="208" spans="1:15" x14ac:dyDescent="0.3">
      <c r="A208" t="s">
        <v>255</v>
      </c>
      <c r="B208" t="s">
        <v>121</v>
      </c>
      <c r="C208">
        <v>4.5999999999999996</v>
      </c>
      <c r="D208">
        <v>15</v>
      </c>
      <c r="E208">
        <v>8</v>
      </c>
      <c r="F208">
        <v>10</v>
      </c>
      <c r="G208">
        <v>6</v>
      </c>
      <c r="H208">
        <v>59</v>
      </c>
      <c r="I208">
        <v>64</v>
      </c>
      <c r="J208">
        <v>66</v>
      </c>
      <c r="K208">
        <v>73</v>
      </c>
      <c r="L208">
        <v>187</v>
      </c>
      <c r="M208">
        <v>45</v>
      </c>
      <c r="N208" s="3">
        <v>0</v>
      </c>
      <c r="O208" s="3" t="str">
        <f>VLOOKUP($A208, shotScaleDecade!$A$1:$N$394, 14, )</f>
        <v>1920s</v>
      </c>
    </row>
    <row r="209" spans="1:15" x14ac:dyDescent="0.3">
      <c r="A209" t="s">
        <v>256</v>
      </c>
      <c r="B209" t="s">
        <v>121</v>
      </c>
      <c r="C209">
        <v>13</v>
      </c>
      <c r="D209">
        <v>0</v>
      </c>
      <c r="E209">
        <v>0</v>
      </c>
      <c r="F209">
        <v>0</v>
      </c>
      <c r="G209">
        <v>6</v>
      </c>
      <c r="H209">
        <v>20</v>
      </c>
      <c r="I209">
        <v>15</v>
      </c>
      <c r="J209">
        <v>86</v>
      </c>
      <c r="K209">
        <v>160</v>
      </c>
      <c r="L209">
        <v>139</v>
      </c>
      <c r="M209">
        <v>47</v>
      </c>
      <c r="N209" s="3">
        <v>1</v>
      </c>
      <c r="O209" s="3" t="str">
        <f>VLOOKUP($A209, shotScaleDecade!$A$1:$N$394, 14, )</f>
        <v>1930s</v>
      </c>
    </row>
    <row r="210" spans="1:15" x14ac:dyDescent="0.3">
      <c r="A210" t="s">
        <v>257</v>
      </c>
      <c r="B210" t="s">
        <v>118</v>
      </c>
      <c r="C210">
        <v>10</v>
      </c>
      <c r="D210">
        <v>0</v>
      </c>
      <c r="E210">
        <v>0</v>
      </c>
      <c r="F210">
        <v>0</v>
      </c>
      <c r="G210">
        <v>13</v>
      </c>
      <c r="H210">
        <v>56</v>
      </c>
      <c r="I210">
        <v>69</v>
      </c>
      <c r="J210">
        <v>108</v>
      </c>
      <c r="K210">
        <v>108</v>
      </c>
      <c r="L210">
        <v>134</v>
      </c>
      <c r="M210">
        <v>12</v>
      </c>
      <c r="N210" s="3">
        <v>1</v>
      </c>
      <c r="O210" s="3" t="str">
        <f>VLOOKUP($A210, shotScaleDecade!$A$1:$N$394, 14, )</f>
        <v>1940s</v>
      </c>
    </row>
    <row r="211" spans="1:15" x14ac:dyDescent="0.3">
      <c r="A211" t="s">
        <v>74</v>
      </c>
      <c r="B211" t="s">
        <v>118</v>
      </c>
      <c r="C211">
        <v>5.5</v>
      </c>
      <c r="D211">
        <v>50</v>
      </c>
      <c r="E211">
        <v>10</v>
      </c>
      <c r="F211">
        <v>15</v>
      </c>
      <c r="G211">
        <v>125</v>
      </c>
      <c r="H211">
        <v>177</v>
      </c>
      <c r="I211">
        <v>66</v>
      </c>
      <c r="J211">
        <v>47</v>
      </c>
      <c r="K211">
        <v>46</v>
      </c>
      <c r="L211">
        <v>39</v>
      </c>
      <c r="M211">
        <v>0</v>
      </c>
      <c r="N211" s="3">
        <v>1</v>
      </c>
      <c r="O211" s="3" t="str">
        <f>VLOOKUP($A211, shotScaleDecade!$A$1:$N$394, 14, )</f>
        <v>1990s</v>
      </c>
    </row>
    <row r="212" spans="1:15" x14ac:dyDescent="0.3">
      <c r="A212" t="s">
        <v>258</v>
      </c>
      <c r="B212" t="s">
        <v>121</v>
      </c>
      <c r="C212">
        <v>5.5</v>
      </c>
      <c r="D212">
        <v>15</v>
      </c>
      <c r="E212">
        <v>12</v>
      </c>
      <c r="F212">
        <v>17</v>
      </c>
      <c r="G212">
        <v>6</v>
      </c>
      <c r="H212">
        <v>30</v>
      </c>
      <c r="I212">
        <v>48</v>
      </c>
      <c r="J212">
        <v>77</v>
      </c>
      <c r="K212">
        <v>67</v>
      </c>
      <c r="L212">
        <v>202</v>
      </c>
      <c r="M212">
        <v>70</v>
      </c>
      <c r="N212" s="3">
        <v>0</v>
      </c>
      <c r="O212" s="3" t="str">
        <f>VLOOKUP($A212, shotScaleDecade!$A$1:$N$394, 14, )</f>
        <v>1920s</v>
      </c>
    </row>
    <row r="213" spans="1:15" x14ac:dyDescent="0.3">
      <c r="A213" t="s">
        <v>259</v>
      </c>
      <c r="B213" t="s">
        <v>118</v>
      </c>
      <c r="C213">
        <v>11</v>
      </c>
      <c r="D213">
        <v>0</v>
      </c>
      <c r="E213">
        <v>0</v>
      </c>
      <c r="F213">
        <v>0</v>
      </c>
      <c r="G213">
        <v>15</v>
      </c>
      <c r="H213">
        <v>72</v>
      </c>
      <c r="I213">
        <v>91</v>
      </c>
      <c r="J213">
        <v>101</v>
      </c>
      <c r="K213">
        <v>91</v>
      </c>
      <c r="L213">
        <v>110</v>
      </c>
      <c r="M213">
        <v>21</v>
      </c>
      <c r="N213" s="3">
        <v>1</v>
      </c>
      <c r="O213" s="3" t="str">
        <f>VLOOKUP($A213, shotScaleDecade!$A$1:$N$394, 14, )</f>
        <v>1930s</v>
      </c>
    </row>
    <row r="214" spans="1:15" x14ac:dyDescent="0.3">
      <c r="A214" t="s">
        <v>260</v>
      </c>
      <c r="B214" t="s">
        <v>119</v>
      </c>
      <c r="C214">
        <v>4.9000000000000004</v>
      </c>
      <c r="D214">
        <v>27</v>
      </c>
      <c r="E214">
        <v>8</v>
      </c>
      <c r="F214">
        <v>14</v>
      </c>
      <c r="G214">
        <v>52</v>
      </c>
      <c r="H214">
        <v>118</v>
      </c>
      <c r="I214">
        <v>113</v>
      </c>
      <c r="J214">
        <v>58</v>
      </c>
      <c r="K214">
        <v>58</v>
      </c>
      <c r="L214">
        <v>83</v>
      </c>
      <c r="M214">
        <v>18</v>
      </c>
      <c r="N214" s="3">
        <v>0</v>
      </c>
      <c r="O214" s="3" t="str">
        <f>VLOOKUP($A214, shotScaleDecade!$A$1:$N$394, 14, )</f>
        <v>1920s</v>
      </c>
    </row>
    <row r="215" spans="1:15" x14ac:dyDescent="0.3">
      <c r="A215" t="s">
        <v>261</v>
      </c>
      <c r="B215" t="s">
        <v>119</v>
      </c>
      <c r="C215">
        <v>8</v>
      </c>
      <c r="D215">
        <v>36</v>
      </c>
      <c r="E215">
        <v>0</v>
      </c>
      <c r="F215">
        <v>16</v>
      </c>
      <c r="G215">
        <v>27</v>
      </c>
      <c r="H215">
        <v>78</v>
      </c>
      <c r="I215">
        <v>94</v>
      </c>
      <c r="J215">
        <v>104</v>
      </c>
      <c r="K215">
        <v>93</v>
      </c>
      <c r="L215">
        <v>76</v>
      </c>
      <c r="M215">
        <v>28</v>
      </c>
      <c r="N215" s="3">
        <v>1</v>
      </c>
      <c r="O215" s="3" t="str">
        <f>VLOOKUP($A215, shotScaleDecade!$A$1:$N$394, 14, )</f>
        <v>1930s</v>
      </c>
    </row>
    <row r="216" spans="1:15" x14ac:dyDescent="0.3">
      <c r="A216" t="s">
        <v>75</v>
      </c>
      <c r="B216" t="s">
        <v>118</v>
      </c>
      <c r="C216">
        <v>5.9</v>
      </c>
      <c r="D216">
        <v>32</v>
      </c>
      <c r="E216">
        <v>5</v>
      </c>
      <c r="F216">
        <v>9</v>
      </c>
      <c r="G216">
        <v>28</v>
      </c>
      <c r="H216">
        <v>69</v>
      </c>
      <c r="I216">
        <v>124</v>
      </c>
      <c r="J216">
        <v>105</v>
      </c>
      <c r="K216">
        <v>75</v>
      </c>
      <c r="L216">
        <v>87</v>
      </c>
      <c r="M216">
        <v>13</v>
      </c>
      <c r="N216" s="3">
        <v>1</v>
      </c>
      <c r="O216" s="3" t="str">
        <f>VLOOKUP($A216, shotScaleDecade!$A$1:$N$394, 14, )</f>
        <v>1930s</v>
      </c>
    </row>
    <row r="217" spans="1:15" x14ac:dyDescent="0.3">
      <c r="A217" t="s">
        <v>262</v>
      </c>
      <c r="B217" t="s">
        <v>124</v>
      </c>
      <c r="C217">
        <v>7.5</v>
      </c>
      <c r="D217">
        <v>0</v>
      </c>
      <c r="E217">
        <v>0</v>
      </c>
      <c r="F217">
        <v>0</v>
      </c>
      <c r="G217">
        <v>19</v>
      </c>
      <c r="H217">
        <v>50</v>
      </c>
      <c r="I217">
        <v>45</v>
      </c>
      <c r="J217">
        <v>39</v>
      </c>
      <c r="K217">
        <v>112</v>
      </c>
      <c r="L217">
        <v>216</v>
      </c>
      <c r="M217">
        <v>19</v>
      </c>
      <c r="N217" s="3">
        <v>0</v>
      </c>
      <c r="O217" s="3" t="str">
        <f>VLOOKUP($A217, shotScaleDecade!$A$1:$N$394, 14, )</f>
        <v>1920s</v>
      </c>
    </row>
    <row r="218" spans="1:15" x14ac:dyDescent="0.3">
      <c r="A218" t="s">
        <v>263</v>
      </c>
      <c r="B218" t="s">
        <v>119</v>
      </c>
      <c r="C218">
        <v>14</v>
      </c>
      <c r="D218">
        <v>21</v>
      </c>
      <c r="E218">
        <v>8</v>
      </c>
      <c r="F218">
        <v>13</v>
      </c>
      <c r="G218">
        <v>33</v>
      </c>
      <c r="H218">
        <v>69</v>
      </c>
      <c r="I218">
        <v>89</v>
      </c>
      <c r="J218">
        <v>74</v>
      </c>
      <c r="K218">
        <v>92</v>
      </c>
      <c r="L218">
        <v>138</v>
      </c>
      <c r="M218">
        <v>5</v>
      </c>
      <c r="N218" s="3">
        <v>1</v>
      </c>
      <c r="O218" s="3" t="str">
        <f>VLOOKUP($A218, shotScaleDecade!$A$1:$N$394, 14, )</f>
        <v>1930s</v>
      </c>
    </row>
    <row r="219" spans="1:15" x14ac:dyDescent="0.3">
      <c r="A219" t="s">
        <v>264</v>
      </c>
      <c r="B219" t="s">
        <v>118</v>
      </c>
      <c r="C219">
        <v>5</v>
      </c>
      <c r="D219">
        <v>33</v>
      </c>
      <c r="E219">
        <v>10</v>
      </c>
      <c r="F219">
        <v>6</v>
      </c>
      <c r="G219">
        <v>17</v>
      </c>
      <c r="H219">
        <v>43</v>
      </c>
      <c r="I219">
        <v>97</v>
      </c>
      <c r="J219">
        <v>122</v>
      </c>
      <c r="K219">
        <v>107</v>
      </c>
      <c r="L219">
        <v>112</v>
      </c>
      <c r="M219">
        <v>1</v>
      </c>
      <c r="N219" s="3">
        <v>0</v>
      </c>
      <c r="O219" s="3" t="str">
        <f>VLOOKUP($A219, shotScaleDecade!$A$1:$N$394, 14, )</f>
        <v>1920s</v>
      </c>
    </row>
    <row r="220" spans="1:15" x14ac:dyDescent="0.3">
      <c r="A220" t="s">
        <v>76</v>
      </c>
      <c r="B220" t="s">
        <v>118</v>
      </c>
      <c r="C220">
        <v>13.3</v>
      </c>
      <c r="D220">
        <v>27</v>
      </c>
      <c r="E220">
        <v>10</v>
      </c>
      <c r="F220">
        <v>8</v>
      </c>
      <c r="G220">
        <v>19</v>
      </c>
      <c r="H220">
        <v>25</v>
      </c>
      <c r="I220">
        <v>68</v>
      </c>
      <c r="J220">
        <v>95</v>
      </c>
      <c r="K220">
        <v>194</v>
      </c>
      <c r="L220">
        <v>92</v>
      </c>
      <c r="M220">
        <v>8</v>
      </c>
      <c r="N220" s="3">
        <v>1</v>
      </c>
      <c r="O220" s="3" t="str">
        <f>VLOOKUP($A220, shotScaleDecade!$A$1:$N$394, 14, )</f>
        <v>1930s</v>
      </c>
    </row>
    <row r="221" spans="1:15" x14ac:dyDescent="0.3">
      <c r="A221" t="s">
        <v>77</v>
      </c>
      <c r="B221" t="s">
        <v>118</v>
      </c>
      <c r="C221">
        <v>6.6</v>
      </c>
      <c r="D221">
        <v>42</v>
      </c>
      <c r="E221">
        <v>10</v>
      </c>
      <c r="F221">
        <v>4</v>
      </c>
      <c r="G221">
        <v>7</v>
      </c>
      <c r="H221">
        <v>107</v>
      </c>
      <c r="I221">
        <v>116</v>
      </c>
      <c r="J221">
        <v>98</v>
      </c>
      <c r="K221">
        <v>87</v>
      </c>
      <c r="L221">
        <v>81</v>
      </c>
      <c r="M221">
        <v>5</v>
      </c>
      <c r="N221" s="3">
        <v>1</v>
      </c>
      <c r="O221" s="3" t="str">
        <f>VLOOKUP($A221, shotScaleDecade!$A$1:$N$394, 14, )</f>
        <v>1930s</v>
      </c>
    </row>
    <row r="222" spans="1:15" x14ac:dyDescent="0.3">
      <c r="A222" t="s">
        <v>265</v>
      </c>
      <c r="B222" t="s">
        <v>121</v>
      </c>
      <c r="C222">
        <v>4.0999999999999996</v>
      </c>
      <c r="D222">
        <v>12</v>
      </c>
      <c r="E222">
        <v>6</v>
      </c>
      <c r="F222">
        <v>5</v>
      </c>
      <c r="G222">
        <v>9</v>
      </c>
      <c r="H222">
        <v>57</v>
      </c>
      <c r="I222">
        <v>68</v>
      </c>
      <c r="J222">
        <v>77</v>
      </c>
      <c r="K222">
        <v>113</v>
      </c>
      <c r="L222">
        <v>166</v>
      </c>
      <c r="M222">
        <v>11</v>
      </c>
      <c r="N222" s="3">
        <v>0</v>
      </c>
      <c r="O222" s="3" t="str">
        <f>VLOOKUP($A222, shotScaleDecade!$A$1:$N$394, 14, )</f>
        <v>1920s</v>
      </c>
    </row>
    <row r="223" spans="1:15" x14ac:dyDescent="0.3">
      <c r="A223" t="s">
        <v>78</v>
      </c>
      <c r="B223" t="s">
        <v>118</v>
      </c>
      <c r="C223">
        <v>8.1999999999999993</v>
      </c>
      <c r="D223">
        <v>42</v>
      </c>
      <c r="E223">
        <v>7</v>
      </c>
      <c r="F223">
        <v>5</v>
      </c>
      <c r="G223">
        <v>3</v>
      </c>
      <c r="H223">
        <v>95</v>
      </c>
      <c r="I223">
        <v>82</v>
      </c>
      <c r="J223">
        <v>88</v>
      </c>
      <c r="K223">
        <v>109</v>
      </c>
      <c r="L223">
        <v>106</v>
      </c>
      <c r="M223">
        <v>17</v>
      </c>
      <c r="N223" s="3">
        <v>1</v>
      </c>
      <c r="O223" s="3" t="str">
        <f>VLOOKUP($A223, shotScaleDecade!$A$1:$N$394, 14, )</f>
        <v>1950s</v>
      </c>
    </row>
    <row r="224" spans="1:15" x14ac:dyDescent="0.3">
      <c r="A224" t="s">
        <v>266</v>
      </c>
      <c r="B224" t="s">
        <v>118</v>
      </c>
      <c r="C224">
        <v>6</v>
      </c>
      <c r="D224">
        <v>7</v>
      </c>
      <c r="E224">
        <v>5</v>
      </c>
      <c r="F224">
        <v>4</v>
      </c>
      <c r="G224">
        <v>8</v>
      </c>
      <c r="H224">
        <v>32</v>
      </c>
      <c r="I224">
        <v>45</v>
      </c>
      <c r="J224">
        <v>103</v>
      </c>
      <c r="K224">
        <v>113</v>
      </c>
      <c r="L224">
        <v>197</v>
      </c>
      <c r="M224">
        <v>3</v>
      </c>
      <c r="N224" s="3">
        <v>0</v>
      </c>
      <c r="O224" s="3" t="str">
        <f>VLOOKUP($A224, shotScaleDecade!$A$1:$N$394, 14, )</f>
        <v>1920s</v>
      </c>
    </row>
    <row r="225" spans="1:15" x14ac:dyDescent="0.3">
      <c r="A225" t="s">
        <v>79</v>
      </c>
      <c r="B225" t="s">
        <v>119</v>
      </c>
      <c r="C225">
        <v>7</v>
      </c>
      <c r="D225">
        <v>22</v>
      </c>
      <c r="E225">
        <v>4</v>
      </c>
      <c r="F225">
        <v>17</v>
      </c>
      <c r="G225">
        <v>28</v>
      </c>
      <c r="H225">
        <v>92</v>
      </c>
      <c r="I225">
        <v>84</v>
      </c>
      <c r="J225">
        <v>72</v>
      </c>
      <c r="K225">
        <v>85</v>
      </c>
      <c r="L225">
        <v>113</v>
      </c>
      <c r="M225">
        <v>27</v>
      </c>
      <c r="N225" s="3">
        <v>1</v>
      </c>
      <c r="O225" s="3" t="str">
        <f>VLOOKUP($A225, shotScaleDecade!$A$1:$N$394, 14, )</f>
        <v>1940s</v>
      </c>
    </row>
    <row r="226" spans="1:15" x14ac:dyDescent="0.3">
      <c r="A226" t="s">
        <v>80</v>
      </c>
      <c r="B226" t="s">
        <v>119</v>
      </c>
      <c r="C226">
        <v>10.1</v>
      </c>
      <c r="D226">
        <v>18</v>
      </c>
      <c r="E226">
        <v>3</v>
      </c>
      <c r="F226">
        <v>6</v>
      </c>
      <c r="G226">
        <v>19</v>
      </c>
      <c r="H226">
        <v>80</v>
      </c>
      <c r="I226">
        <v>77</v>
      </c>
      <c r="J226">
        <v>92</v>
      </c>
      <c r="K226">
        <v>136</v>
      </c>
      <c r="L226">
        <v>94</v>
      </c>
      <c r="M226">
        <v>1</v>
      </c>
      <c r="N226" s="3">
        <v>1</v>
      </c>
      <c r="O226" s="3" t="str">
        <f>VLOOKUP($A226, shotScaleDecade!$A$1:$N$394, 14, )</f>
        <v>1940s</v>
      </c>
    </row>
    <row r="227" spans="1:15" x14ac:dyDescent="0.3">
      <c r="A227" t="s">
        <v>81</v>
      </c>
      <c r="B227" t="s">
        <v>118</v>
      </c>
      <c r="C227">
        <v>6.3</v>
      </c>
      <c r="D227">
        <v>53</v>
      </c>
      <c r="E227">
        <v>24</v>
      </c>
      <c r="F227">
        <v>9</v>
      </c>
      <c r="G227">
        <v>12</v>
      </c>
      <c r="H227">
        <v>89</v>
      </c>
      <c r="I227">
        <v>98</v>
      </c>
      <c r="J227">
        <v>98</v>
      </c>
      <c r="K227">
        <v>79</v>
      </c>
      <c r="L227">
        <v>101</v>
      </c>
      <c r="M227">
        <v>33</v>
      </c>
      <c r="N227" s="3">
        <v>1</v>
      </c>
      <c r="O227" s="3" t="str">
        <f>VLOOKUP($A227, shotScaleDecade!$A$1:$N$394, 14, )</f>
        <v>1950s</v>
      </c>
    </row>
    <row r="228" spans="1:15" x14ac:dyDescent="0.3">
      <c r="A228" t="s">
        <v>267</v>
      </c>
      <c r="B228" t="s">
        <v>118</v>
      </c>
      <c r="C228">
        <v>8.5</v>
      </c>
      <c r="D228">
        <v>49</v>
      </c>
      <c r="E228">
        <v>23</v>
      </c>
      <c r="F228">
        <v>13</v>
      </c>
      <c r="G228">
        <v>72</v>
      </c>
      <c r="H228">
        <v>119</v>
      </c>
      <c r="I228">
        <v>88</v>
      </c>
      <c r="J228">
        <v>74</v>
      </c>
      <c r="K228">
        <v>74</v>
      </c>
      <c r="L228">
        <v>66</v>
      </c>
      <c r="M228">
        <v>8</v>
      </c>
      <c r="N228" s="3">
        <v>1</v>
      </c>
      <c r="O228" s="3" t="str">
        <f>VLOOKUP($A228, shotScaleDecade!$A$1:$N$394, 14, )</f>
        <v>1940s</v>
      </c>
    </row>
    <row r="229" spans="1:15" x14ac:dyDescent="0.3">
      <c r="A229" t="s">
        <v>268</v>
      </c>
      <c r="B229" t="s">
        <v>119</v>
      </c>
      <c r="C229">
        <v>5.5</v>
      </c>
      <c r="D229">
        <v>17</v>
      </c>
      <c r="E229">
        <v>11</v>
      </c>
      <c r="F229">
        <v>19</v>
      </c>
      <c r="G229">
        <v>42</v>
      </c>
      <c r="H229">
        <v>58</v>
      </c>
      <c r="I229">
        <v>51</v>
      </c>
      <c r="J229">
        <v>90</v>
      </c>
      <c r="K229">
        <v>103</v>
      </c>
      <c r="L229">
        <v>126</v>
      </c>
      <c r="M229">
        <v>29</v>
      </c>
      <c r="N229" s="3">
        <v>1</v>
      </c>
      <c r="O229" s="3" t="str">
        <f>VLOOKUP($A229, shotScaleDecade!$A$1:$N$394, 14, )</f>
        <v>1930s</v>
      </c>
    </row>
    <row r="230" spans="1:15" x14ac:dyDescent="0.3">
      <c r="A230" t="s">
        <v>82</v>
      </c>
      <c r="B230" t="s">
        <v>118</v>
      </c>
      <c r="C230">
        <v>8.6</v>
      </c>
      <c r="D230">
        <v>44</v>
      </c>
      <c r="E230">
        <v>7</v>
      </c>
      <c r="F230">
        <v>7</v>
      </c>
      <c r="G230">
        <v>94</v>
      </c>
      <c r="H230">
        <v>106</v>
      </c>
      <c r="I230">
        <v>71</v>
      </c>
      <c r="J230">
        <v>71</v>
      </c>
      <c r="K230">
        <v>61</v>
      </c>
      <c r="L230">
        <v>93</v>
      </c>
      <c r="M230">
        <v>5</v>
      </c>
      <c r="N230" s="3">
        <v>1</v>
      </c>
      <c r="O230" s="3" t="str">
        <f>VLOOKUP($A230, shotScaleDecade!$A$1:$N$394, 14, )</f>
        <v>1950s</v>
      </c>
    </row>
    <row r="231" spans="1:15" x14ac:dyDescent="0.3">
      <c r="A231" t="s">
        <v>269</v>
      </c>
      <c r="B231" t="s">
        <v>118</v>
      </c>
      <c r="C231">
        <v>4.7</v>
      </c>
      <c r="D231">
        <v>48</v>
      </c>
      <c r="E231">
        <v>1</v>
      </c>
      <c r="F231">
        <v>2</v>
      </c>
      <c r="G231">
        <v>6</v>
      </c>
      <c r="H231">
        <v>335</v>
      </c>
      <c r="I231">
        <v>91</v>
      </c>
      <c r="J231">
        <v>42</v>
      </c>
      <c r="K231">
        <v>17</v>
      </c>
      <c r="L231">
        <v>6</v>
      </c>
      <c r="M231">
        <v>3</v>
      </c>
      <c r="N231" s="3">
        <v>1</v>
      </c>
      <c r="O231" s="3" t="str">
        <f>VLOOKUP($A231, shotScaleDecade!$A$1:$N$394, 14, )</f>
        <v>1990s</v>
      </c>
    </row>
    <row r="232" spans="1:15" x14ac:dyDescent="0.3">
      <c r="A232" t="s">
        <v>83</v>
      </c>
      <c r="B232" t="s">
        <v>118</v>
      </c>
      <c r="C232">
        <v>7.3</v>
      </c>
      <c r="D232">
        <v>45</v>
      </c>
      <c r="E232">
        <v>7</v>
      </c>
      <c r="F232">
        <v>12</v>
      </c>
      <c r="G232">
        <v>17</v>
      </c>
      <c r="H232">
        <v>111</v>
      </c>
      <c r="I232">
        <v>105</v>
      </c>
      <c r="J232">
        <v>69</v>
      </c>
      <c r="K232">
        <v>73</v>
      </c>
      <c r="L232">
        <v>102</v>
      </c>
      <c r="M232">
        <v>23</v>
      </c>
      <c r="N232" s="3">
        <v>1</v>
      </c>
      <c r="O232" s="3" t="str">
        <f>VLOOKUP($A232, shotScaleDecade!$A$1:$N$394, 14, )</f>
        <v>1950s</v>
      </c>
    </row>
    <row r="233" spans="1:15" x14ac:dyDescent="0.3">
      <c r="A233" t="s">
        <v>270</v>
      </c>
      <c r="B233" t="s">
        <v>118</v>
      </c>
      <c r="C233">
        <v>6.9</v>
      </c>
      <c r="D233">
        <v>41</v>
      </c>
      <c r="E233">
        <v>13</v>
      </c>
      <c r="F233">
        <v>11</v>
      </c>
      <c r="G233">
        <v>58</v>
      </c>
      <c r="H233">
        <v>124</v>
      </c>
      <c r="I233">
        <v>157</v>
      </c>
      <c r="J233">
        <v>58</v>
      </c>
      <c r="K233">
        <v>70</v>
      </c>
      <c r="L233">
        <v>32</v>
      </c>
      <c r="M233">
        <v>2</v>
      </c>
      <c r="N233" s="3">
        <v>1</v>
      </c>
      <c r="O233" s="3" t="str">
        <f>VLOOKUP($A233, shotScaleDecade!$A$1:$N$394, 14, )</f>
        <v>1930s</v>
      </c>
    </row>
    <row r="234" spans="1:15" x14ac:dyDescent="0.3">
      <c r="A234" t="s">
        <v>84</v>
      </c>
      <c r="B234" t="s">
        <v>118</v>
      </c>
      <c r="C234">
        <v>11.3</v>
      </c>
      <c r="D234">
        <v>43</v>
      </c>
      <c r="E234">
        <v>4</v>
      </c>
      <c r="F234">
        <v>5</v>
      </c>
      <c r="G234">
        <v>13</v>
      </c>
      <c r="H234">
        <v>140</v>
      </c>
      <c r="I234">
        <v>118</v>
      </c>
      <c r="J234">
        <v>99</v>
      </c>
      <c r="K234">
        <v>83</v>
      </c>
      <c r="L234">
        <v>47</v>
      </c>
      <c r="M234">
        <v>0</v>
      </c>
      <c r="N234" s="3">
        <v>1</v>
      </c>
      <c r="O234" s="3" t="str">
        <f>VLOOKUP($A234, shotScaleDecade!$A$1:$N$394, 14, )</f>
        <v>1930s</v>
      </c>
    </row>
    <row r="235" spans="1:15" x14ac:dyDescent="0.3">
      <c r="A235" t="s">
        <v>271</v>
      </c>
      <c r="B235" t="s">
        <v>118</v>
      </c>
      <c r="C235">
        <v>8.1999999999999993</v>
      </c>
      <c r="D235">
        <v>12</v>
      </c>
      <c r="E235">
        <v>12</v>
      </c>
      <c r="F235">
        <v>12</v>
      </c>
      <c r="G235">
        <v>40</v>
      </c>
      <c r="H235">
        <v>39</v>
      </c>
      <c r="I235">
        <v>61</v>
      </c>
      <c r="J235">
        <v>118</v>
      </c>
      <c r="K235">
        <v>142</v>
      </c>
      <c r="L235">
        <v>96</v>
      </c>
      <c r="M235">
        <v>4</v>
      </c>
      <c r="N235" s="3">
        <v>0</v>
      </c>
      <c r="O235" s="3" t="str">
        <f>VLOOKUP($A235, shotScaleDecade!$A$1:$N$394, 14, )</f>
        <v>1910s</v>
      </c>
    </row>
    <row r="236" spans="1:15" x14ac:dyDescent="0.3">
      <c r="A236" t="s">
        <v>85</v>
      </c>
      <c r="B236" t="s">
        <v>118</v>
      </c>
      <c r="C236">
        <v>5.6</v>
      </c>
      <c r="D236">
        <v>37</v>
      </c>
      <c r="E236">
        <v>4</v>
      </c>
      <c r="F236">
        <v>15</v>
      </c>
      <c r="G236">
        <v>131</v>
      </c>
      <c r="H236">
        <v>133</v>
      </c>
      <c r="I236">
        <v>55</v>
      </c>
      <c r="J236">
        <v>53</v>
      </c>
      <c r="K236">
        <v>46</v>
      </c>
      <c r="L236">
        <v>75</v>
      </c>
      <c r="M236">
        <v>6</v>
      </c>
      <c r="N236" s="3">
        <v>1</v>
      </c>
      <c r="O236" s="3" t="str">
        <f>VLOOKUP($A236, shotScaleDecade!$A$1:$N$394, 14, )</f>
        <v>1970s</v>
      </c>
    </row>
    <row r="237" spans="1:15" x14ac:dyDescent="0.3">
      <c r="A237" t="s">
        <v>85</v>
      </c>
      <c r="B237" t="s">
        <v>118</v>
      </c>
      <c r="C237">
        <v>3.8</v>
      </c>
      <c r="D237">
        <v>36</v>
      </c>
      <c r="E237">
        <v>4</v>
      </c>
      <c r="F237">
        <v>22</v>
      </c>
      <c r="G237">
        <v>134</v>
      </c>
      <c r="H237">
        <v>147</v>
      </c>
      <c r="I237">
        <v>50</v>
      </c>
      <c r="J237">
        <v>47</v>
      </c>
      <c r="K237">
        <v>37</v>
      </c>
      <c r="L237">
        <v>80</v>
      </c>
      <c r="M237">
        <v>5</v>
      </c>
      <c r="N237" s="3">
        <v>1</v>
      </c>
      <c r="O237" s="3" t="str">
        <f>VLOOKUP($A237, shotScaleDecade!$A$1:$N$394, 14, )</f>
        <v>1970s</v>
      </c>
    </row>
    <row r="238" spans="1:15" x14ac:dyDescent="0.3">
      <c r="A238" t="s">
        <v>86</v>
      </c>
      <c r="B238" t="s">
        <v>118</v>
      </c>
      <c r="C238">
        <v>18.399999999999999</v>
      </c>
      <c r="D238">
        <v>27</v>
      </c>
      <c r="E238">
        <v>14</v>
      </c>
      <c r="F238">
        <v>14</v>
      </c>
      <c r="G238">
        <v>38</v>
      </c>
      <c r="H238">
        <v>139</v>
      </c>
      <c r="I238">
        <v>81</v>
      </c>
      <c r="J238">
        <v>70</v>
      </c>
      <c r="K238">
        <v>41</v>
      </c>
      <c r="L238">
        <v>91</v>
      </c>
      <c r="M238">
        <v>41</v>
      </c>
      <c r="N238" s="3">
        <v>1</v>
      </c>
      <c r="O238" s="3" t="str">
        <f>VLOOKUP($A238, shotScaleDecade!$A$1:$N$394, 14, )</f>
        <v>1950s</v>
      </c>
    </row>
    <row r="239" spans="1:15" x14ac:dyDescent="0.3">
      <c r="A239" t="s">
        <v>272</v>
      </c>
      <c r="B239" t="s">
        <v>118</v>
      </c>
      <c r="C239">
        <v>9</v>
      </c>
      <c r="D239">
        <v>0</v>
      </c>
      <c r="E239">
        <v>0</v>
      </c>
      <c r="F239">
        <v>0</v>
      </c>
      <c r="G239">
        <v>6</v>
      </c>
      <c r="H239">
        <v>34</v>
      </c>
      <c r="I239">
        <v>109</v>
      </c>
      <c r="J239">
        <v>166</v>
      </c>
      <c r="K239">
        <v>86</v>
      </c>
      <c r="L239">
        <v>34</v>
      </c>
      <c r="M239">
        <v>65</v>
      </c>
      <c r="N239" s="3">
        <v>1</v>
      </c>
      <c r="O239" s="3" t="str">
        <f>VLOOKUP($A239, shotScaleDecade!$A$1:$N$394, 14, )</f>
        <v>1930s</v>
      </c>
    </row>
    <row r="240" spans="1:15" x14ac:dyDescent="0.3">
      <c r="A240" t="s">
        <v>87</v>
      </c>
      <c r="B240" t="s">
        <v>118</v>
      </c>
      <c r="C240">
        <v>5.0999999999999996</v>
      </c>
      <c r="D240">
        <v>15</v>
      </c>
      <c r="E240">
        <v>3</v>
      </c>
      <c r="F240">
        <v>14</v>
      </c>
      <c r="G240">
        <v>21</v>
      </c>
      <c r="H240">
        <v>79</v>
      </c>
      <c r="I240">
        <v>63</v>
      </c>
      <c r="J240">
        <v>71</v>
      </c>
      <c r="K240">
        <v>90</v>
      </c>
      <c r="L240">
        <v>149</v>
      </c>
      <c r="M240">
        <v>28</v>
      </c>
      <c r="N240" s="3">
        <v>1</v>
      </c>
      <c r="O240" s="3" t="str">
        <f>VLOOKUP($A240, shotScaleDecade!$A$1:$N$394, 14, )</f>
        <v>1970s</v>
      </c>
    </row>
    <row r="241" spans="1:15" x14ac:dyDescent="0.3">
      <c r="A241" t="s">
        <v>273</v>
      </c>
      <c r="B241" t="s">
        <v>118</v>
      </c>
      <c r="C241">
        <v>7.5</v>
      </c>
      <c r="D241">
        <v>50</v>
      </c>
      <c r="E241">
        <v>11</v>
      </c>
      <c r="F241">
        <v>5</v>
      </c>
      <c r="G241">
        <v>23</v>
      </c>
      <c r="H241">
        <v>140</v>
      </c>
      <c r="I241">
        <v>89</v>
      </c>
      <c r="J241">
        <v>116</v>
      </c>
      <c r="K241">
        <v>57</v>
      </c>
      <c r="L241">
        <v>66</v>
      </c>
      <c r="M241">
        <v>7</v>
      </c>
      <c r="N241" s="3">
        <v>1</v>
      </c>
      <c r="O241" s="3" t="str">
        <f>VLOOKUP($A241, shotScaleDecade!$A$1:$N$394, 14, )</f>
        <v>1940s</v>
      </c>
    </row>
    <row r="242" spans="1:15" x14ac:dyDescent="0.3">
      <c r="A242" t="s">
        <v>387</v>
      </c>
      <c r="B242" t="s">
        <v>121</v>
      </c>
      <c r="C242">
        <v>14</v>
      </c>
      <c r="D242">
        <v>0</v>
      </c>
      <c r="E242">
        <v>0</v>
      </c>
      <c r="F242">
        <v>0</v>
      </c>
      <c r="G242">
        <v>5</v>
      </c>
      <c r="H242">
        <v>73</v>
      </c>
      <c r="I242">
        <v>68</v>
      </c>
      <c r="J242">
        <v>107</v>
      </c>
      <c r="K242">
        <v>102</v>
      </c>
      <c r="L242">
        <v>78</v>
      </c>
      <c r="M242">
        <v>68</v>
      </c>
      <c r="N242" s="3">
        <v>1</v>
      </c>
      <c r="O242" s="3" t="str">
        <f>VLOOKUP($A242, shotScaleDecade!$A$1:$N$394, 14, )</f>
        <v>1930s</v>
      </c>
    </row>
    <row r="243" spans="1:15" x14ac:dyDescent="0.3">
      <c r="A243" t="s">
        <v>274</v>
      </c>
      <c r="B243" t="s">
        <v>121</v>
      </c>
      <c r="C243">
        <v>5.5</v>
      </c>
      <c r="D243">
        <v>12</v>
      </c>
      <c r="E243">
        <v>12</v>
      </c>
      <c r="F243">
        <v>15</v>
      </c>
      <c r="G243">
        <v>31</v>
      </c>
      <c r="H243">
        <v>54</v>
      </c>
      <c r="I243">
        <v>49</v>
      </c>
      <c r="J243">
        <v>43</v>
      </c>
      <c r="K243">
        <v>76</v>
      </c>
      <c r="L243">
        <v>198</v>
      </c>
      <c r="M243">
        <v>49</v>
      </c>
      <c r="N243" s="3">
        <v>0</v>
      </c>
      <c r="O243" s="3" t="str">
        <f>VLOOKUP($A243, shotScaleDecade!$A$1:$N$394, 14, )</f>
        <v>1920s</v>
      </c>
    </row>
    <row r="244" spans="1:15" x14ac:dyDescent="0.3">
      <c r="A244" t="s">
        <v>275</v>
      </c>
      <c r="B244" t="s">
        <v>119</v>
      </c>
      <c r="C244">
        <v>9.5</v>
      </c>
      <c r="D244">
        <v>22</v>
      </c>
      <c r="E244">
        <v>10</v>
      </c>
      <c r="F244">
        <v>7</v>
      </c>
      <c r="G244">
        <v>29</v>
      </c>
      <c r="H244">
        <v>107</v>
      </c>
      <c r="I244">
        <v>92</v>
      </c>
      <c r="J244">
        <v>77</v>
      </c>
      <c r="K244">
        <v>94</v>
      </c>
      <c r="L244">
        <v>98</v>
      </c>
      <c r="M244">
        <v>3</v>
      </c>
      <c r="N244" s="3">
        <v>1</v>
      </c>
      <c r="O244" s="3" t="str">
        <f>VLOOKUP($A244, shotScaleDecade!$A$1:$N$394, 14, )</f>
        <v>1930s</v>
      </c>
    </row>
    <row r="245" spans="1:15" x14ac:dyDescent="0.3">
      <c r="A245" t="s">
        <v>276</v>
      </c>
      <c r="B245" t="s">
        <v>121</v>
      </c>
      <c r="C245">
        <v>4.7</v>
      </c>
      <c r="D245">
        <v>16</v>
      </c>
      <c r="E245">
        <v>14</v>
      </c>
      <c r="F245">
        <v>7</v>
      </c>
      <c r="G245">
        <v>0</v>
      </c>
      <c r="H245">
        <v>33</v>
      </c>
      <c r="I245">
        <v>75</v>
      </c>
      <c r="J245">
        <v>97</v>
      </c>
      <c r="K245">
        <v>125</v>
      </c>
      <c r="L245">
        <v>150</v>
      </c>
      <c r="M245">
        <v>19</v>
      </c>
      <c r="N245" s="3">
        <v>0</v>
      </c>
      <c r="O245" s="3" t="str">
        <f>VLOOKUP($A245, shotScaleDecade!$A$1:$N$394, 14, )</f>
        <v>1920s</v>
      </c>
    </row>
    <row r="246" spans="1:15" x14ac:dyDescent="0.3">
      <c r="A246" t="s">
        <v>88</v>
      </c>
      <c r="B246" t="s">
        <v>118</v>
      </c>
      <c r="C246">
        <v>9.5</v>
      </c>
      <c r="D246">
        <v>35</v>
      </c>
      <c r="E246">
        <v>7</v>
      </c>
      <c r="F246">
        <v>9</v>
      </c>
      <c r="G246">
        <v>8</v>
      </c>
      <c r="H246">
        <v>162</v>
      </c>
      <c r="I246">
        <v>109</v>
      </c>
      <c r="J246">
        <v>82</v>
      </c>
      <c r="K246">
        <v>87</v>
      </c>
      <c r="L246">
        <v>44</v>
      </c>
      <c r="M246">
        <v>7</v>
      </c>
      <c r="N246" s="3">
        <v>1</v>
      </c>
      <c r="O246" s="3" t="str">
        <f>VLOOKUP($A246, shotScaleDecade!$A$1:$N$394, 14, )</f>
        <v>1950s</v>
      </c>
    </row>
    <row r="247" spans="1:15" x14ac:dyDescent="0.3">
      <c r="A247" t="s">
        <v>277</v>
      </c>
      <c r="B247" t="s">
        <v>121</v>
      </c>
      <c r="C247">
        <v>21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46</v>
      </c>
      <c r="J247">
        <v>87</v>
      </c>
      <c r="K247">
        <v>120</v>
      </c>
      <c r="L247">
        <v>153</v>
      </c>
      <c r="M247">
        <v>87</v>
      </c>
      <c r="N247" s="3">
        <v>1</v>
      </c>
      <c r="O247" s="3" t="str">
        <f>VLOOKUP($A247, shotScaleDecade!$A$1:$N$394, 14, )</f>
        <v>1950s</v>
      </c>
    </row>
    <row r="248" spans="1:15" x14ac:dyDescent="0.3">
      <c r="A248" t="s">
        <v>278</v>
      </c>
      <c r="B248" t="s">
        <v>119</v>
      </c>
      <c r="C248">
        <v>6</v>
      </c>
      <c r="D248">
        <v>14</v>
      </c>
      <c r="E248">
        <v>10</v>
      </c>
      <c r="F248">
        <v>7</v>
      </c>
      <c r="G248">
        <v>13</v>
      </c>
      <c r="H248">
        <v>47</v>
      </c>
      <c r="I248">
        <v>66</v>
      </c>
      <c r="J248">
        <v>98</v>
      </c>
      <c r="K248">
        <v>104</v>
      </c>
      <c r="L248">
        <v>153</v>
      </c>
      <c r="M248">
        <v>18</v>
      </c>
      <c r="N248" s="3">
        <v>0</v>
      </c>
      <c r="O248" s="3" t="str">
        <f>VLOOKUP($A248, shotScaleDecade!$A$1:$N$394, 14, )</f>
        <v>1920s</v>
      </c>
    </row>
    <row r="249" spans="1:15" x14ac:dyDescent="0.3">
      <c r="A249" t="s">
        <v>89</v>
      </c>
      <c r="B249" t="s">
        <v>118</v>
      </c>
      <c r="C249">
        <v>6.5</v>
      </c>
      <c r="D249">
        <v>41</v>
      </c>
      <c r="E249">
        <v>1.5</v>
      </c>
      <c r="F249">
        <v>4.5</v>
      </c>
      <c r="G249">
        <v>29</v>
      </c>
      <c r="H249">
        <v>147</v>
      </c>
      <c r="I249">
        <v>86</v>
      </c>
      <c r="J249">
        <v>101</v>
      </c>
      <c r="K249">
        <v>55</v>
      </c>
      <c r="L249">
        <v>75</v>
      </c>
      <c r="M249">
        <v>7</v>
      </c>
      <c r="N249" s="3">
        <v>1</v>
      </c>
      <c r="O249" s="3" t="str">
        <f>VLOOKUP($A249, shotScaleDecade!$A$1:$N$394, 14, )</f>
        <v>1930s</v>
      </c>
    </row>
    <row r="250" spans="1:15" x14ac:dyDescent="0.3">
      <c r="A250" t="s">
        <v>89</v>
      </c>
      <c r="B250" t="s">
        <v>118</v>
      </c>
      <c r="C250">
        <v>7.6</v>
      </c>
      <c r="D250">
        <v>39</v>
      </c>
      <c r="E250">
        <v>1</v>
      </c>
      <c r="F250">
        <v>4.5</v>
      </c>
      <c r="G250">
        <v>17</v>
      </c>
      <c r="H250">
        <v>107</v>
      </c>
      <c r="I250">
        <v>78</v>
      </c>
      <c r="J250">
        <v>104</v>
      </c>
      <c r="K250">
        <v>87</v>
      </c>
      <c r="L250">
        <v>101</v>
      </c>
      <c r="M250">
        <v>6</v>
      </c>
      <c r="N250" s="3">
        <v>1</v>
      </c>
      <c r="O250" s="3" t="str">
        <f>VLOOKUP($A250, shotScaleDecade!$A$1:$N$394, 14, )</f>
        <v>1930s</v>
      </c>
    </row>
    <row r="251" spans="1:15" x14ac:dyDescent="0.3">
      <c r="A251" t="s">
        <v>90</v>
      </c>
      <c r="B251" t="s">
        <v>118</v>
      </c>
      <c r="C251">
        <v>6.3</v>
      </c>
      <c r="D251">
        <v>63</v>
      </c>
      <c r="E251">
        <v>13</v>
      </c>
      <c r="F251">
        <v>13</v>
      </c>
      <c r="G251">
        <v>35</v>
      </c>
      <c r="H251">
        <v>119</v>
      </c>
      <c r="I251">
        <v>88</v>
      </c>
      <c r="J251">
        <v>81</v>
      </c>
      <c r="K251">
        <v>82</v>
      </c>
      <c r="L251">
        <v>84</v>
      </c>
      <c r="M251">
        <v>12</v>
      </c>
      <c r="N251" s="3">
        <v>1</v>
      </c>
      <c r="O251" s="3" t="str">
        <f>VLOOKUP($A251, shotScaleDecade!$A$1:$N$394, 14, )</f>
        <v>1960s</v>
      </c>
    </row>
    <row r="252" spans="1:15" x14ac:dyDescent="0.3">
      <c r="A252" t="s">
        <v>90</v>
      </c>
      <c r="B252" t="s">
        <v>118</v>
      </c>
      <c r="C252">
        <v>6</v>
      </c>
      <c r="D252">
        <v>55</v>
      </c>
      <c r="E252">
        <v>12</v>
      </c>
      <c r="F252">
        <v>14</v>
      </c>
      <c r="G252">
        <v>77</v>
      </c>
      <c r="H252">
        <v>162</v>
      </c>
      <c r="I252">
        <v>87</v>
      </c>
      <c r="J252">
        <v>56</v>
      </c>
      <c r="K252">
        <v>56</v>
      </c>
      <c r="L252">
        <v>58</v>
      </c>
      <c r="M252">
        <v>3</v>
      </c>
      <c r="N252" s="3">
        <v>1</v>
      </c>
      <c r="O252" s="3" t="str">
        <f>VLOOKUP($A252, shotScaleDecade!$A$1:$N$394, 14, )</f>
        <v>1960s</v>
      </c>
    </row>
    <row r="253" spans="1:15" x14ac:dyDescent="0.3">
      <c r="A253" t="s">
        <v>388</v>
      </c>
      <c r="B253" t="s">
        <v>118</v>
      </c>
      <c r="C253">
        <v>11.4</v>
      </c>
      <c r="D253">
        <v>54</v>
      </c>
      <c r="E253">
        <v>7</v>
      </c>
      <c r="F253">
        <v>4</v>
      </c>
      <c r="G253">
        <v>42</v>
      </c>
      <c r="H253">
        <v>146</v>
      </c>
      <c r="I253">
        <v>96</v>
      </c>
      <c r="J253">
        <v>69</v>
      </c>
      <c r="K253">
        <v>53</v>
      </c>
      <c r="L253">
        <v>94</v>
      </c>
      <c r="M253">
        <v>2</v>
      </c>
      <c r="N253" s="3">
        <v>1</v>
      </c>
      <c r="O253" s="3" t="str">
        <f>VLOOKUP($A253, shotScaleDecade!$A$1:$N$394, 14, )</f>
        <v>1980s</v>
      </c>
    </row>
    <row r="254" spans="1:15" x14ac:dyDescent="0.3">
      <c r="A254" t="s">
        <v>91</v>
      </c>
      <c r="B254" t="s">
        <v>119</v>
      </c>
      <c r="C254">
        <v>10.3</v>
      </c>
      <c r="D254">
        <v>34</v>
      </c>
      <c r="E254">
        <v>10</v>
      </c>
      <c r="F254">
        <v>16</v>
      </c>
      <c r="G254">
        <v>64</v>
      </c>
      <c r="H254">
        <v>112</v>
      </c>
      <c r="I254">
        <v>96</v>
      </c>
      <c r="J254">
        <v>88</v>
      </c>
      <c r="K254">
        <v>77</v>
      </c>
      <c r="L254">
        <v>61</v>
      </c>
      <c r="M254">
        <v>2</v>
      </c>
      <c r="N254" s="3">
        <v>1</v>
      </c>
      <c r="O254" s="3" t="str">
        <f>VLOOKUP($A254, shotScaleDecade!$A$1:$N$394, 14, )</f>
        <v>1940s</v>
      </c>
    </row>
    <row r="255" spans="1:15" x14ac:dyDescent="0.3">
      <c r="A255" t="s">
        <v>279</v>
      </c>
      <c r="B255" t="s">
        <v>119</v>
      </c>
      <c r="C255">
        <v>7</v>
      </c>
      <c r="D255">
        <v>25</v>
      </c>
      <c r="E255">
        <v>0</v>
      </c>
      <c r="F255">
        <v>0</v>
      </c>
      <c r="G255">
        <v>12</v>
      </c>
      <c r="H255">
        <v>37</v>
      </c>
      <c r="I255">
        <v>113</v>
      </c>
      <c r="J255">
        <v>134</v>
      </c>
      <c r="K255">
        <v>103</v>
      </c>
      <c r="L255">
        <v>94</v>
      </c>
      <c r="M255">
        <v>6</v>
      </c>
      <c r="N255" s="3">
        <v>0</v>
      </c>
      <c r="O255" s="3" t="str">
        <f>VLOOKUP($A255, shotScaleDecade!$A$1:$N$394, 14, )</f>
        <v>1920s</v>
      </c>
    </row>
    <row r="256" spans="1:15" x14ac:dyDescent="0.3">
      <c r="A256" t="s">
        <v>280</v>
      </c>
      <c r="B256" t="s">
        <v>118</v>
      </c>
      <c r="C256">
        <v>8.3000000000000007</v>
      </c>
      <c r="D256">
        <v>68</v>
      </c>
      <c r="E256">
        <v>50</v>
      </c>
      <c r="F256">
        <v>6</v>
      </c>
      <c r="G256">
        <v>17</v>
      </c>
      <c r="H256">
        <v>75</v>
      </c>
      <c r="I256">
        <v>113</v>
      </c>
      <c r="J256">
        <v>74</v>
      </c>
      <c r="K256">
        <v>72</v>
      </c>
      <c r="L256">
        <v>121</v>
      </c>
      <c r="M256">
        <v>29</v>
      </c>
      <c r="N256" s="3">
        <v>1</v>
      </c>
      <c r="O256" s="3" t="str">
        <f>VLOOKUP($A256, shotScaleDecade!$A$1:$N$394, 14, )</f>
        <v>1950s</v>
      </c>
    </row>
    <row r="257" spans="1:15" x14ac:dyDescent="0.3">
      <c r="A257" t="s">
        <v>281</v>
      </c>
      <c r="B257" t="s">
        <v>118</v>
      </c>
      <c r="C257">
        <v>9</v>
      </c>
      <c r="D257">
        <v>39</v>
      </c>
      <c r="E257">
        <v>13</v>
      </c>
      <c r="F257">
        <v>10</v>
      </c>
      <c r="G257">
        <v>18</v>
      </c>
      <c r="H257">
        <v>100</v>
      </c>
      <c r="I257">
        <v>111</v>
      </c>
      <c r="J257">
        <v>96</v>
      </c>
      <c r="K257">
        <v>83</v>
      </c>
      <c r="L257">
        <v>78</v>
      </c>
      <c r="M257">
        <v>12</v>
      </c>
      <c r="N257" s="3">
        <v>1</v>
      </c>
      <c r="O257" s="3" t="str">
        <f>VLOOKUP($A257, shotScaleDecade!$A$1:$N$394, 14, )</f>
        <v>1940s</v>
      </c>
    </row>
    <row r="258" spans="1:15" x14ac:dyDescent="0.3">
      <c r="A258" t="s">
        <v>92</v>
      </c>
      <c r="B258" t="s">
        <v>118</v>
      </c>
      <c r="C258">
        <v>15.5</v>
      </c>
      <c r="D258">
        <v>0</v>
      </c>
      <c r="E258">
        <v>0</v>
      </c>
      <c r="F258">
        <v>0</v>
      </c>
      <c r="G258">
        <v>22</v>
      </c>
      <c r="H258">
        <v>37</v>
      </c>
      <c r="I258">
        <v>76</v>
      </c>
      <c r="J258">
        <v>118</v>
      </c>
      <c r="K258">
        <v>86</v>
      </c>
      <c r="L258">
        <v>113</v>
      </c>
      <c r="M258">
        <v>49</v>
      </c>
      <c r="N258" s="3">
        <v>1</v>
      </c>
      <c r="O258" s="3" t="str">
        <f>VLOOKUP($A258, shotScaleDecade!$A$1:$N$394, 14, )</f>
        <v>1940s</v>
      </c>
    </row>
    <row r="259" spans="1:15" x14ac:dyDescent="0.3">
      <c r="A259" t="s">
        <v>389</v>
      </c>
      <c r="B259" t="s">
        <v>121</v>
      </c>
      <c r="C259">
        <v>18</v>
      </c>
      <c r="D259">
        <v>23</v>
      </c>
      <c r="E259">
        <v>0</v>
      </c>
      <c r="F259">
        <v>0</v>
      </c>
      <c r="G259">
        <v>16</v>
      </c>
      <c r="H259">
        <v>72</v>
      </c>
      <c r="I259">
        <v>37</v>
      </c>
      <c r="J259">
        <v>78</v>
      </c>
      <c r="K259">
        <v>121</v>
      </c>
      <c r="L259">
        <v>166</v>
      </c>
      <c r="M259">
        <v>10</v>
      </c>
      <c r="N259" s="3">
        <v>1</v>
      </c>
      <c r="O259" s="3" t="str">
        <f>VLOOKUP($A259, shotScaleDecade!$A$1:$N$394, 14, )</f>
        <v>1930s</v>
      </c>
    </row>
    <row r="260" spans="1:15" x14ac:dyDescent="0.3">
      <c r="A260" t="s">
        <v>282</v>
      </c>
      <c r="B260" t="s">
        <v>119</v>
      </c>
      <c r="C260">
        <v>7</v>
      </c>
      <c r="D260">
        <v>25</v>
      </c>
      <c r="E260">
        <v>21</v>
      </c>
      <c r="F260">
        <v>25</v>
      </c>
      <c r="G260">
        <v>24</v>
      </c>
      <c r="H260">
        <v>75</v>
      </c>
      <c r="I260">
        <v>75</v>
      </c>
      <c r="J260">
        <v>75</v>
      </c>
      <c r="K260">
        <v>88</v>
      </c>
      <c r="L260">
        <v>131</v>
      </c>
      <c r="M260">
        <v>33</v>
      </c>
      <c r="N260" s="3">
        <v>1</v>
      </c>
      <c r="O260" s="3" t="str">
        <f>VLOOKUP($A260, shotScaleDecade!$A$1:$N$394, 14, )</f>
        <v>1930s</v>
      </c>
    </row>
    <row r="261" spans="1:15" x14ac:dyDescent="0.3">
      <c r="A261" t="s">
        <v>93</v>
      </c>
      <c r="B261" t="s">
        <v>118</v>
      </c>
      <c r="C261">
        <v>7.8</v>
      </c>
      <c r="D261">
        <v>57</v>
      </c>
      <c r="E261">
        <v>16</v>
      </c>
      <c r="F261">
        <v>3</v>
      </c>
      <c r="G261">
        <v>25</v>
      </c>
      <c r="H261">
        <v>137</v>
      </c>
      <c r="I261">
        <v>103</v>
      </c>
      <c r="J261">
        <v>69</v>
      </c>
      <c r="K261">
        <v>116</v>
      </c>
      <c r="L261">
        <v>43</v>
      </c>
      <c r="M261">
        <v>7</v>
      </c>
      <c r="N261" s="3">
        <v>1</v>
      </c>
      <c r="O261" s="3" t="str">
        <f>VLOOKUP($A261, shotScaleDecade!$A$1:$N$394, 14, )</f>
        <v>1950s</v>
      </c>
    </row>
    <row r="262" spans="1:15" x14ac:dyDescent="0.3">
      <c r="A262" t="s">
        <v>283</v>
      </c>
      <c r="B262" t="s">
        <v>119</v>
      </c>
      <c r="C262">
        <v>6.5</v>
      </c>
      <c r="D262">
        <v>24</v>
      </c>
      <c r="E262">
        <v>13</v>
      </c>
      <c r="F262">
        <v>12</v>
      </c>
      <c r="G262">
        <v>41</v>
      </c>
      <c r="H262">
        <v>65</v>
      </c>
      <c r="I262">
        <v>90</v>
      </c>
      <c r="J262">
        <v>89</v>
      </c>
      <c r="K262">
        <v>98</v>
      </c>
      <c r="L262">
        <v>112</v>
      </c>
      <c r="M262">
        <v>6</v>
      </c>
      <c r="N262" s="3">
        <v>0</v>
      </c>
      <c r="O262" s="3" t="str">
        <f>VLOOKUP($A262, shotScaleDecade!$A$1:$N$394, 14, )</f>
        <v>1920s</v>
      </c>
    </row>
    <row r="263" spans="1:15" x14ac:dyDescent="0.3">
      <c r="A263" t="s">
        <v>284</v>
      </c>
      <c r="B263" t="s">
        <v>121</v>
      </c>
      <c r="C263">
        <v>18</v>
      </c>
      <c r="D263">
        <v>0</v>
      </c>
      <c r="E263">
        <v>0</v>
      </c>
      <c r="F263">
        <v>0</v>
      </c>
      <c r="G263">
        <v>5</v>
      </c>
      <c r="H263">
        <v>66</v>
      </c>
      <c r="I263">
        <v>41</v>
      </c>
      <c r="J263">
        <v>163</v>
      </c>
      <c r="K263">
        <v>127</v>
      </c>
      <c r="L263">
        <v>71</v>
      </c>
      <c r="M263">
        <v>25</v>
      </c>
      <c r="N263" s="3">
        <v>1</v>
      </c>
      <c r="O263" s="3" t="str">
        <f>VLOOKUP($A263, shotScaleDecade!$A$1:$N$394, 14, )</f>
        <v>1950s</v>
      </c>
    </row>
    <row r="264" spans="1:15" x14ac:dyDescent="0.3">
      <c r="A264" t="s">
        <v>94</v>
      </c>
      <c r="B264" t="s">
        <v>118</v>
      </c>
      <c r="C264">
        <v>10.8</v>
      </c>
      <c r="D264">
        <v>32</v>
      </c>
      <c r="E264">
        <v>9</v>
      </c>
      <c r="F264">
        <v>4</v>
      </c>
      <c r="G264">
        <v>28</v>
      </c>
      <c r="H264">
        <v>82</v>
      </c>
      <c r="I264">
        <v>78</v>
      </c>
      <c r="J264">
        <v>88</v>
      </c>
      <c r="K264">
        <v>91</v>
      </c>
      <c r="L264">
        <v>121</v>
      </c>
      <c r="M264">
        <v>12</v>
      </c>
      <c r="N264" s="3">
        <v>1</v>
      </c>
      <c r="O264" s="3" t="str">
        <f>VLOOKUP($A264, shotScaleDecade!$A$1:$N$394, 14, )</f>
        <v>1930s</v>
      </c>
    </row>
    <row r="265" spans="1:15" x14ac:dyDescent="0.3">
      <c r="A265" t="s">
        <v>95</v>
      </c>
      <c r="B265" t="s">
        <v>118</v>
      </c>
      <c r="C265">
        <v>7.5</v>
      </c>
      <c r="D265">
        <v>41</v>
      </c>
      <c r="E265">
        <v>7</v>
      </c>
      <c r="F265">
        <v>4</v>
      </c>
      <c r="G265">
        <v>58</v>
      </c>
      <c r="H265">
        <v>152</v>
      </c>
      <c r="I265">
        <v>78</v>
      </c>
      <c r="J265">
        <v>55</v>
      </c>
      <c r="K265">
        <v>68</v>
      </c>
      <c r="L265">
        <v>83</v>
      </c>
      <c r="M265">
        <v>5</v>
      </c>
      <c r="N265" s="3">
        <v>1</v>
      </c>
      <c r="O265" s="3" t="str">
        <f>VLOOKUP($A265, shotScaleDecade!$A$1:$N$394, 14, )</f>
        <v>1970s</v>
      </c>
    </row>
    <row r="266" spans="1:15" x14ac:dyDescent="0.3">
      <c r="A266" t="s">
        <v>285</v>
      </c>
      <c r="B266" t="s">
        <v>124</v>
      </c>
      <c r="C266">
        <v>18</v>
      </c>
      <c r="D266">
        <v>14</v>
      </c>
      <c r="E266">
        <v>5</v>
      </c>
      <c r="F266">
        <v>13</v>
      </c>
      <c r="G266">
        <v>10</v>
      </c>
      <c r="H266">
        <v>16</v>
      </c>
      <c r="I266">
        <v>55</v>
      </c>
      <c r="J266">
        <v>126</v>
      </c>
      <c r="K266">
        <v>155</v>
      </c>
      <c r="L266">
        <v>118</v>
      </c>
      <c r="M266">
        <v>26</v>
      </c>
      <c r="N266" s="3">
        <v>1</v>
      </c>
      <c r="O266" s="3" t="str">
        <f>VLOOKUP($A266, shotScaleDecade!$A$1:$N$394, 14, )</f>
        <v>1930s</v>
      </c>
    </row>
    <row r="267" spans="1:15" x14ac:dyDescent="0.3">
      <c r="A267" t="s">
        <v>286</v>
      </c>
      <c r="B267" t="s">
        <v>119</v>
      </c>
      <c r="C267">
        <v>7.5</v>
      </c>
      <c r="D267">
        <v>31</v>
      </c>
      <c r="E267">
        <v>19</v>
      </c>
      <c r="F267">
        <v>18</v>
      </c>
      <c r="G267">
        <v>63</v>
      </c>
      <c r="H267">
        <v>87</v>
      </c>
      <c r="I267">
        <v>104</v>
      </c>
      <c r="J267">
        <v>96</v>
      </c>
      <c r="K267">
        <v>64</v>
      </c>
      <c r="L267">
        <v>79</v>
      </c>
      <c r="M267">
        <v>8</v>
      </c>
      <c r="N267" s="3">
        <v>1</v>
      </c>
      <c r="O267" s="3" t="str">
        <f>VLOOKUP($A267, shotScaleDecade!$A$1:$N$394, 14, )</f>
        <v>1930s</v>
      </c>
    </row>
    <row r="268" spans="1:15" x14ac:dyDescent="0.3">
      <c r="A268" t="s">
        <v>287</v>
      </c>
      <c r="B268" t="s">
        <v>118</v>
      </c>
      <c r="C268">
        <v>7</v>
      </c>
      <c r="D268">
        <v>35</v>
      </c>
      <c r="E268">
        <v>22</v>
      </c>
      <c r="F268">
        <v>12</v>
      </c>
      <c r="G268">
        <v>29</v>
      </c>
      <c r="H268">
        <v>90</v>
      </c>
      <c r="I268">
        <v>74</v>
      </c>
      <c r="J268">
        <v>74</v>
      </c>
      <c r="K268">
        <v>90</v>
      </c>
      <c r="L268">
        <v>114</v>
      </c>
      <c r="M268">
        <v>28</v>
      </c>
      <c r="N268" s="3">
        <v>1</v>
      </c>
      <c r="O268" s="3" t="str">
        <f>VLOOKUP($A268, shotScaleDecade!$A$1:$N$394, 14, )</f>
        <v>1940s</v>
      </c>
    </row>
    <row r="269" spans="1:15" x14ac:dyDescent="0.3">
      <c r="A269" t="s">
        <v>288</v>
      </c>
      <c r="B269" t="s">
        <v>118</v>
      </c>
      <c r="C269">
        <v>13.5</v>
      </c>
      <c r="D269">
        <v>25</v>
      </c>
      <c r="E269">
        <v>15</v>
      </c>
      <c r="F269">
        <v>8</v>
      </c>
      <c r="G269">
        <v>13</v>
      </c>
      <c r="H269">
        <v>61</v>
      </c>
      <c r="I269">
        <v>63</v>
      </c>
      <c r="J269">
        <v>103</v>
      </c>
      <c r="K269">
        <v>150</v>
      </c>
      <c r="L269">
        <v>89</v>
      </c>
      <c r="M269">
        <v>22</v>
      </c>
      <c r="N269" s="3">
        <v>1</v>
      </c>
      <c r="O269" s="3" t="str">
        <f>VLOOKUP($A269, shotScaleDecade!$A$1:$N$394, 14, )</f>
        <v>1930s</v>
      </c>
    </row>
    <row r="270" spans="1:15" x14ac:dyDescent="0.3">
      <c r="A270" t="s">
        <v>96</v>
      </c>
      <c r="B270" t="s">
        <v>118</v>
      </c>
      <c r="C270">
        <v>8.4</v>
      </c>
      <c r="D270">
        <v>27</v>
      </c>
      <c r="E270">
        <v>7</v>
      </c>
      <c r="F270">
        <v>9</v>
      </c>
      <c r="G270">
        <v>55</v>
      </c>
      <c r="H270">
        <v>135</v>
      </c>
      <c r="I270">
        <v>90</v>
      </c>
      <c r="J270">
        <v>66</v>
      </c>
      <c r="K270">
        <v>107</v>
      </c>
      <c r="L270">
        <v>32</v>
      </c>
      <c r="M270">
        <v>15</v>
      </c>
      <c r="N270" s="3">
        <v>1</v>
      </c>
      <c r="O270" s="3" t="str">
        <f>VLOOKUP($A270, shotScaleDecade!$A$1:$N$394, 14, )</f>
        <v>1930s</v>
      </c>
    </row>
    <row r="271" spans="1:15" x14ac:dyDescent="0.3">
      <c r="A271" t="s">
        <v>97</v>
      </c>
      <c r="B271" t="s">
        <v>121</v>
      </c>
      <c r="C271">
        <v>8</v>
      </c>
      <c r="D271">
        <v>0</v>
      </c>
      <c r="E271">
        <v>0</v>
      </c>
      <c r="F271">
        <v>0</v>
      </c>
      <c r="G271">
        <v>20</v>
      </c>
      <c r="H271">
        <v>69</v>
      </c>
      <c r="I271">
        <v>86</v>
      </c>
      <c r="J271">
        <v>124</v>
      </c>
      <c r="K271">
        <v>90</v>
      </c>
      <c r="L271">
        <v>85</v>
      </c>
      <c r="M271">
        <v>26</v>
      </c>
      <c r="N271" s="3">
        <v>1</v>
      </c>
      <c r="O271" s="3" t="str">
        <f>VLOOKUP($A271, shotScaleDecade!$A$1:$N$394, 14, )</f>
        <v>1930s</v>
      </c>
    </row>
    <row r="272" spans="1:15" x14ac:dyDescent="0.3">
      <c r="A272" t="s">
        <v>289</v>
      </c>
      <c r="B272" t="s">
        <v>118</v>
      </c>
      <c r="C272">
        <v>10</v>
      </c>
      <c r="D272">
        <v>0</v>
      </c>
      <c r="E272">
        <v>0</v>
      </c>
      <c r="F272">
        <v>0</v>
      </c>
      <c r="G272">
        <v>45</v>
      </c>
      <c r="H272">
        <v>101</v>
      </c>
      <c r="I272">
        <v>74</v>
      </c>
      <c r="J272">
        <v>66</v>
      </c>
      <c r="K272">
        <v>91</v>
      </c>
      <c r="L272">
        <v>89</v>
      </c>
      <c r="M272">
        <v>35</v>
      </c>
      <c r="N272" s="3">
        <v>1</v>
      </c>
      <c r="O272" s="3" t="str">
        <f>VLOOKUP($A272, shotScaleDecade!$A$1:$N$394, 14, )</f>
        <v>1930s</v>
      </c>
    </row>
    <row r="273" spans="1:15" x14ac:dyDescent="0.3">
      <c r="A273" t="s">
        <v>290</v>
      </c>
      <c r="B273" t="s">
        <v>124</v>
      </c>
      <c r="C273">
        <v>16</v>
      </c>
      <c r="D273">
        <v>0</v>
      </c>
      <c r="E273">
        <v>0</v>
      </c>
      <c r="F273">
        <v>0</v>
      </c>
      <c r="G273">
        <v>60</v>
      </c>
      <c r="H273">
        <v>9</v>
      </c>
      <c r="I273">
        <v>55</v>
      </c>
      <c r="J273">
        <v>90</v>
      </c>
      <c r="K273">
        <v>104</v>
      </c>
      <c r="L273">
        <v>159</v>
      </c>
      <c r="M273">
        <v>23</v>
      </c>
      <c r="N273" s="3">
        <v>0</v>
      </c>
      <c r="O273" s="3" t="str">
        <f>VLOOKUP($A273, shotScaleDecade!$A$1:$N$394, 14, )</f>
        <v>1920s</v>
      </c>
    </row>
    <row r="274" spans="1:15" x14ac:dyDescent="0.3">
      <c r="A274" t="s">
        <v>291</v>
      </c>
      <c r="B274" t="s">
        <v>124</v>
      </c>
      <c r="C274">
        <v>16</v>
      </c>
      <c r="D274">
        <v>0</v>
      </c>
      <c r="E274">
        <v>0</v>
      </c>
      <c r="F274">
        <v>16</v>
      </c>
      <c r="G274">
        <v>25</v>
      </c>
      <c r="H274">
        <v>17</v>
      </c>
      <c r="I274">
        <v>51</v>
      </c>
      <c r="J274">
        <v>85</v>
      </c>
      <c r="K274">
        <v>123</v>
      </c>
      <c r="L274">
        <v>191</v>
      </c>
      <c r="M274">
        <v>8</v>
      </c>
      <c r="N274" s="3">
        <v>0</v>
      </c>
      <c r="O274" s="3" t="str">
        <f>VLOOKUP($A274, shotScaleDecade!$A$1:$N$394, 14, )</f>
        <v>1910s</v>
      </c>
    </row>
    <row r="275" spans="1:15" x14ac:dyDescent="0.3">
      <c r="A275" t="s">
        <v>292</v>
      </c>
      <c r="B275" t="s">
        <v>119</v>
      </c>
      <c r="C275">
        <v>7.5</v>
      </c>
      <c r="D275">
        <v>29</v>
      </c>
      <c r="E275">
        <v>14</v>
      </c>
      <c r="F275">
        <v>17</v>
      </c>
      <c r="G275">
        <v>43</v>
      </c>
      <c r="H275">
        <v>94</v>
      </c>
      <c r="I275">
        <v>105</v>
      </c>
      <c r="J275">
        <v>93</v>
      </c>
      <c r="K275">
        <v>79</v>
      </c>
      <c r="L275">
        <v>73</v>
      </c>
      <c r="M275">
        <v>14</v>
      </c>
      <c r="N275" s="3">
        <v>1</v>
      </c>
      <c r="O275" s="3" t="str">
        <f>VLOOKUP($A275, shotScaleDecade!$A$1:$N$394, 14, )</f>
        <v>1930s</v>
      </c>
    </row>
    <row r="276" spans="1:15" x14ac:dyDescent="0.3">
      <c r="A276" t="s">
        <v>293</v>
      </c>
      <c r="B276" t="s">
        <v>118</v>
      </c>
      <c r="C276">
        <v>10.5</v>
      </c>
      <c r="D276">
        <v>0</v>
      </c>
      <c r="E276">
        <v>0</v>
      </c>
      <c r="F276">
        <v>0</v>
      </c>
      <c r="G276">
        <v>15</v>
      </c>
      <c r="H276">
        <v>24</v>
      </c>
      <c r="I276">
        <v>85</v>
      </c>
      <c r="J276">
        <v>132</v>
      </c>
      <c r="K276">
        <v>118</v>
      </c>
      <c r="L276">
        <v>119</v>
      </c>
      <c r="M276">
        <v>6</v>
      </c>
      <c r="N276" s="3">
        <v>1</v>
      </c>
      <c r="O276" s="3" t="str">
        <f>VLOOKUP($A276, shotScaleDecade!$A$1:$N$394, 14, )</f>
        <v>1940s</v>
      </c>
    </row>
    <row r="277" spans="1:15" x14ac:dyDescent="0.3">
      <c r="A277" t="s">
        <v>98</v>
      </c>
      <c r="B277" t="s">
        <v>119</v>
      </c>
      <c r="C277">
        <v>9</v>
      </c>
      <c r="D277">
        <v>32</v>
      </c>
      <c r="E277">
        <v>9</v>
      </c>
      <c r="F277">
        <v>12</v>
      </c>
      <c r="G277">
        <v>38</v>
      </c>
      <c r="H277">
        <v>129</v>
      </c>
      <c r="I277">
        <v>81</v>
      </c>
      <c r="J277">
        <v>83</v>
      </c>
      <c r="K277">
        <v>72</v>
      </c>
      <c r="L277">
        <v>90</v>
      </c>
      <c r="M277">
        <v>6</v>
      </c>
      <c r="N277" s="3">
        <v>1</v>
      </c>
      <c r="O277" s="3" t="str">
        <f>VLOOKUP($A277, shotScaleDecade!$A$1:$N$394, 14, )</f>
        <v>1950s</v>
      </c>
    </row>
    <row r="278" spans="1:15" x14ac:dyDescent="0.3">
      <c r="A278" t="s">
        <v>294</v>
      </c>
      <c r="B278" t="s">
        <v>118</v>
      </c>
      <c r="C278">
        <v>9</v>
      </c>
      <c r="D278">
        <v>19</v>
      </c>
      <c r="E278">
        <v>0</v>
      </c>
      <c r="F278">
        <v>0</v>
      </c>
      <c r="G278">
        <v>46</v>
      </c>
      <c r="H278">
        <v>129</v>
      </c>
      <c r="I278">
        <v>89</v>
      </c>
      <c r="J278">
        <v>91</v>
      </c>
      <c r="K278">
        <v>72</v>
      </c>
      <c r="L278">
        <v>59</v>
      </c>
      <c r="M278">
        <v>14</v>
      </c>
      <c r="N278" s="3">
        <v>1</v>
      </c>
      <c r="O278" s="3" t="str">
        <f>VLOOKUP($A278, shotScaleDecade!$A$1:$N$394, 14, )</f>
        <v>1930s</v>
      </c>
    </row>
    <row r="279" spans="1:15" x14ac:dyDescent="0.3">
      <c r="A279" t="s">
        <v>295</v>
      </c>
      <c r="B279" t="s">
        <v>118</v>
      </c>
      <c r="C279">
        <v>9</v>
      </c>
      <c r="D279">
        <v>37</v>
      </c>
      <c r="E279">
        <v>11</v>
      </c>
      <c r="F279">
        <v>8</v>
      </c>
      <c r="G279">
        <v>24</v>
      </c>
      <c r="H279">
        <v>101</v>
      </c>
      <c r="I279">
        <v>107</v>
      </c>
      <c r="J279">
        <v>83</v>
      </c>
      <c r="K279">
        <v>100</v>
      </c>
      <c r="L279">
        <v>78</v>
      </c>
      <c r="M279">
        <v>8</v>
      </c>
      <c r="N279" s="3">
        <v>1</v>
      </c>
      <c r="O279" s="3" t="str">
        <f>VLOOKUP($A279, shotScaleDecade!$A$1:$N$394, 14, )</f>
        <v>1940s</v>
      </c>
    </row>
    <row r="280" spans="1:15" x14ac:dyDescent="0.3">
      <c r="A280" t="s">
        <v>99</v>
      </c>
      <c r="B280" t="s">
        <v>118</v>
      </c>
      <c r="C280">
        <v>7.1</v>
      </c>
      <c r="D280">
        <v>31</v>
      </c>
      <c r="E280">
        <v>1</v>
      </c>
      <c r="F280">
        <v>1</v>
      </c>
      <c r="G280">
        <v>122</v>
      </c>
      <c r="H280">
        <v>182</v>
      </c>
      <c r="I280">
        <v>78</v>
      </c>
      <c r="J280">
        <v>50</v>
      </c>
      <c r="K280">
        <v>46</v>
      </c>
      <c r="L280">
        <v>22</v>
      </c>
      <c r="M280">
        <v>0</v>
      </c>
      <c r="N280" s="3">
        <v>1</v>
      </c>
      <c r="O280" s="3" t="str">
        <f>VLOOKUP($A280, shotScaleDecade!$A$1:$N$394, 14, )</f>
        <v>1950s</v>
      </c>
    </row>
    <row r="281" spans="1:15" x14ac:dyDescent="0.3">
      <c r="A281" t="s">
        <v>296</v>
      </c>
      <c r="B281" t="s">
        <v>118</v>
      </c>
      <c r="C281">
        <v>9.5</v>
      </c>
      <c r="D281">
        <v>0</v>
      </c>
      <c r="E281">
        <v>0</v>
      </c>
      <c r="F281">
        <v>0</v>
      </c>
      <c r="G281">
        <v>21</v>
      </c>
      <c r="H281">
        <v>103</v>
      </c>
      <c r="I281">
        <v>88</v>
      </c>
      <c r="J281">
        <v>97</v>
      </c>
      <c r="K281">
        <v>112</v>
      </c>
      <c r="L281">
        <v>68</v>
      </c>
      <c r="M281">
        <v>11</v>
      </c>
      <c r="N281" s="3">
        <v>1</v>
      </c>
      <c r="O281" s="3" t="str">
        <f>VLOOKUP($A281, shotScaleDecade!$A$1:$N$394, 14, )</f>
        <v>1930s</v>
      </c>
    </row>
    <row r="282" spans="1:15" x14ac:dyDescent="0.3">
      <c r="A282" t="s">
        <v>297</v>
      </c>
      <c r="B282" t="s">
        <v>124</v>
      </c>
      <c r="C282">
        <v>7.5</v>
      </c>
      <c r="D282">
        <v>0</v>
      </c>
      <c r="E282">
        <v>0</v>
      </c>
      <c r="F282">
        <v>0</v>
      </c>
      <c r="G282">
        <v>7</v>
      </c>
      <c r="H282">
        <v>31</v>
      </c>
      <c r="I282">
        <v>34</v>
      </c>
      <c r="J282">
        <v>38</v>
      </c>
      <c r="K282">
        <v>84</v>
      </c>
      <c r="L282">
        <v>280</v>
      </c>
      <c r="M282">
        <v>26</v>
      </c>
      <c r="N282" s="3">
        <v>0</v>
      </c>
      <c r="O282" s="3" t="str">
        <f>VLOOKUP($A282, shotScaleDecade!$A$1:$N$394, 14, )</f>
        <v>1920s</v>
      </c>
    </row>
    <row r="283" spans="1:15" x14ac:dyDescent="0.3">
      <c r="A283" t="s">
        <v>298</v>
      </c>
      <c r="B283" t="s">
        <v>118</v>
      </c>
      <c r="C283">
        <v>6.4</v>
      </c>
      <c r="D283">
        <v>41</v>
      </c>
      <c r="E283">
        <v>13</v>
      </c>
      <c r="F283">
        <v>15</v>
      </c>
      <c r="G283">
        <v>215</v>
      </c>
      <c r="H283">
        <v>115</v>
      </c>
      <c r="I283">
        <v>51</v>
      </c>
      <c r="J283">
        <v>45</v>
      </c>
      <c r="K283">
        <v>30</v>
      </c>
      <c r="L283">
        <v>32</v>
      </c>
      <c r="M283">
        <v>11</v>
      </c>
      <c r="N283" s="3">
        <v>1</v>
      </c>
      <c r="O283" s="3" t="str">
        <f>VLOOKUP($A283, shotScaleDecade!$A$1:$N$394, 14, )</f>
        <v>1990s</v>
      </c>
    </row>
    <row r="284" spans="1:15" x14ac:dyDescent="0.3">
      <c r="A284" t="s">
        <v>299</v>
      </c>
      <c r="B284" t="s">
        <v>118</v>
      </c>
      <c r="C284">
        <v>9.5</v>
      </c>
      <c r="D284">
        <v>0</v>
      </c>
      <c r="E284">
        <v>0</v>
      </c>
      <c r="F284">
        <v>6</v>
      </c>
      <c r="G284">
        <v>9</v>
      </c>
      <c r="H284">
        <v>36</v>
      </c>
      <c r="I284">
        <v>75</v>
      </c>
      <c r="J284">
        <v>108</v>
      </c>
      <c r="K284">
        <v>122</v>
      </c>
      <c r="L284">
        <v>94</v>
      </c>
      <c r="M284">
        <v>57</v>
      </c>
      <c r="N284" s="3">
        <v>0</v>
      </c>
      <c r="O284" s="3" t="str">
        <f>VLOOKUP($A284, shotScaleDecade!$A$1:$N$394, 14, )</f>
        <v>1920s</v>
      </c>
    </row>
    <row r="285" spans="1:15" x14ac:dyDescent="0.3">
      <c r="A285" t="s">
        <v>100</v>
      </c>
      <c r="B285" t="s">
        <v>118</v>
      </c>
      <c r="C285">
        <v>8.6</v>
      </c>
      <c r="D285">
        <v>57</v>
      </c>
      <c r="E285">
        <v>21</v>
      </c>
      <c r="F285">
        <v>15</v>
      </c>
      <c r="G285">
        <v>91</v>
      </c>
      <c r="H285">
        <v>135</v>
      </c>
      <c r="I285">
        <v>93</v>
      </c>
      <c r="J285">
        <v>59</v>
      </c>
      <c r="K285">
        <v>59</v>
      </c>
      <c r="L285">
        <v>60</v>
      </c>
      <c r="M285">
        <v>2</v>
      </c>
      <c r="N285" s="3">
        <v>1</v>
      </c>
      <c r="O285" s="3" t="str">
        <f>VLOOKUP($A285, shotScaleDecade!$A$1:$N$394, 14, )</f>
        <v>1990s</v>
      </c>
    </row>
    <row r="286" spans="1:15" x14ac:dyDescent="0.3">
      <c r="A286" t="s">
        <v>300</v>
      </c>
      <c r="B286" t="s">
        <v>119</v>
      </c>
      <c r="C286">
        <v>18</v>
      </c>
      <c r="D286">
        <v>9</v>
      </c>
      <c r="E286">
        <v>7</v>
      </c>
      <c r="F286">
        <v>12</v>
      </c>
      <c r="G286">
        <v>28</v>
      </c>
      <c r="H286">
        <v>78</v>
      </c>
      <c r="I286">
        <v>50</v>
      </c>
      <c r="J286">
        <v>60</v>
      </c>
      <c r="K286">
        <v>136</v>
      </c>
      <c r="L286">
        <v>125</v>
      </c>
      <c r="M286">
        <v>22</v>
      </c>
      <c r="N286" s="3">
        <v>1</v>
      </c>
      <c r="O286" s="3" t="str">
        <f>VLOOKUP($A286, shotScaleDecade!$A$1:$N$394, 14, )</f>
        <v>1930s</v>
      </c>
    </row>
    <row r="287" spans="1:15" x14ac:dyDescent="0.3">
      <c r="A287" t="s">
        <v>101</v>
      </c>
      <c r="B287" t="s">
        <v>118</v>
      </c>
      <c r="C287">
        <v>4.2</v>
      </c>
      <c r="D287">
        <v>38</v>
      </c>
      <c r="E287">
        <v>3</v>
      </c>
      <c r="F287">
        <v>7</v>
      </c>
      <c r="G287">
        <v>64</v>
      </c>
      <c r="H287">
        <v>159</v>
      </c>
      <c r="I287">
        <v>107</v>
      </c>
      <c r="J287">
        <v>61</v>
      </c>
      <c r="K287">
        <v>51</v>
      </c>
      <c r="L287">
        <v>49</v>
      </c>
      <c r="M287">
        <v>9</v>
      </c>
      <c r="N287" s="3">
        <v>1</v>
      </c>
      <c r="O287" s="3" t="str">
        <f>VLOOKUP($A287, shotScaleDecade!$A$1:$N$394, 14, )</f>
        <v>1990s</v>
      </c>
    </row>
    <row r="288" spans="1:15" x14ac:dyDescent="0.3">
      <c r="A288" t="s">
        <v>102</v>
      </c>
      <c r="B288" t="s">
        <v>119</v>
      </c>
      <c r="C288">
        <v>8.9</v>
      </c>
      <c r="D288">
        <v>31</v>
      </c>
      <c r="E288">
        <v>6</v>
      </c>
      <c r="F288">
        <v>9</v>
      </c>
      <c r="G288">
        <v>80</v>
      </c>
      <c r="H288">
        <v>173</v>
      </c>
      <c r="I288">
        <v>68</v>
      </c>
      <c r="J288">
        <v>60</v>
      </c>
      <c r="K288">
        <v>56</v>
      </c>
      <c r="L288">
        <v>61</v>
      </c>
      <c r="M288">
        <v>1</v>
      </c>
      <c r="N288" s="3">
        <v>1</v>
      </c>
      <c r="O288" s="3" t="str">
        <f>VLOOKUP($A288, shotScaleDecade!$A$1:$N$394, 14, )</f>
        <v>1940s</v>
      </c>
    </row>
    <row r="289" spans="1:15" x14ac:dyDescent="0.3">
      <c r="A289" t="s">
        <v>301</v>
      </c>
      <c r="B289" t="s">
        <v>118</v>
      </c>
      <c r="C289">
        <v>7</v>
      </c>
      <c r="D289">
        <v>24</v>
      </c>
      <c r="E289">
        <v>0</v>
      </c>
      <c r="F289">
        <v>9</v>
      </c>
      <c r="G289">
        <v>32</v>
      </c>
      <c r="H289">
        <v>61</v>
      </c>
      <c r="I289">
        <v>36</v>
      </c>
      <c r="J289">
        <v>161</v>
      </c>
      <c r="K289">
        <v>99</v>
      </c>
      <c r="L289">
        <v>78</v>
      </c>
      <c r="M289">
        <v>33</v>
      </c>
      <c r="N289" s="3">
        <v>0</v>
      </c>
      <c r="O289" s="3" t="str">
        <f>VLOOKUP($A289, shotScaleDecade!$A$1:$N$394, 14, )</f>
        <v>1920s</v>
      </c>
    </row>
    <row r="290" spans="1:15" x14ac:dyDescent="0.3">
      <c r="A290" t="s">
        <v>103</v>
      </c>
      <c r="B290" t="s">
        <v>118</v>
      </c>
      <c r="C290">
        <v>5.3</v>
      </c>
      <c r="D290">
        <v>23</v>
      </c>
      <c r="E290">
        <v>6</v>
      </c>
      <c r="F290">
        <v>13</v>
      </c>
      <c r="G290">
        <v>196</v>
      </c>
      <c r="H290">
        <v>128</v>
      </c>
      <c r="I290">
        <v>45</v>
      </c>
      <c r="J290">
        <v>30</v>
      </c>
      <c r="K290">
        <v>33</v>
      </c>
      <c r="L290">
        <v>62</v>
      </c>
      <c r="M290">
        <v>5</v>
      </c>
      <c r="N290" s="3">
        <v>1</v>
      </c>
      <c r="O290" s="3" t="str">
        <f>VLOOKUP($A290, shotScaleDecade!$A$1:$N$394, 14, )</f>
        <v>1990s</v>
      </c>
    </row>
    <row r="291" spans="1:15" x14ac:dyDescent="0.3">
      <c r="A291" t="s">
        <v>302</v>
      </c>
      <c r="B291" t="s">
        <v>119</v>
      </c>
      <c r="C291">
        <v>11</v>
      </c>
      <c r="D291">
        <v>24</v>
      </c>
      <c r="E291">
        <v>16</v>
      </c>
      <c r="F291">
        <v>5</v>
      </c>
      <c r="G291">
        <v>11</v>
      </c>
      <c r="H291">
        <v>22</v>
      </c>
      <c r="I291">
        <v>88</v>
      </c>
      <c r="J291">
        <v>118</v>
      </c>
      <c r="K291">
        <v>107</v>
      </c>
      <c r="L291">
        <v>154</v>
      </c>
      <c r="M291">
        <v>0</v>
      </c>
      <c r="N291" s="3">
        <v>1</v>
      </c>
      <c r="O291" s="3" t="str">
        <f>VLOOKUP($A291, shotScaleDecade!$A$1:$N$394, 14, )</f>
        <v>1930s</v>
      </c>
    </row>
    <row r="292" spans="1:15" x14ac:dyDescent="0.3">
      <c r="A292" t="s">
        <v>104</v>
      </c>
      <c r="B292" t="s">
        <v>118</v>
      </c>
      <c r="C292">
        <v>12</v>
      </c>
      <c r="D292">
        <v>49</v>
      </c>
      <c r="E292">
        <v>7</v>
      </c>
      <c r="F292">
        <v>3</v>
      </c>
      <c r="G292">
        <v>3</v>
      </c>
      <c r="H292">
        <v>86</v>
      </c>
      <c r="I292">
        <v>127</v>
      </c>
      <c r="J292">
        <v>104</v>
      </c>
      <c r="K292">
        <v>86</v>
      </c>
      <c r="L292">
        <v>91</v>
      </c>
      <c r="M292">
        <v>3</v>
      </c>
      <c r="N292" s="3">
        <v>1</v>
      </c>
      <c r="O292" s="3" t="str">
        <f>VLOOKUP($A292, shotScaleDecade!$A$1:$N$394, 14, )</f>
        <v>1950s</v>
      </c>
    </row>
    <row r="293" spans="1:15" x14ac:dyDescent="0.3">
      <c r="A293" t="s">
        <v>303</v>
      </c>
      <c r="B293" t="s">
        <v>118</v>
      </c>
      <c r="C293">
        <v>4.5</v>
      </c>
      <c r="D293">
        <v>0</v>
      </c>
      <c r="E293">
        <v>0</v>
      </c>
      <c r="F293">
        <v>2</v>
      </c>
      <c r="G293">
        <v>21</v>
      </c>
      <c r="H293">
        <v>80</v>
      </c>
      <c r="I293">
        <v>98</v>
      </c>
      <c r="J293">
        <v>76</v>
      </c>
      <c r="K293">
        <v>36</v>
      </c>
      <c r="L293">
        <v>145</v>
      </c>
      <c r="M293">
        <v>44</v>
      </c>
      <c r="N293" s="3">
        <v>0</v>
      </c>
      <c r="O293" s="3" t="str">
        <f>VLOOKUP($A293, shotScaleDecade!$A$1:$N$394, 14, )</f>
        <v>1920s</v>
      </c>
    </row>
    <row r="294" spans="1:15" x14ac:dyDescent="0.3">
      <c r="A294" t="s">
        <v>304</v>
      </c>
      <c r="B294" t="s">
        <v>124</v>
      </c>
      <c r="C294">
        <v>7.5</v>
      </c>
      <c r="D294">
        <v>6</v>
      </c>
      <c r="E294">
        <v>0</v>
      </c>
      <c r="F294">
        <v>0</v>
      </c>
      <c r="G294">
        <v>5</v>
      </c>
      <c r="H294">
        <v>36</v>
      </c>
      <c r="I294">
        <v>45</v>
      </c>
      <c r="J294">
        <v>64</v>
      </c>
      <c r="K294">
        <v>98</v>
      </c>
      <c r="L294">
        <v>227</v>
      </c>
      <c r="M294">
        <v>27</v>
      </c>
      <c r="N294" s="3">
        <v>0</v>
      </c>
      <c r="O294" s="3" t="str">
        <f>VLOOKUP($A294, shotScaleDecade!$A$1:$N$394, 14, )</f>
        <v>1910s</v>
      </c>
    </row>
    <row r="295" spans="1:15" x14ac:dyDescent="0.3">
      <c r="A295" t="s">
        <v>305</v>
      </c>
      <c r="B295" t="s">
        <v>124</v>
      </c>
      <c r="C295">
        <v>10</v>
      </c>
      <c r="D295">
        <v>9</v>
      </c>
      <c r="E295">
        <v>0</v>
      </c>
      <c r="F295">
        <v>0</v>
      </c>
      <c r="G295">
        <v>28</v>
      </c>
      <c r="H295">
        <v>66</v>
      </c>
      <c r="I295">
        <v>34</v>
      </c>
      <c r="J295">
        <v>47</v>
      </c>
      <c r="K295">
        <v>161</v>
      </c>
      <c r="L295">
        <v>148</v>
      </c>
      <c r="M295">
        <v>15</v>
      </c>
      <c r="N295" s="3">
        <v>0</v>
      </c>
      <c r="O295" s="3" t="str">
        <f>VLOOKUP($A295, shotScaleDecade!$A$1:$N$394, 14, )</f>
        <v>1920s</v>
      </c>
    </row>
    <row r="296" spans="1:15" x14ac:dyDescent="0.3">
      <c r="A296" t="s">
        <v>306</v>
      </c>
      <c r="B296" t="s">
        <v>124</v>
      </c>
      <c r="C296">
        <v>6</v>
      </c>
      <c r="D296">
        <v>0</v>
      </c>
      <c r="E296">
        <v>0</v>
      </c>
      <c r="F296">
        <v>0</v>
      </c>
      <c r="G296">
        <v>31</v>
      </c>
      <c r="H296">
        <v>45</v>
      </c>
      <c r="I296">
        <v>74</v>
      </c>
      <c r="J296">
        <v>107</v>
      </c>
      <c r="K296">
        <v>123</v>
      </c>
      <c r="L296">
        <v>113</v>
      </c>
      <c r="M296">
        <v>7</v>
      </c>
      <c r="N296" s="3">
        <v>0</v>
      </c>
      <c r="O296" s="3" t="str">
        <f>VLOOKUP($A296, shotScaleDecade!$A$1:$N$394, 14, )</f>
        <v>1920s</v>
      </c>
    </row>
    <row r="297" spans="1:15" x14ac:dyDescent="0.3">
      <c r="A297" t="s">
        <v>307</v>
      </c>
      <c r="B297" t="s">
        <v>124</v>
      </c>
      <c r="C297">
        <v>7.8</v>
      </c>
      <c r="D297">
        <v>18</v>
      </c>
      <c r="E297">
        <v>11</v>
      </c>
      <c r="F297">
        <v>27</v>
      </c>
      <c r="G297">
        <v>12</v>
      </c>
      <c r="H297">
        <v>12</v>
      </c>
      <c r="I297">
        <v>26</v>
      </c>
      <c r="J297">
        <v>40</v>
      </c>
      <c r="K297">
        <v>115</v>
      </c>
      <c r="L297">
        <v>195</v>
      </c>
      <c r="M297">
        <v>89</v>
      </c>
      <c r="N297" s="3">
        <v>1</v>
      </c>
      <c r="O297" s="3" t="str">
        <f>VLOOKUP($A297, shotScaleDecade!$A$1:$N$394, 14, )</f>
        <v>1930s</v>
      </c>
    </row>
    <row r="298" spans="1:15" x14ac:dyDescent="0.3">
      <c r="A298" t="s">
        <v>308</v>
      </c>
      <c r="B298" t="s">
        <v>118</v>
      </c>
      <c r="C298">
        <v>13.5</v>
      </c>
      <c r="D298">
        <v>0</v>
      </c>
      <c r="E298">
        <v>0</v>
      </c>
      <c r="F298">
        <v>3</v>
      </c>
      <c r="G298">
        <v>5</v>
      </c>
      <c r="H298">
        <v>9</v>
      </c>
      <c r="I298">
        <v>12</v>
      </c>
      <c r="J298">
        <v>54</v>
      </c>
      <c r="K298">
        <v>295</v>
      </c>
      <c r="L298">
        <v>118</v>
      </c>
      <c r="M298">
        <v>5</v>
      </c>
      <c r="N298" s="3">
        <v>0</v>
      </c>
      <c r="O298" s="3" t="str">
        <f>VLOOKUP($A298, shotScaleDecade!$A$1:$N$394, 14, )</f>
        <v>1910s</v>
      </c>
    </row>
    <row r="299" spans="1:15" x14ac:dyDescent="0.3">
      <c r="A299" t="s">
        <v>309</v>
      </c>
      <c r="B299" t="s">
        <v>119</v>
      </c>
      <c r="C299">
        <v>10</v>
      </c>
      <c r="D299">
        <v>51</v>
      </c>
      <c r="E299">
        <v>19</v>
      </c>
      <c r="F299">
        <v>6</v>
      </c>
      <c r="G299">
        <v>24</v>
      </c>
      <c r="H299">
        <v>129</v>
      </c>
      <c r="I299">
        <v>131</v>
      </c>
      <c r="J299">
        <v>70</v>
      </c>
      <c r="K299">
        <v>64</v>
      </c>
      <c r="L299">
        <v>76</v>
      </c>
      <c r="M299">
        <v>6</v>
      </c>
      <c r="N299" s="3">
        <v>1</v>
      </c>
      <c r="O299" s="3" t="str">
        <f>VLOOKUP($A299, shotScaleDecade!$A$1:$N$394, 14, )</f>
        <v>1950s</v>
      </c>
    </row>
    <row r="300" spans="1:15" x14ac:dyDescent="0.3">
      <c r="A300" t="s">
        <v>390</v>
      </c>
      <c r="B300" t="s">
        <v>118</v>
      </c>
      <c r="C300">
        <v>16.2</v>
      </c>
      <c r="D300">
        <v>26</v>
      </c>
      <c r="E300">
        <v>14</v>
      </c>
      <c r="F300">
        <v>7</v>
      </c>
      <c r="G300">
        <v>103</v>
      </c>
      <c r="H300">
        <v>131</v>
      </c>
      <c r="I300">
        <v>61</v>
      </c>
      <c r="J300">
        <v>47</v>
      </c>
      <c r="K300">
        <v>44</v>
      </c>
      <c r="L300">
        <v>83</v>
      </c>
      <c r="M300">
        <v>31</v>
      </c>
      <c r="N300" s="3">
        <v>1</v>
      </c>
      <c r="O300" s="3" t="str">
        <f>VLOOKUP($A300, shotScaleDecade!$A$1:$N$394, 14, )</f>
        <v>1980s</v>
      </c>
    </row>
    <row r="301" spans="1:15" x14ac:dyDescent="0.3">
      <c r="A301" t="s">
        <v>310</v>
      </c>
      <c r="B301" t="s">
        <v>118</v>
      </c>
      <c r="C301">
        <v>4.5999999999999996</v>
      </c>
      <c r="D301">
        <v>40</v>
      </c>
      <c r="E301">
        <v>1</v>
      </c>
      <c r="F301">
        <v>1</v>
      </c>
      <c r="G301">
        <v>46</v>
      </c>
      <c r="H301">
        <v>274</v>
      </c>
      <c r="I301">
        <v>53</v>
      </c>
      <c r="J301">
        <v>39</v>
      </c>
      <c r="K301">
        <v>60</v>
      </c>
      <c r="L301">
        <v>28</v>
      </c>
      <c r="M301">
        <v>1</v>
      </c>
      <c r="N301" s="3">
        <v>1</v>
      </c>
      <c r="O301" s="3" t="str">
        <f>VLOOKUP($A301, shotScaleDecade!$A$1:$N$394, 14, )</f>
        <v>1990s</v>
      </c>
    </row>
    <row r="302" spans="1:15" x14ac:dyDescent="0.3">
      <c r="A302" t="s">
        <v>311</v>
      </c>
      <c r="B302" t="s">
        <v>118</v>
      </c>
      <c r="C302">
        <v>3</v>
      </c>
      <c r="D302">
        <v>18</v>
      </c>
      <c r="E302">
        <v>0</v>
      </c>
      <c r="F302">
        <v>5</v>
      </c>
      <c r="G302">
        <v>22</v>
      </c>
      <c r="H302">
        <v>57</v>
      </c>
      <c r="I302">
        <v>110</v>
      </c>
      <c r="J302">
        <v>109</v>
      </c>
      <c r="K302">
        <v>70</v>
      </c>
      <c r="L302">
        <v>103</v>
      </c>
      <c r="M302">
        <v>29</v>
      </c>
      <c r="N302" s="3">
        <v>0</v>
      </c>
      <c r="O302" s="3" t="str">
        <f>VLOOKUP($A302, shotScaleDecade!$A$1:$N$394, 14, )</f>
        <v>1920s</v>
      </c>
    </row>
    <row r="303" spans="1:15" x14ac:dyDescent="0.3">
      <c r="A303" t="s">
        <v>312</v>
      </c>
      <c r="B303" t="s">
        <v>118</v>
      </c>
      <c r="C303">
        <v>8</v>
      </c>
      <c r="D303">
        <v>0</v>
      </c>
      <c r="E303">
        <v>0</v>
      </c>
      <c r="F303">
        <v>8</v>
      </c>
      <c r="G303">
        <v>11</v>
      </c>
      <c r="H303">
        <v>48</v>
      </c>
      <c r="I303">
        <v>26</v>
      </c>
      <c r="J303">
        <v>87</v>
      </c>
      <c r="K303">
        <v>177</v>
      </c>
      <c r="L303">
        <v>119</v>
      </c>
      <c r="M303">
        <v>9</v>
      </c>
      <c r="N303" s="3">
        <v>0</v>
      </c>
      <c r="O303" s="3" t="str">
        <f>VLOOKUP($A303, shotScaleDecade!$A$1:$N$394, 14, )</f>
        <v>1910s</v>
      </c>
    </row>
    <row r="304" spans="1:15" x14ac:dyDescent="0.3">
      <c r="A304" t="s">
        <v>313</v>
      </c>
      <c r="B304" t="s">
        <v>118</v>
      </c>
      <c r="C304">
        <v>6</v>
      </c>
      <c r="D304">
        <v>51</v>
      </c>
      <c r="E304">
        <v>18</v>
      </c>
      <c r="F304">
        <v>9</v>
      </c>
      <c r="G304">
        <v>44</v>
      </c>
      <c r="H304">
        <v>116</v>
      </c>
      <c r="I304">
        <v>114</v>
      </c>
      <c r="J304">
        <v>59</v>
      </c>
      <c r="K304">
        <v>65</v>
      </c>
      <c r="L304">
        <v>87</v>
      </c>
      <c r="M304">
        <v>16</v>
      </c>
      <c r="N304" s="3">
        <v>1</v>
      </c>
      <c r="O304" s="3" t="str">
        <f>VLOOKUP($A304, shotScaleDecade!$A$1:$N$394, 14, )</f>
        <v>1950s</v>
      </c>
    </row>
    <row r="305" spans="1:15" x14ac:dyDescent="0.3">
      <c r="A305" t="s">
        <v>105</v>
      </c>
      <c r="B305" t="s">
        <v>118</v>
      </c>
      <c r="C305">
        <v>8.9</v>
      </c>
      <c r="D305">
        <v>41</v>
      </c>
      <c r="E305">
        <v>3</v>
      </c>
      <c r="F305">
        <v>3</v>
      </c>
      <c r="G305">
        <v>25</v>
      </c>
      <c r="H305">
        <v>99</v>
      </c>
      <c r="I305">
        <v>128</v>
      </c>
      <c r="J305">
        <v>116</v>
      </c>
      <c r="K305">
        <v>88</v>
      </c>
      <c r="L305">
        <v>44</v>
      </c>
      <c r="M305">
        <v>1</v>
      </c>
      <c r="N305" s="3">
        <v>1</v>
      </c>
      <c r="O305" s="3" t="str">
        <f>VLOOKUP($A305, shotScaleDecade!$A$1:$N$394, 14, )</f>
        <v>1950s</v>
      </c>
    </row>
    <row r="306" spans="1:15" x14ac:dyDescent="0.3">
      <c r="A306" t="s">
        <v>314</v>
      </c>
      <c r="B306" t="s">
        <v>124</v>
      </c>
      <c r="C306">
        <v>22</v>
      </c>
      <c r="D306">
        <v>0</v>
      </c>
      <c r="E306">
        <v>0</v>
      </c>
      <c r="F306">
        <v>2</v>
      </c>
      <c r="G306">
        <v>0</v>
      </c>
      <c r="H306">
        <v>10</v>
      </c>
      <c r="I306">
        <v>7</v>
      </c>
      <c r="J306">
        <v>20</v>
      </c>
      <c r="K306">
        <v>168</v>
      </c>
      <c r="L306">
        <v>296</v>
      </c>
      <c r="M306">
        <v>0</v>
      </c>
      <c r="N306" s="3">
        <v>0</v>
      </c>
      <c r="O306" s="3" t="str">
        <f>VLOOKUP($A306, shotScaleDecade!$A$1:$N$394, 14, )</f>
        <v>1910s</v>
      </c>
    </row>
    <row r="307" spans="1:15" x14ac:dyDescent="0.3">
      <c r="A307" t="s">
        <v>315</v>
      </c>
      <c r="B307" t="s">
        <v>124</v>
      </c>
      <c r="C307">
        <v>27.5</v>
      </c>
      <c r="D307">
        <v>0</v>
      </c>
      <c r="E307">
        <v>0</v>
      </c>
      <c r="F307">
        <v>5</v>
      </c>
      <c r="G307">
        <v>6</v>
      </c>
      <c r="H307">
        <v>28</v>
      </c>
      <c r="I307">
        <v>0</v>
      </c>
      <c r="J307">
        <v>11</v>
      </c>
      <c r="K307">
        <v>176</v>
      </c>
      <c r="L307">
        <v>279</v>
      </c>
      <c r="M307">
        <v>0</v>
      </c>
      <c r="N307" s="3">
        <v>0</v>
      </c>
      <c r="O307" s="3" t="str">
        <f>VLOOKUP($A307, shotScaleDecade!$A$1:$N$394, 14, )</f>
        <v>1910s</v>
      </c>
    </row>
    <row r="308" spans="1:15" x14ac:dyDescent="0.3">
      <c r="A308" t="s">
        <v>316</v>
      </c>
      <c r="B308" t="s">
        <v>118</v>
      </c>
      <c r="C308">
        <v>7.5</v>
      </c>
      <c r="D308">
        <v>14</v>
      </c>
      <c r="E308">
        <v>0</v>
      </c>
      <c r="F308">
        <v>7</v>
      </c>
      <c r="G308">
        <v>5</v>
      </c>
      <c r="H308">
        <v>37</v>
      </c>
      <c r="I308">
        <v>71</v>
      </c>
      <c r="J308">
        <v>151</v>
      </c>
      <c r="K308">
        <v>101</v>
      </c>
      <c r="L308">
        <v>126</v>
      </c>
      <c r="M308">
        <v>7</v>
      </c>
      <c r="N308" s="3">
        <v>0</v>
      </c>
      <c r="O308" s="3" t="str">
        <f>VLOOKUP($A308, shotScaleDecade!$A$1:$N$394, 14, )</f>
        <v>1920s</v>
      </c>
    </row>
    <row r="309" spans="1:15" x14ac:dyDescent="0.3">
      <c r="A309" t="s">
        <v>317</v>
      </c>
      <c r="B309" t="s">
        <v>118</v>
      </c>
      <c r="C309">
        <v>8.5</v>
      </c>
      <c r="D309">
        <v>42</v>
      </c>
      <c r="E309">
        <v>16</v>
      </c>
      <c r="F309">
        <v>12</v>
      </c>
      <c r="G309">
        <v>38</v>
      </c>
      <c r="H309">
        <v>107</v>
      </c>
      <c r="I309">
        <v>130</v>
      </c>
      <c r="J309">
        <v>89</v>
      </c>
      <c r="K309">
        <v>58</v>
      </c>
      <c r="L309">
        <v>62</v>
      </c>
      <c r="M309">
        <v>16</v>
      </c>
      <c r="N309" s="3">
        <v>1</v>
      </c>
      <c r="O309" s="3" t="str">
        <f>VLOOKUP($A309, shotScaleDecade!$A$1:$N$394, 14, )</f>
        <v>1940s</v>
      </c>
    </row>
    <row r="310" spans="1:15" x14ac:dyDescent="0.3">
      <c r="A310" t="s">
        <v>106</v>
      </c>
      <c r="B310" t="s">
        <v>118</v>
      </c>
      <c r="C310">
        <v>5</v>
      </c>
      <c r="D310">
        <v>45</v>
      </c>
      <c r="E310">
        <v>6</v>
      </c>
      <c r="F310">
        <v>6</v>
      </c>
      <c r="G310">
        <v>85</v>
      </c>
      <c r="H310">
        <v>196</v>
      </c>
      <c r="I310">
        <v>64</v>
      </c>
      <c r="J310">
        <v>45</v>
      </c>
      <c r="K310">
        <v>51</v>
      </c>
      <c r="L310">
        <v>56</v>
      </c>
      <c r="M310">
        <v>3</v>
      </c>
      <c r="N310" s="3">
        <v>1</v>
      </c>
      <c r="O310" s="3" t="str">
        <f>VLOOKUP($A310, shotScaleDecade!$A$1:$N$394, 14, )</f>
        <v>1990s</v>
      </c>
    </row>
    <row r="311" spans="1:15" x14ac:dyDescent="0.3">
      <c r="A311" t="s">
        <v>391</v>
      </c>
      <c r="B311" t="s">
        <v>124</v>
      </c>
      <c r="C311">
        <v>10.5</v>
      </c>
      <c r="D311">
        <v>0</v>
      </c>
      <c r="E311">
        <v>0</v>
      </c>
      <c r="F311">
        <v>0</v>
      </c>
      <c r="G311">
        <v>31</v>
      </c>
      <c r="H311">
        <v>72</v>
      </c>
      <c r="I311">
        <v>87</v>
      </c>
      <c r="J311">
        <v>116</v>
      </c>
      <c r="K311">
        <v>88</v>
      </c>
      <c r="L311">
        <v>95</v>
      </c>
      <c r="M311">
        <v>11</v>
      </c>
      <c r="N311" s="3">
        <v>1</v>
      </c>
      <c r="O311" s="3" t="str">
        <f>VLOOKUP($A311, shotScaleDecade!$A$1:$N$394, 14, )</f>
        <v>1960s</v>
      </c>
    </row>
    <row r="312" spans="1:15" x14ac:dyDescent="0.3">
      <c r="A312" t="s">
        <v>392</v>
      </c>
      <c r="B312" t="s">
        <v>121</v>
      </c>
      <c r="C312">
        <v>11</v>
      </c>
      <c r="D312">
        <v>0</v>
      </c>
      <c r="E312">
        <v>0</v>
      </c>
      <c r="F312">
        <v>0</v>
      </c>
      <c r="G312">
        <v>12</v>
      </c>
      <c r="H312">
        <v>46</v>
      </c>
      <c r="I312">
        <v>58</v>
      </c>
      <c r="J312">
        <v>119</v>
      </c>
      <c r="K312">
        <v>90</v>
      </c>
      <c r="L312">
        <v>108</v>
      </c>
      <c r="M312">
        <v>66</v>
      </c>
      <c r="N312" s="3">
        <v>1</v>
      </c>
      <c r="O312" s="3" t="str">
        <f>VLOOKUP($A312, shotScaleDecade!$A$1:$N$394, 14, )</f>
        <v>1930s</v>
      </c>
    </row>
    <row r="313" spans="1:15" x14ac:dyDescent="0.3">
      <c r="A313" t="s">
        <v>318</v>
      </c>
      <c r="B313" t="s">
        <v>124</v>
      </c>
      <c r="C313">
        <v>12</v>
      </c>
      <c r="D313">
        <v>0</v>
      </c>
      <c r="E313">
        <v>0</v>
      </c>
      <c r="F313">
        <v>0</v>
      </c>
      <c r="G313">
        <v>33</v>
      </c>
      <c r="H313">
        <v>26</v>
      </c>
      <c r="I313">
        <v>38</v>
      </c>
      <c r="J313">
        <v>80</v>
      </c>
      <c r="K313">
        <v>138</v>
      </c>
      <c r="L313">
        <v>164</v>
      </c>
      <c r="M313">
        <v>21</v>
      </c>
      <c r="N313" s="3">
        <v>1</v>
      </c>
      <c r="O313" s="3" t="str">
        <f>VLOOKUP($A313, shotScaleDecade!$A$1:$N$394, 14, )</f>
        <v>1930s</v>
      </c>
    </row>
    <row r="314" spans="1:15" x14ac:dyDescent="0.3">
      <c r="A314" t="s">
        <v>319</v>
      </c>
      <c r="B314" t="s">
        <v>124</v>
      </c>
      <c r="C314">
        <v>12.6</v>
      </c>
      <c r="D314">
        <v>0</v>
      </c>
      <c r="E314">
        <v>0</v>
      </c>
      <c r="F314">
        <v>3</v>
      </c>
      <c r="G314">
        <v>3</v>
      </c>
      <c r="H314">
        <v>8</v>
      </c>
      <c r="I314">
        <v>78</v>
      </c>
      <c r="J314">
        <v>114</v>
      </c>
      <c r="K314">
        <v>158</v>
      </c>
      <c r="L314">
        <v>125</v>
      </c>
      <c r="M314">
        <v>14</v>
      </c>
      <c r="N314" s="3">
        <v>0</v>
      </c>
      <c r="O314" s="3" t="str">
        <f>VLOOKUP($A314, shotScaleDecade!$A$1:$N$394, 14, )</f>
        <v>1910s</v>
      </c>
    </row>
    <row r="315" spans="1:15" x14ac:dyDescent="0.3">
      <c r="A315" t="s">
        <v>320</v>
      </c>
      <c r="B315" t="s">
        <v>119</v>
      </c>
      <c r="C315">
        <v>10</v>
      </c>
      <c r="D315">
        <v>28</v>
      </c>
      <c r="E315">
        <v>10</v>
      </c>
      <c r="F315">
        <v>4</v>
      </c>
      <c r="G315">
        <v>11</v>
      </c>
      <c r="H315">
        <v>72</v>
      </c>
      <c r="I315">
        <v>79</v>
      </c>
      <c r="J315">
        <v>95</v>
      </c>
      <c r="K315">
        <v>120</v>
      </c>
      <c r="L315">
        <v>119</v>
      </c>
      <c r="M315">
        <v>3</v>
      </c>
      <c r="N315" s="3">
        <v>1</v>
      </c>
      <c r="O315" s="3" t="str">
        <f>VLOOKUP($A315, shotScaleDecade!$A$1:$N$394, 14, )</f>
        <v>1930s</v>
      </c>
    </row>
    <row r="316" spans="1:15" x14ac:dyDescent="0.3">
      <c r="A316" t="s">
        <v>107</v>
      </c>
      <c r="B316" t="s">
        <v>119</v>
      </c>
      <c r="C316">
        <v>5.2</v>
      </c>
      <c r="D316">
        <v>35</v>
      </c>
      <c r="E316">
        <v>11</v>
      </c>
      <c r="F316">
        <v>9</v>
      </c>
      <c r="G316">
        <v>21</v>
      </c>
      <c r="H316">
        <v>141</v>
      </c>
      <c r="I316">
        <v>97</v>
      </c>
      <c r="J316">
        <v>64</v>
      </c>
      <c r="K316">
        <v>55</v>
      </c>
      <c r="L316">
        <v>119</v>
      </c>
      <c r="M316">
        <v>3</v>
      </c>
      <c r="N316" s="3">
        <v>1</v>
      </c>
      <c r="O316" s="3" t="str">
        <f>VLOOKUP($A316, shotScaleDecade!$A$1:$N$394, 14, )</f>
        <v>1940s</v>
      </c>
    </row>
    <row r="317" spans="1:15" x14ac:dyDescent="0.3">
      <c r="A317" t="s">
        <v>321</v>
      </c>
      <c r="B317" t="s">
        <v>119</v>
      </c>
      <c r="C317">
        <v>6</v>
      </c>
      <c r="D317">
        <v>5</v>
      </c>
      <c r="E317">
        <v>2</v>
      </c>
      <c r="F317">
        <v>4</v>
      </c>
      <c r="G317">
        <v>12</v>
      </c>
      <c r="H317">
        <v>28</v>
      </c>
      <c r="I317">
        <v>54</v>
      </c>
      <c r="J317">
        <v>70</v>
      </c>
      <c r="K317">
        <v>147</v>
      </c>
      <c r="L317">
        <v>186</v>
      </c>
      <c r="M317">
        <v>4</v>
      </c>
      <c r="N317" s="3">
        <v>0</v>
      </c>
      <c r="O317" s="3" t="str">
        <f>VLOOKUP($A317, shotScaleDecade!$A$1:$N$394, 14, )</f>
        <v>1920s</v>
      </c>
    </row>
    <row r="318" spans="1:15" x14ac:dyDescent="0.3">
      <c r="A318" t="s">
        <v>322</v>
      </c>
      <c r="B318" t="s">
        <v>119</v>
      </c>
      <c r="C318">
        <v>9</v>
      </c>
      <c r="D318">
        <v>32</v>
      </c>
      <c r="E318">
        <v>22</v>
      </c>
      <c r="F318">
        <v>12</v>
      </c>
      <c r="G318">
        <v>27</v>
      </c>
      <c r="H318">
        <v>72</v>
      </c>
      <c r="I318">
        <v>80</v>
      </c>
      <c r="J318">
        <v>87</v>
      </c>
      <c r="K318">
        <v>75</v>
      </c>
      <c r="L318">
        <v>132</v>
      </c>
      <c r="M318">
        <v>26</v>
      </c>
      <c r="N318" s="3">
        <v>1</v>
      </c>
      <c r="O318" s="3" t="str">
        <f>VLOOKUP($A318, shotScaleDecade!$A$1:$N$394, 14, )</f>
        <v>1930s</v>
      </c>
    </row>
    <row r="319" spans="1:15" x14ac:dyDescent="0.3">
      <c r="A319" t="s">
        <v>108</v>
      </c>
      <c r="B319" t="s">
        <v>118</v>
      </c>
      <c r="C319">
        <v>3.7</v>
      </c>
      <c r="D319">
        <v>61</v>
      </c>
      <c r="E319">
        <v>5</v>
      </c>
      <c r="F319">
        <v>6</v>
      </c>
      <c r="G319">
        <v>83</v>
      </c>
      <c r="H319">
        <v>189</v>
      </c>
      <c r="I319">
        <v>102</v>
      </c>
      <c r="J319">
        <v>42</v>
      </c>
      <c r="K319">
        <v>47</v>
      </c>
      <c r="L319">
        <v>31</v>
      </c>
      <c r="M319">
        <v>6</v>
      </c>
      <c r="N319" s="3">
        <v>1</v>
      </c>
      <c r="O319" s="3" t="str">
        <f>VLOOKUP($A319, shotScaleDecade!$A$1:$N$394, 14, )</f>
        <v>1990s</v>
      </c>
    </row>
    <row r="320" spans="1:15" x14ac:dyDescent="0.3">
      <c r="A320" t="s">
        <v>323</v>
      </c>
      <c r="B320" t="s">
        <v>118</v>
      </c>
      <c r="C320">
        <v>6.5</v>
      </c>
      <c r="D320">
        <v>0</v>
      </c>
      <c r="E320">
        <v>0</v>
      </c>
      <c r="F320">
        <v>0</v>
      </c>
      <c r="G320">
        <v>14</v>
      </c>
      <c r="H320">
        <v>69</v>
      </c>
      <c r="I320">
        <v>112</v>
      </c>
      <c r="J320">
        <v>83</v>
      </c>
      <c r="K320">
        <v>104</v>
      </c>
      <c r="L320">
        <v>94</v>
      </c>
      <c r="M320">
        <v>24</v>
      </c>
      <c r="N320" s="3">
        <v>1</v>
      </c>
      <c r="O320" s="3" t="str">
        <f>VLOOKUP($A320, shotScaleDecade!$A$1:$N$394, 14, )</f>
        <v>1930s</v>
      </c>
    </row>
    <row r="321" spans="1:15" x14ac:dyDescent="0.3">
      <c r="A321" t="s">
        <v>324</v>
      </c>
      <c r="B321" t="s">
        <v>124</v>
      </c>
      <c r="C321">
        <v>9</v>
      </c>
      <c r="D321">
        <v>0</v>
      </c>
      <c r="E321">
        <v>0</v>
      </c>
      <c r="F321">
        <v>0</v>
      </c>
      <c r="G321">
        <v>2</v>
      </c>
      <c r="H321">
        <v>43</v>
      </c>
      <c r="I321">
        <v>57</v>
      </c>
      <c r="J321">
        <v>71</v>
      </c>
      <c r="K321">
        <v>100</v>
      </c>
      <c r="L321">
        <v>208</v>
      </c>
      <c r="M321">
        <v>21</v>
      </c>
      <c r="N321" s="3">
        <v>1</v>
      </c>
      <c r="O321" s="3" t="str">
        <f>VLOOKUP($A321, shotScaleDecade!$A$1:$N$394, 14, )</f>
        <v>1950s</v>
      </c>
    </row>
    <row r="322" spans="1:15" x14ac:dyDescent="0.3">
      <c r="A322" t="s">
        <v>325</v>
      </c>
      <c r="B322" t="s">
        <v>124</v>
      </c>
      <c r="C322">
        <v>27.8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13</v>
      </c>
      <c r="K322">
        <v>141</v>
      </c>
      <c r="L322">
        <v>347</v>
      </c>
      <c r="M322">
        <v>0</v>
      </c>
      <c r="N322" s="3">
        <v>0</v>
      </c>
      <c r="O322" s="3" t="str">
        <f>VLOOKUP($A322, shotScaleDecade!$A$1:$N$394, 14, )</f>
        <v>1910s</v>
      </c>
    </row>
    <row r="323" spans="1:15" x14ac:dyDescent="0.3">
      <c r="A323" t="s">
        <v>326</v>
      </c>
      <c r="B323" t="s">
        <v>118</v>
      </c>
      <c r="C323">
        <v>6.4</v>
      </c>
      <c r="D323">
        <v>50</v>
      </c>
      <c r="E323">
        <v>19</v>
      </c>
      <c r="F323">
        <v>15</v>
      </c>
      <c r="G323">
        <v>8</v>
      </c>
      <c r="H323">
        <v>64</v>
      </c>
      <c r="I323">
        <v>72</v>
      </c>
      <c r="J323">
        <v>104</v>
      </c>
      <c r="K323">
        <v>102</v>
      </c>
      <c r="L323">
        <v>113</v>
      </c>
      <c r="M323">
        <v>37</v>
      </c>
      <c r="N323" s="3">
        <v>1</v>
      </c>
      <c r="O323" s="3" t="str">
        <f>VLOOKUP($A323, shotScaleDecade!$A$1:$N$394, 14, )</f>
        <v>1950s</v>
      </c>
    </row>
    <row r="324" spans="1:15" x14ac:dyDescent="0.3">
      <c r="A324" t="s">
        <v>327</v>
      </c>
      <c r="B324" t="s">
        <v>118</v>
      </c>
      <c r="C324">
        <v>7.2</v>
      </c>
      <c r="D324">
        <v>7</v>
      </c>
      <c r="E324">
        <v>5</v>
      </c>
      <c r="F324">
        <v>8</v>
      </c>
      <c r="G324">
        <v>15</v>
      </c>
      <c r="H324">
        <v>29</v>
      </c>
      <c r="I324">
        <v>79</v>
      </c>
      <c r="J324">
        <v>91</v>
      </c>
      <c r="K324">
        <v>143</v>
      </c>
      <c r="L324">
        <v>134</v>
      </c>
      <c r="M324">
        <v>9</v>
      </c>
      <c r="N324" s="3">
        <v>0</v>
      </c>
      <c r="O324" s="3" t="str">
        <f>VLOOKUP($A324, shotScaleDecade!$A$1:$N$394, 14, )</f>
        <v>1920s</v>
      </c>
    </row>
    <row r="325" spans="1:15" x14ac:dyDescent="0.3">
      <c r="A325" t="s">
        <v>328</v>
      </c>
      <c r="B325" t="s">
        <v>118</v>
      </c>
      <c r="C325">
        <v>5</v>
      </c>
      <c r="D325">
        <v>24</v>
      </c>
      <c r="E325">
        <v>0</v>
      </c>
      <c r="F325">
        <v>4</v>
      </c>
      <c r="G325">
        <v>3</v>
      </c>
      <c r="H325">
        <v>33</v>
      </c>
      <c r="I325">
        <v>63</v>
      </c>
      <c r="J325">
        <v>100</v>
      </c>
      <c r="K325">
        <v>97</v>
      </c>
      <c r="L325">
        <v>147</v>
      </c>
      <c r="M325">
        <v>58</v>
      </c>
      <c r="N325" s="3">
        <v>0</v>
      </c>
      <c r="O325" s="3" t="str">
        <f>VLOOKUP($A325, shotScaleDecade!$A$1:$N$394, 14, )</f>
        <v>1920s</v>
      </c>
    </row>
    <row r="326" spans="1:15" x14ac:dyDescent="0.3">
      <c r="A326" t="s">
        <v>329</v>
      </c>
      <c r="B326" t="s">
        <v>121</v>
      </c>
      <c r="C326">
        <v>6.8</v>
      </c>
      <c r="D326">
        <v>19</v>
      </c>
      <c r="E326">
        <v>7</v>
      </c>
      <c r="F326">
        <v>14</v>
      </c>
      <c r="G326">
        <v>37</v>
      </c>
      <c r="H326">
        <v>73</v>
      </c>
      <c r="I326">
        <v>62</v>
      </c>
      <c r="J326">
        <v>57</v>
      </c>
      <c r="K326">
        <v>89</v>
      </c>
      <c r="L326">
        <v>130</v>
      </c>
      <c r="M326">
        <v>52</v>
      </c>
      <c r="N326" s="3">
        <v>0</v>
      </c>
      <c r="O326" s="3" t="str">
        <f>VLOOKUP($A326, shotScaleDecade!$A$1:$N$394, 14, )</f>
        <v>1920s</v>
      </c>
    </row>
    <row r="327" spans="1:15" x14ac:dyDescent="0.3">
      <c r="A327" t="s">
        <v>109</v>
      </c>
      <c r="B327" t="s">
        <v>118</v>
      </c>
      <c r="C327">
        <v>5.4</v>
      </c>
      <c r="D327">
        <v>47</v>
      </c>
      <c r="E327">
        <v>15</v>
      </c>
      <c r="F327">
        <v>22</v>
      </c>
      <c r="G327">
        <v>69</v>
      </c>
      <c r="H327">
        <v>130</v>
      </c>
      <c r="I327">
        <v>98</v>
      </c>
      <c r="J327">
        <v>78</v>
      </c>
      <c r="K327">
        <v>48</v>
      </c>
      <c r="L327">
        <v>76</v>
      </c>
      <c r="M327">
        <v>2</v>
      </c>
      <c r="N327" s="3">
        <v>1</v>
      </c>
      <c r="O327" s="3" t="str">
        <f>VLOOKUP($A327, shotScaleDecade!$A$1:$N$394, 14, )</f>
        <v>1970s</v>
      </c>
    </row>
    <row r="328" spans="1:15" x14ac:dyDescent="0.3">
      <c r="A328" t="s">
        <v>110</v>
      </c>
      <c r="B328" t="s">
        <v>118</v>
      </c>
      <c r="C328">
        <v>6.6</v>
      </c>
      <c r="D328">
        <v>19</v>
      </c>
      <c r="E328">
        <v>2</v>
      </c>
      <c r="F328">
        <v>4</v>
      </c>
      <c r="G328">
        <v>21</v>
      </c>
      <c r="H328">
        <v>76</v>
      </c>
      <c r="I328">
        <v>70</v>
      </c>
      <c r="J328">
        <v>93</v>
      </c>
      <c r="K328">
        <v>91</v>
      </c>
      <c r="L328">
        <v>142</v>
      </c>
      <c r="M328">
        <v>8</v>
      </c>
      <c r="N328" s="3">
        <v>1</v>
      </c>
      <c r="O328" s="3" t="str">
        <f>VLOOKUP($A328, shotScaleDecade!$A$1:$N$394, 14, )</f>
        <v>1930s</v>
      </c>
    </row>
    <row r="329" spans="1:15" x14ac:dyDescent="0.3">
      <c r="A329" t="s">
        <v>330</v>
      </c>
      <c r="B329" t="s">
        <v>118</v>
      </c>
      <c r="C329">
        <v>8</v>
      </c>
      <c r="D329">
        <v>0</v>
      </c>
      <c r="E329">
        <v>0</v>
      </c>
      <c r="F329">
        <v>2</v>
      </c>
      <c r="G329">
        <v>5</v>
      </c>
      <c r="H329">
        <v>0</v>
      </c>
      <c r="I329">
        <v>4</v>
      </c>
      <c r="J329">
        <v>31</v>
      </c>
      <c r="K329">
        <v>346</v>
      </c>
      <c r="L329">
        <v>114</v>
      </c>
      <c r="M329">
        <v>0</v>
      </c>
      <c r="N329" s="3">
        <v>0</v>
      </c>
      <c r="O329" s="3" t="str">
        <f>VLOOKUP($A329, shotScaleDecade!$A$1:$N$394, 14, )</f>
        <v>1910s</v>
      </c>
    </row>
    <row r="330" spans="1:15" x14ac:dyDescent="0.3">
      <c r="A330" t="s">
        <v>331</v>
      </c>
      <c r="B330" t="s">
        <v>124</v>
      </c>
      <c r="C330">
        <v>10.5</v>
      </c>
      <c r="D330">
        <v>21</v>
      </c>
      <c r="E330">
        <v>6</v>
      </c>
      <c r="F330">
        <v>8</v>
      </c>
      <c r="G330">
        <v>16</v>
      </c>
      <c r="H330">
        <v>31</v>
      </c>
      <c r="I330">
        <v>33</v>
      </c>
      <c r="J330">
        <v>101</v>
      </c>
      <c r="K330">
        <v>96</v>
      </c>
      <c r="L330">
        <v>203</v>
      </c>
      <c r="M330">
        <v>20</v>
      </c>
      <c r="N330" s="3">
        <v>1</v>
      </c>
      <c r="O330" s="3" t="str">
        <f>VLOOKUP($A330, shotScaleDecade!$A$1:$N$394, 14, )</f>
        <v>1930s</v>
      </c>
    </row>
    <row r="331" spans="1:15" x14ac:dyDescent="0.3">
      <c r="A331" t="s">
        <v>332</v>
      </c>
      <c r="B331" t="s">
        <v>118</v>
      </c>
      <c r="C331">
        <v>8.6999999999999993</v>
      </c>
      <c r="D331">
        <v>52</v>
      </c>
      <c r="E331">
        <v>11</v>
      </c>
      <c r="F331">
        <v>5</v>
      </c>
      <c r="G331">
        <v>4</v>
      </c>
      <c r="H331">
        <v>20</v>
      </c>
      <c r="I331">
        <v>113</v>
      </c>
      <c r="J331">
        <v>145</v>
      </c>
      <c r="K331">
        <v>121</v>
      </c>
      <c r="L331">
        <v>73</v>
      </c>
      <c r="M331">
        <v>23</v>
      </c>
      <c r="N331" s="3">
        <v>1</v>
      </c>
      <c r="O331" s="3" t="str">
        <f>VLOOKUP($A331, shotScaleDecade!$A$1:$N$394, 14, )</f>
        <v>1950s</v>
      </c>
    </row>
    <row r="332" spans="1:15" x14ac:dyDescent="0.3">
      <c r="A332" t="s">
        <v>333</v>
      </c>
      <c r="B332" t="s">
        <v>118</v>
      </c>
      <c r="C332">
        <v>6</v>
      </c>
      <c r="D332">
        <v>0</v>
      </c>
      <c r="E332">
        <v>0</v>
      </c>
      <c r="F332">
        <v>5</v>
      </c>
      <c r="G332">
        <v>11</v>
      </c>
      <c r="H332">
        <v>37</v>
      </c>
      <c r="I332">
        <v>84</v>
      </c>
      <c r="J332">
        <v>102</v>
      </c>
      <c r="K332">
        <v>76</v>
      </c>
      <c r="L332">
        <v>164</v>
      </c>
      <c r="M332">
        <v>26</v>
      </c>
      <c r="N332" s="3">
        <v>0</v>
      </c>
      <c r="O332" s="3" t="str">
        <f>VLOOKUP($A332, shotScaleDecade!$A$1:$N$394, 14, )</f>
        <v>1910s</v>
      </c>
    </row>
    <row r="333" spans="1:15" x14ac:dyDescent="0.3">
      <c r="A333" t="s">
        <v>334</v>
      </c>
      <c r="B333" t="s">
        <v>124</v>
      </c>
      <c r="C333">
        <v>25</v>
      </c>
      <c r="D333">
        <v>0</v>
      </c>
      <c r="E333">
        <v>0</v>
      </c>
      <c r="F333">
        <v>8</v>
      </c>
      <c r="G333">
        <v>0</v>
      </c>
      <c r="H333">
        <v>7</v>
      </c>
      <c r="I333">
        <v>0</v>
      </c>
      <c r="J333">
        <v>7</v>
      </c>
      <c r="K333">
        <v>239</v>
      </c>
      <c r="L333">
        <v>171</v>
      </c>
      <c r="M333">
        <v>75</v>
      </c>
      <c r="N333" s="3">
        <v>0</v>
      </c>
      <c r="O333" s="3" t="str">
        <f>VLOOKUP($A333, shotScaleDecade!$A$1:$N$394, 14, )</f>
        <v>1910s</v>
      </c>
    </row>
    <row r="334" spans="1:15" x14ac:dyDescent="0.3">
      <c r="A334" t="s">
        <v>335</v>
      </c>
      <c r="B334" t="s">
        <v>119</v>
      </c>
      <c r="C334">
        <v>15.3</v>
      </c>
      <c r="D334">
        <v>17</v>
      </c>
      <c r="E334">
        <v>12</v>
      </c>
      <c r="F334">
        <v>8</v>
      </c>
      <c r="G334">
        <v>34</v>
      </c>
      <c r="H334">
        <v>37</v>
      </c>
      <c r="I334">
        <v>54</v>
      </c>
      <c r="J334">
        <v>69</v>
      </c>
      <c r="K334">
        <v>121</v>
      </c>
      <c r="L334">
        <v>157</v>
      </c>
      <c r="M334">
        <v>27</v>
      </c>
      <c r="N334" s="3">
        <v>1</v>
      </c>
      <c r="O334" s="3" t="str">
        <f>VLOOKUP($A334, shotScaleDecade!$A$1:$N$394, 14, )</f>
        <v>1920s</v>
      </c>
    </row>
    <row r="335" spans="1:15" x14ac:dyDescent="0.3">
      <c r="A335" t="s">
        <v>336</v>
      </c>
      <c r="B335" t="s">
        <v>118</v>
      </c>
      <c r="C335">
        <v>5.5</v>
      </c>
      <c r="D335">
        <v>0</v>
      </c>
      <c r="E335">
        <v>0</v>
      </c>
      <c r="F335">
        <v>6</v>
      </c>
      <c r="G335">
        <v>58</v>
      </c>
      <c r="H335">
        <v>90</v>
      </c>
      <c r="I335">
        <v>89</v>
      </c>
      <c r="J335">
        <v>97</v>
      </c>
      <c r="K335">
        <v>61</v>
      </c>
      <c r="L335">
        <v>81</v>
      </c>
      <c r="M335">
        <v>24</v>
      </c>
      <c r="N335" s="3">
        <v>0</v>
      </c>
      <c r="O335" s="3" t="str">
        <f>VLOOKUP($A335, shotScaleDecade!$A$1:$N$394, 14, )</f>
        <v>1920s</v>
      </c>
    </row>
    <row r="336" spans="1:15" x14ac:dyDescent="0.3">
      <c r="A336" t="s">
        <v>337</v>
      </c>
      <c r="B336" t="s">
        <v>118</v>
      </c>
      <c r="C336">
        <v>7.5</v>
      </c>
      <c r="D336">
        <v>0</v>
      </c>
      <c r="E336">
        <v>0</v>
      </c>
      <c r="F336">
        <v>2</v>
      </c>
      <c r="G336">
        <v>2</v>
      </c>
      <c r="H336">
        <v>113</v>
      </c>
      <c r="I336">
        <v>87</v>
      </c>
      <c r="J336">
        <v>77</v>
      </c>
      <c r="K336">
        <v>75</v>
      </c>
      <c r="L336">
        <v>86</v>
      </c>
      <c r="M336">
        <v>38</v>
      </c>
      <c r="N336" s="3">
        <v>0</v>
      </c>
      <c r="O336" s="3" t="str">
        <f>VLOOKUP($A336, shotScaleDecade!$A$1:$N$394, 14, )</f>
        <v>1910s</v>
      </c>
    </row>
    <row r="337" spans="1:15" x14ac:dyDescent="0.3">
      <c r="A337" t="s">
        <v>338</v>
      </c>
      <c r="B337" t="s">
        <v>119</v>
      </c>
      <c r="C337">
        <v>6</v>
      </c>
      <c r="D337">
        <v>23</v>
      </c>
      <c r="E337">
        <v>8</v>
      </c>
      <c r="F337">
        <v>7</v>
      </c>
      <c r="G337">
        <v>16</v>
      </c>
      <c r="H337">
        <v>27</v>
      </c>
      <c r="I337">
        <v>55</v>
      </c>
      <c r="J337">
        <v>88</v>
      </c>
      <c r="K337">
        <v>113</v>
      </c>
      <c r="L337">
        <v>193</v>
      </c>
      <c r="M337">
        <v>8</v>
      </c>
      <c r="N337" s="3">
        <v>1</v>
      </c>
      <c r="O337" s="3" t="str">
        <f>VLOOKUP($A337, shotScaleDecade!$A$1:$N$394, 14, )</f>
        <v>1930s</v>
      </c>
    </row>
    <row r="338" spans="1:15" x14ac:dyDescent="0.3">
      <c r="A338" t="s">
        <v>339</v>
      </c>
      <c r="B338" t="s">
        <v>124</v>
      </c>
      <c r="C338">
        <v>9</v>
      </c>
      <c r="D338">
        <v>19</v>
      </c>
      <c r="E338">
        <v>0</v>
      </c>
      <c r="F338">
        <v>0</v>
      </c>
      <c r="G338">
        <v>41</v>
      </c>
      <c r="H338">
        <v>76</v>
      </c>
      <c r="I338">
        <v>78</v>
      </c>
      <c r="J338">
        <v>88</v>
      </c>
      <c r="K338">
        <v>60</v>
      </c>
      <c r="L338">
        <v>96</v>
      </c>
      <c r="M338">
        <v>59</v>
      </c>
      <c r="N338" s="3">
        <v>0</v>
      </c>
      <c r="O338" s="3" t="str">
        <f>VLOOKUP($A338, shotScaleDecade!$A$1:$N$394, 14, )</f>
        <v>1920s</v>
      </c>
    </row>
    <row r="339" spans="1:15" x14ac:dyDescent="0.3">
      <c r="A339" t="s">
        <v>340</v>
      </c>
      <c r="B339" t="s">
        <v>124</v>
      </c>
      <c r="C339">
        <v>6.5</v>
      </c>
      <c r="D339">
        <v>14</v>
      </c>
      <c r="E339">
        <v>5</v>
      </c>
      <c r="F339">
        <v>4</v>
      </c>
      <c r="G339">
        <v>4</v>
      </c>
      <c r="H339">
        <v>46</v>
      </c>
      <c r="I339">
        <v>73</v>
      </c>
      <c r="J339">
        <v>77</v>
      </c>
      <c r="K339">
        <v>152</v>
      </c>
      <c r="L339">
        <v>145</v>
      </c>
      <c r="M339">
        <v>3</v>
      </c>
      <c r="N339" s="3">
        <v>0</v>
      </c>
      <c r="O339" s="3" t="str">
        <f>VLOOKUP($A339, shotScaleDecade!$A$1:$N$394, 14, )</f>
        <v>1920s</v>
      </c>
    </row>
    <row r="340" spans="1:15" x14ac:dyDescent="0.3">
      <c r="A340" t="s">
        <v>111</v>
      </c>
      <c r="B340" t="s">
        <v>118</v>
      </c>
      <c r="C340">
        <v>10.7</v>
      </c>
      <c r="D340">
        <v>22</v>
      </c>
      <c r="E340">
        <v>20</v>
      </c>
      <c r="F340">
        <v>13</v>
      </c>
      <c r="G340">
        <v>56</v>
      </c>
      <c r="H340">
        <v>77</v>
      </c>
      <c r="I340">
        <v>64</v>
      </c>
      <c r="J340">
        <v>53</v>
      </c>
      <c r="K340">
        <v>68</v>
      </c>
      <c r="L340">
        <v>155</v>
      </c>
      <c r="M340">
        <v>28</v>
      </c>
      <c r="N340" s="3">
        <v>1</v>
      </c>
      <c r="O340" s="3" t="str">
        <f>VLOOKUP($A340, shotScaleDecade!$A$1:$N$394, 14, )</f>
        <v>1950s</v>
      </c>
    </row>
    <row r="341" spans="1:15" x14ac:dyDescent="0.3">
      <c r="A341" t="s">
        <v>341</v>
      </c>
      <c r="B341" t="s">
        <v>121</v>
      </c>
      <c r="C341">
        <v>6.4</v>
      </c>
      <c r="D341">
        <v>8</v>
      </c>
      <c r="E341">
        <v>15</v>
      </c>
      <c r="F341">
        <v>28</v>
      </c>
      <c r="G341">
        <v>23</v>
      </c>
      <c r="H341">
        <v>17</v>
      </c>
      <c r="I341">
        <v>14</v>
      </c>
      <c r="J341">
        <v>37</v>
      </c>
      <c r="K341">
        <v>70</v>
      </c>
      <c r="L341">
        <v>231</v>
      </c>
      <c r="M341">
        <v>109</v>
      </c>
      <c r="N341" s="3">
        <v>0</v>
      </c>
      <c r="O341" s="3" t="str">
        <f>VLOOKUP($A341, shotScaleDecade!$A$1:$N$394, 14, )</f>
        <v>1920s</v>
      </c>
    </row>
    <row r="342" spans="1:15" x14ac:dyDescent="0.3">
      <c r="A342" t="s">
        <v>342</v>
      </c>
      <c r="B342" t="s">
        <v>124</v>
      </c>
      <c r="C342">
        <v>8</v>
      </c>
      <c r="D342">
        <v>0</v>
      </c>
      <c r="E342">
        <v>0</v>
      </c>
      <c r="F342">
        <v>0</v>
      </c>
      <c r="G342">
        <v>6</v>
      </c>
      <c r="H342">
        <v>21</v>
      </c>
      <c r="I342">
        <v>61</v>
      </c>
      <c r="J342">
        <v>103</v>
      </c>
      <c r="K342">
        <v>105</v>
      </c>
      <c r="L342">
        <v>113</v>
      </c>
      <c r="M342">
        <v>53</v>
      </c>
      <c r="N342" s="3">
        <v>1</v>
      </c>
      <c r="O342" s="3" t="str">
        <f>VLOOKUP($A342, shotScaleDecade!$A$1:$N$394, 14, )</f>
        <v>1930s</v>
      </c>
    </row>
    <row r="343" spans="1:15" x14ac:dyDescent="0.3">
      <c r="A343" t="s">
        <v>343</v>
      </c>
      <c r="B343" t="s">
        <v>124</v>
      </c>
      <c r="C343">
        <v>10</v>
      </c>
      <c r="D343">
        <v>0</v>
      </c>
      <c r="E343">
        <v>0</v>
      </c>
      <c r="F343">
        <v>0</v>
      </c>
      <c r="G343">
        <v>8</v>
      </c>
      <c r="H343">
        <v>28</v>
      </c>
      <c r="I343">
        <v>51</v>
      </c>
      <c r="J343">
        <v>132</v>
      </c>
      <c r="K343">
        <v>86</v>
      </c>
      <c r="L343">
        <v>148</v>
      </c>
      <c r="M343">
        <v>46</v>
      </c>
      <c r="N343" s="3">
        <v>1</v>
      </c>
      <c r="O343" s="3" t="str">
        <f>VLOOKUP($A343, shotScaleDecade!$A$1:$N$394, 14, )</f>
        <v>1930s</v>
      </c>
    </row>
    <row r="344" spans="1:15" x14ac:dyDescent="0.3">
      <c r="A344" t="s">
        <v>344</v>
      </c>
      <c r="B344" t="s">
        <v>124</v>
      </c>
      <c r="C344">
        <v>5</v>
      </c>
      <c r="D344">
        <v>0</v>
      </c>
      <c r="E344">
        <v>0</v>
      </c>
      <c r="F344">
        <v>0</v>
      </c>
      <c r="G344">
        <v>4</v>
      </c>
      <c r="H344">
        <v>4</v>
      </c>
      <c r="I344">
        <v>6</v>
      </c>
      <c r="J344">
        <v>48</v>
      </c>
      <c r="K344">
        <v>118</v>
      </c>
      <c r="L344">
        <v>301</v>
      </c>
      <c r="M344">
        <v>20</v>
      </c>
      <c r="N344" s="3">
        <v>0</v>
      </c>
      <c r="O344" s="3" t="str">
        <f>VLOOKUP($A344, shotScaleDecade!$A$1:$N$394, 14, )</f>
        <v>1920s</v>
      </c>
    </row>
    <row r="345" spans="1:15" x14ac:dyDescent="0.3">
      <c r="A345" t="s">
        <v>345</v>
      </c>
      <c r="B345" t="s">
        <v>121</v>
      </c>
      <c r="C345">
        <v>6</v>
      </c>
      <c r="D345">
        <v>28</v>
      </c>
      <c r="E345">
        <v>13</v>
      </c>
      <c r="F345">
        <v>13</v>
      </c>
      <c r="G345">
        <v>28</v>
      </c>
      <c r="H345">
        <v>70</v>
      </c>
      <c r="I345">
        <v>84</v>
      </c>
      <c r="J345">
        <v>80</v>
      </c>
      <c r="K345">
        <v>57</v>
      </c>
      <c r="L345">
        <v>161</v>
      </c>
      <c r="M345">
        <v>20</v>
      </c>
      <c r="N345" s="3">
        <v>0</v>
      </c>
      <c r="O345" s="3" t="str">
        <f>VLOOKUP($A345, shotScaleDecade!$A$1:$N$394, 14, )</f>
        <v>1920s</v>
      </c>
    </row>
    <row r="346" spans="1:15" x14ac:dyDescent="0.3">
      <c r="A346" t="s">
        <v>346</v>
      </c>
      <c r="B346" t="s">
        <v>118</v>
      </c>
      <c r="C346">
        <v>6.7</v>
      </c>
      <c r="D346">
        <v>57</v>
      </c>
      <c r="E346">
        <v>25</v>
      </c>
      <c r="F346">
        <v>8</v>
      </c>
      <c r="G346">
        <v>15</v>
      </c>
      <c r="H346">
        <v>113</v>
      </c>
      <c r="I346">
        <v>104</v>
      </c>
      <c r="J346">
        <v>84</v>
      </c>
      <c r="K346">
        <v>56</v>
      </c>
      <c r="L346">
        <v>92</v>
      </c>
      <c r="M346">
        <v>35</v>
      </c>
      <c r="N346" s="3">
        <v>1</v>
      </c>
      <c r="O346" s="3" t="str">
        <f>VLOOKUP($A346, shotScaleDecade!$A$1:$N$394, 14, )</f>
        <v>1950s</v>
      </c>
    </row>
    <row r="347" spans="1:15" x14ac:dyDescent="0.3">
      <c r="A347" t="s">
        <v>347</v>
      </c>
      <c r="B347" t="s">
        <v>118</v>
      </c>
      <c r="C347">
        <v>7.5</v>
      </c>
      <c r="D347">
        <v>0</v>
      </c>
      <c r="E347">
        <v>0</v>
      </c>
      <c r="F347">
        <v>6</v>
      </c>
      <c r="G347">
        <v>8</v>
      </c>
      <c r="H347">
        <v>6</v>
      </c>
      <c r="I347">
        <v>90</v>
      </c>
      <c r="J347">
        <v>129</v>
      </c>
      <c r="K347">
        <v>158</v>
      </c>
      <c r="L347">
        <v>90</v>
      </c>
      <c r="M347">
        <v>19</v>
      </c>
      <c r="N347" s="3">
        <v>0</v>
      </c>
      <c r="O347" s="3" t="str">
        <f>VLOOKUP($A347, shotScaleDecade!$A$1:$N$394, 14, )</f>
        <v>1910s</v>
      </c>
    </row>
    <row r="348" spans="1:15" x14ac:dyDescent="0.3">
      <c r="A348" t="s">
        <v>393</v>
      </c>
      <c r="B348" t="s">
        <v>121</v>
      </c>
      <c r="C348">
        <v>7</v>
      </c>
      <c r="D348">
        <v>10</v>
      </c>
      <c r="E348">
        <v>0</v>
      </c>
      <c r="F348">
        <v>0</v>
      </c>
      <c r="G348">
        <v>3</v>
      </c>
      <c r="H348">
        <v>48</v>
      </c>
      <c r="I348">
        <v>83</v>
      </c>
      <c r="J348">
        <v>86</v>
      </c>
      <c r="K348">
        <v>139</v>
      </c>
      <c r="L348">
        <v>130</v>
      </c>
      <c r="M348">
        <v>11</v>
      </c>
      <c r="N348" s="3">
        <v>0</v>
      </c>
      <c r="O348" s="3" t="str">
        <f>VLOOKUP($A348, shotScaleDecade!$A$1:$N$394, 14, )</f>
        <v>1920s</v>
      </c>
    </row>
    <row r="349" spans="1:15" x14ac:dyDescent="0.3">
      <c r="A349" t="s">
        <v>348</v>
      </c>
      <c r="B349" t="s">
        <v>119</v>
      </c>
      <c r="C349">
        <v>10</v>
      </c>
      <c r="D349">
        <v>18</v>
      </c>
      <c r="E349">
        <v>6</v>
      </c>
      <c r="F349">
        <v>6</v>
      </c>
      <c r="G349">
        <v>19</v>
      </c>
      <c r="H349">
        <v>49</v>
      </c>
      <c r="I349">
        <v>42</v>
      </c>
      <c r="J349">
        <v>79</v>
      </c>
      <c r="K349">
        <v>126</v>
      </c>
      <c r="L349">
        <v>186</v>
      </c>
      <c r="M349">
        <v>0</v>
      </c>
      <c r="N349" s="3">
        <v>1</v>
      </c>
      <c r="O349" s="3" t="str">
        <f>VLOOKUP($A349, shotScaleDecade!$A$1:$N$394, 14, )</f>
        <v>1930s</v>
      </c>
    </row>
    <row r="350" spans="1:15" x14ac:dyDescent="0.3">
      <c r="A350" t="s">
        <v>349</v>
      </c>
      <c r="B350" t="s">
        <v>124</v>
      </c>
      <c r="C350">
        <v>6.5</v>
      </c>
      <c r="D350">
        <v>0</v>
      </c>
      <c r="E350">
        <v>0</v>
      </c>
      <c r="F350">
        <v>0</v>
      </c>
      <c r="G350">
        <v>9</v>
      </c>
      <c r="H350">
        <v>48</v>
      </c>
      <c r="I350">
        <v>89</v>
      </c>
      <c r="J350">
        <v>112</v>
      </c>
      <c r="K350">
        <v>124</v>
      </c>
      <c r="L350">
        <v>125</v>
      </c>
      <c r="M350">
        <v>2</v>
      </c>
      <c r="N350" s="3">
        <v>0</v>
      </c>
      <c r="O350" s="3" t="str">
        <f>VLOOKUP($A350, shotScaleDecade!$A$1:$N$394, 14, )</f>
        <v>1920s</v>
      </c>
    </row>
    <row r="351" spans="1:15" x14ac:dyDescent="0.3">
      <c r="A351" t="s">
        <v>350</v>
      </c>
      <c r="B351" t="s">
        <v>124</v>
      </c>
      <c r="C351">
        <v>9</v>
      </c>
      <c r="D351">
        <v>0</v>
      </c>
      <c r="E351">
        <v>0</v>
      </c>
      <c r="F351">
        <v>9</v>
      </c>
      <c r="G351">
        <v>9</v>
      </c>
      <c r="H351">
        <v>27</v>
      </c>
      <c r="I351">
        <v>24</v>
      </c>
      <c r="J351">
        <v>24</v>
      </c>
      <c r="K351">
        <v>306</v>
      </c>
      <c r="L351">
        <v>108</v>
      </c>
      <c r="M351">
        <v>0</v>
      </c>
      <c r="N351" s="3">
        <v>0</v>
      </c>
      <c r="O351" s="3" t="str">
        <f>VLOOKUP($A351, shotScaleDecade!$A$1:$N$394, 14, )</f>
        <v>1800s</v>
      </c>
    </row>
    <row r="352" spans="1:15" x14ac:dyDescent="0.3">
      <c r="A352" t="s">
        <v>351</v>
      </c>
      <c r="B352" t="s">
        <v>124</v>
      </c>
      <c r="C352">
        <v>13.5</v>
      </c>
      <c r="D352">
        <v>0</v>
      </c>
      <c r="E352">
        <v>0</v>
      </c>
      <c r="F352">
        <v>0</v>
      </c>
      <c r="G352">
        <v>8</v>
      </c>
      <c r="H352">
        <v>35</v>
      </c>
      <c r="I352">
        <v>102</v>
      </c>
      <c r="J352">
        <v>123</v>
      </c>
      <c r="K352">
        <v>116</v>
      </c>
      <c r="L352">
        <v>87</v>
      </c>
      <c r="M352">
        <v>24</v>
      </c>
      <c r="N352" s="3">
        <v>1</v>
      </c>
      <c r="O352" s="3" t="str">
        <f>VLOOKUP($A352, shotScaleDecade!$A$1:$N$394, 14, )</f>
        <v>1930s</v>
      </c>
    </row>
    <row r="353" spans="1:15" x14ac:dyDescent="0.3">
      <c r="A353" t="s">
        <v>352</v>
      </c>
      <c r="B353" t="s">
        <v>121</v>
      </c>
      <c r="C353">
        <v>0</v>
      </c>
      <c r="D353">
        <v>0</v>
      </c>
      <c r="E353">
        <v>0</v>
      </c>
      <c r="F353">
        <v>0</v>
      </c>
      <c r="G353">
        <v>23</v>
      </c>
      <c r="H353">
        <v>52</v>
      </c>
      <c r="I353">
        <v>23</v>
      </c>
      <c r="J353">
        <v>42</v>
      </c>
      <c r="K353">
        <v>49</v>
      </c>
      <c r="L353">
        <v>98</v>
      </c>
      <c r="M353">
        <v>212</v>
      </c>
      <c r="N353" s="3">
        <v>1</v>
      </c>
      <c r="O353" s="3" t="str">
        <f>VLOOKUP($A353, shotScaleDecade!$A$1:$N$394, 14, )</f>
        <v>1960s</v>
      </c>
    </row>
    <row r="354" spans="1:15" x14ac:dyDescent="0.3">
      <c r="A354" t="s">
        <v>112</v>
      </c>
      <c r="B354" t="s">
        <v>121</v>
      </c>
      <c r="C354">
        <v>17.5</v>
      </c>
      <c r="D354">
        <v>19</v>
      </c>
      <c r="E354">
        <v>0</v>
      </c>
      <c r="F354">
        <v>0</v>
      </c>
      <c r="G354">
        <v>10</v>
      </c>
      <c r="H354">
        <v>34</v>
      </c>
      <c r="I354">
        <v>43</v>
      </c>
      <c r="J354">
        <v>72</v>
      </c>
      <c r="K354">
        <v>91</v>
      </c>
      <c r="L354">
        <v>180</v>
      </c>
      <c r="M354">
        <v>71</v>
      </c>
      <c r="N354" s="3">
        <v>1</v>
      </c>
      <c r="O354" s="3" t="str">
        <f>VLOOKUP($A354, shotScaleDecade!$A$1:$N$394, 14, )</f>
        <v>1930s</v>
      </c>
    </row>
    <row r="355" spans="1:15" x14ac:dyDescent="0.3">
      <c r="A355" t="s">
        <v>353</v>
      </c>
      <c r="B355" t="s">
        <v>118</v>
      </c>
      <c r="C355">
        <v>4</v>
      </c>
      <c r="D355">
        <v>0</v>
      </c>
      <c r="E355">
        <v>0</v>
      </c>
      <c r="F355">
        <v>2</v>
      </c>
      <c r="G355">
        <v>15</v>
      </c>
      <c r="H355">
        <v>51</v>
      </c>
      <c r="I355">
        <v>64</v>
      </c>
      <c r="J355">
        <v>121</v>
      </c>
      <c r="K355">
        <v>89</v>
      </c>
      <c r="L355">
        <v>76</v>
      </c>
      <c r="M355">
        <v>21</v>
      </c>
      <c r="N355" s="3">
        <v>0</v>
      </c>
      <c r="O355" s="3" t="str">
        <f>VLOOKUP($A355, shotScaleDecade!$A$1:$N$394, 14, )</f>
        <v>1920s</v>
      </c>
    </row>
    <row r="356" spans="1:15" x14ac:dyDescent="0.3">
      <c r="A356" t="s">
        <v>354</v>
      </c>
      <c r="B356" t="s">
        <v>118</v>
      </c>
      <c r="C356">
        <v>24</v>
      </c>
      <c r="D356">
        <v>10</v>
      </c>
      <c r="E356">
        <v>11</v>
      </c>
      <c r="F356">
        <v>6</v>
      </c>
      <c r="G356">
        <v>34</v>
      </c>
      <c r="H356">
        <v>0</v>
      </c>
      <c r="I356">
        <v>3</v>
      </c>
      <c r="J356">
        <v>28</v>
      </c>
      <c r="K356">
        <v>170</v>
      </c>
      <c r="L356">
        <v>265</v>
      </c>
      <c r="M356">
        <v>0</v>
      </c>
      <c r="N356" s="3">
        <v>0</v>
      </c>
      <c r="O356" s="3" t="str">
        <f>VLOOKUP($A356, shotScaleDecade!$A$1:$N$394, 14, )</f>
        <v>1910s</v>
      </c>
    </row>
    <row r="357" spans="1:15" x14ac:dyDescent="0.3">
      <c r="A357" t="s">
        <v>355</v>
      </c>
      <c r="B357" t="s">
        <v>118</v>
      </c>
      <c r="C357">
        <v>11</v>
      </c>
      <c r="D357">
        <v>0</v>
      </c>
      <c r="E357">
        <v>0</v>
      </c>
      <c r="F357">
        <v>0</v>
      </c>
      <c r="G357">
        <v>28</v>
      </c>
      <c r="H357">
        <v>78</v>
      </c>
      <c r="I357">
        <v>137</v>
      </c>
      <c r="J357">
        <v>106</v>
      </c>
      <c r="K357">
        <v>82</v>
      </c>
      <c r="L357">
        <v>61</v>
      </c>
      <c r="M357">
        <v>7</v>
      </c>
      <c r="N357" s="3">
        <v>1</v>
      </c>
      <c r="O357" s="3" t="str">
        <f>VLOOKUP($A357, shotScaleDecade!$A$1:$N$394, 14, )</f>
        <v>1950s</v>
      </c>
    </row>
    <row r="358" spans="1:15" x14ac:dyDescent="0.3">
      <c r="A358" t="s">
        <v>356</v>
      </c>
      <c r="B358" t="s">
        <v>118</v>
      </c>
      <c r="C358">
        <v>9.5</v>
      </c>
      <c r="D358">
        <v>0</v>
      </c>
      <c r="E358">
        <v>0</v>
      </c>
      <c r="F358">
        <v>11</v>
      </c>
      <c r="G358">
        <v>42</v>
      </c>
      <c r="H358">
        <v>13</v>
      </c>
      <c r="I358">
        <v>31</v>
      </c>
      <c r="J358">
        <v>84</v>
      </c>
      <c r="K358">
        <v>234</v>
      </c>
      <c r="L358">
        <v>95</v>
      </c>
      <c r="M358">
        <v>2</v>
      </c>
      <c r="N358" s="3">
        <v>0</v>
      </c>
      <c r="O358" s="3" t="str">
        <f>VLOOKUP($A358, shotScaleDecade!$A$1:$N$394, 14, )</f>
        <v>1910s</v>
      </c>
    </row>
    <row r="359" spans="1:15" x14ac:dyDescent="0.3">
      <c r="A359" t="s">
        <v>357</v>
      </c>
      <c r="B359" t="s">
        <v>118</v>
      </c>
      <c r="C359">
        <v>9</v>
      </c>
      <c r="D359">
        <v>19</v>
      </c>
      <c r="E359">
        <v>21</v>
      </c>
      <c r="F359">
        <v>14</v>
      </c>
      <c r="G359">
        <v>40</v>
      </c>
      <c r="H359">
        <v>20</v>
      </c>
      <c r="I359">
        <v>61</v>
      </c>
      <c r="J359">
        <v>152</v>
      </c>
      <c r="K359">
        <v>165</v>
      </c>
      <c r="L359">
        <v>60</v>
      </c>
      <c r="M359">
        <v>2</v>
      </c>
      <c r="N359" s="3">
        <v>0</v>
      </c>
      <c r="O359" s="3" t="str">
        <f>VLOOKUP($A359, shotScaleDecade!$A$1:$N$394, 14, )</f>
        <v>1920s</v>
      </c>
    </row>
    <row r="360" spans="1:15" x14ac:dyDescent="0.3">
      <c r="A360" t="s">
        <v>358</v>
      </c>
      <c r="B360" t="s">
        <v>118</v>
      </c>
      <c r="C360">
        <v>5</v>
      </c>
      <c r="D360">
        <v>0</v>
      </c>
      <c r="E360">
        <v>0</v>
      </c>
      <c r="F360">
        <v>4</v>
      </c>
      <c r="G360">
        <v>3</v>
      </c>
      <c r="H360">
        <v>59</v>
      </c>
      <c r="I360">
        <v>76</v>
      </c>
      <c r="J360">
        <v>78</v>
      </c>
      <c r="K360">
        <v>49</v>
      </c>
      <c r="L360">
        <v>135</v>
      </c>
      <c r="M360">
        <v>100</v>
      </c>
      <c r="N360" s="3">
        <v>0</v>
      </c>
      <c r="O360" s="3" t="str">
        <f>VLOOKUP($A360, shotScaleDecade!$A$1:$N$394, 14, )</f>
        <v>1920s</v>
      </c>
    </row>
    <row r="361" spans="1:15" x14ac:dyDescent="0.3">
      <c r="A361" t="s">
        <v>113</v>
      </c>
      <c r="B361" t="s">
        <v>118</v>
      </c>
      <c r="C361">
        <v>6.1</v>
      </c>
      <c r="D361">
        <v>63</v>
      </c>
      <c r="E361">
        <v>7</v>
      </c>
      <c r="F361">
        <v>6</v>
      </c>
      <c r="G361">
        <v>60</v>
      </c>
      <c r="H361">
        <v>145</v>
      </c>
      <c r="I361">
        <v>86</v>
      </c>
      <c r="J361">
        <v>56</v>
      </c>
      <c r="K361">
        <v>61</v>
      </c>
      <c r="L361">
        <v>71</v>
      </c>
      <c r="M361">
        <v>20</v>
      </c>
      <c r="N361" s="3">
        <v>1</v>
      </c>
      <c r="O361" s="3" t="str">
        <f>VLOOKUP($A361, shotScaleDecade!$A$1:$N$394, 14, )</f>
        <v>1970s</v>
      </c>
    </row>
    <row r="362" spans="1:15" x14ac:dyDescent="0.3">
      <c r="A362" t="s">
        <v>114</v>
      </c>
      <c r="B362" t="s">
        <v>118</v>
      </c>
      <c r="C362">
        <v>9.8000000000000007</v>
      </c>
      <c r="D362">
        <v>65</v>
      </c>
      <c r="E362">
        <v>13</v>
      </c>
      <c r="F362">
        <v>6</v>
      </c>
      <c r="G362">
        <v>44</v>
      </c>
      <c r="H362">
        <v>176</v>
      </c>
      <c r="I362">
        <v>85</v>
      </c>
      <c r="J362">
        <v>67</v>
      </c>
      <c r="K362">
        <v>58</v>
      </c>
      <c r="L362">
        <v>60</v>
      </c>
      <c r="M362">
        <v>9</v>
      </c>
      <c r="N362" s="3">
        <v>1</v>
      </c>
      <c r="O362" s="3" t="str">
        <f>VLOOKUP($A362, shotScaleDecade!$A$1:$N$394, 14, )</f>
        <v>1970s</v>
      </c>
    </row>
    <row r="363" spans="1:15" x14ac:dyDescent="0.3">
      <c r="A363" t="s">
        <v>359</v>
      </c>
      <c r="B363" t="s">
        <v>118</v>
      </c>
      <c r="C363">
        <v>6.8</v>
      </c>
      <c r="D363">
        <v>12</v>
      </c>
      <c r="E363">
        <v>7</v>
      </c>
      <c r="F363">
        <v>4</v>
      </c>
      <c r="G363">
        <v>18</v>
      </c>
      <c r="H363">
        <v>78</v>
      </c>
      <c r="I363">
        <v>85</v>
      </c>
      <c r="J363">
        <v>49</v>
      </c>
      <c r="K363">
        <v>110</v>
      </c>
      <c r="L363">
        <v>160</v>
      </c>
      <c r="M363">
        <v>0</v>
      </c>
      <c r="N363" s="3">
        <v>0</v>
      </c>
      <c r="O363" s="3" t="str">
        <f>VLOOKUP($A363, shotScaleDecade!$A$1:$N$394, 14, )</f>
        <v>1920s</v>
      </c>
    </row>
    <row r="364" spans="1:15" x14ac:dyDescent="0.3">
      <c r="A364" t="s">
        <v>360</v>
      </c>
      <c r="B364" t="s">
        <v>118</v>
      </c>
      <c r="C364">
        <v>7</v>
      </c>
      <c r="D364">
        <v>0</v>
      </c>
      <c r="E364">
        <v>0</v>
      </c>
      <c r="F364">
        <v>2</v>
      </c>
      <c r="G364">
        <v>3</v>
      </c>
      <c r="H364">
        <v>11</v>
      </c>
      <c r="I364">
        <v>40</v>
      </c>
      <c r="J364">
        <v>104</v>
      </c>
      <c r="K364">
        <v>101</v>
      </c>
      <c r="L364">
        <v>211</v>
      </c>
      <c r="M364">
        <v>29</v>
      </c>
      <c r="N364" s="3">
        <v>0</v>
      </c>
      <c r="O364" s="3" t="str">
        <f>VLOOKUP($A364, shotScaleDecade!$A$1:$N$394, 14, )</f>
        <v>1910s</v>
      </c>
    </row>
    <row r="365" spans="1:15" x14ac:dyDescent="0.3">
      <c r="A365" t="s">
        <v>361</v>
      </c>
      <c r="B365" t="s">
        <v>118</v>
      </c>
      <c r="C365">
        <v>10</v>
      </c>
      <c r="D365">
        <v>0</v>
      </c>
      <c r="E365">
        <v>0</v>
      </c>
      <c r="F365">
        <v>2</v>
      </c>
      <c r="G365">
        <v>6</v>
      </c>
      <c r="H365">
        <v>22</v>
      </c>
      <c r="I365">
        <v>15</v>
      </c>
      <c r="J365">
        <v>42</v>
      </c>
      <c r="K365">
        <v>154</v>
      </c>
      <c r="L365">
        <v>238</v>
      </c>
      <c r="M365">
        <v>23</v>
      </c>
      <c r="N365" s="3">
        <v>0</v>
      </c>
      <c r="O365" s="3" t="str">
        <f>VLOOKUP($A365, shotScaleDecade!$A$1:$N$394, 14, )</f>
        <v>1910s</v>
      </c>
    </row>
    <row r="366" spans="1:15" x14ac:dyDescent="0.3">
      <c r="A366" t="s">
        <v>362</v>
      </c>
      <c r="B366" t="s">
        <v>118</v>
      </c>
      <c r="C366">
        <v>11.5</v>
      </c>
      <c r="D366">
        <v>0</v>
      </c>
      <c r="E366">
        <v>0</v>
      </c>
      <c r="F366">
        <v>0</v>
      </c>
      <c r="G366">
        <v>17</v>
      </c>
      <c r="H366">
        <v>62</v>
      </c>
      <c r="I366">
        <v>94</v>
      </c>
      <c r="J366">
        <v>139</v>
      </c>
      <c r="K366">
        <v>82</v>
      </c>
      <c r="L366">
        <v>101</v>
      </c>
      <c r="M366">
        <v>5</v>
      </c>
      <c r="N366" s="3">
        <v>1</v>
      </c>
      <c r="O366" s="3" t="str">
        <f>VLOOKUP($A366, shotScaleDecade!$A$1:$N$394, 14, )</f>
        <v>1940s</v>
      </c>
    </row>
    <row r="367" spans="1:15" x14ac:dyDescent="0.3">
      <c r="A367" t="s">
        <v>363</v>
      </c>
      <c r="B367" t="s">
        <v>119</v>
      </c>
      <c r="C367">
        <v>6</v>
      </c>
      <c r="D367">
        <v>15</v>
      </c>
      <c r="E367">
        <v>0</v>
      </c>
      <c r="F367">
        <v>0</v>
      </c>
      <c r="G367">
        <v>22</v>
      </c>
      <c r="H367">
        <v>66</v>
      </c>
      <c r="I367">
        <v>60</v>
      </c>
      <c r="J367">
        <v>88</v>
      </c>
      <c r="K367">
        <v>122</v>
      </c>
      <c r="L367">
        <v>128</v>
      </c>
      <c r="M367">
        <v>9</v>
      </c>
      <c r="N367" s="3">
        <v>0</v>
      </c>
      <c r="O367" s="3" t="str">
        <f>VLOOKUP($A367, shotScaleDecade!$A$1:$N$394, 14, )</f>
        <v>1920s</v>
      </c>
    </row>
    <row r="368" spans="1:15" x14ac:dyDescent="0.3">
      <c r="A368" t="s">
        <v>364</v>
      </c>
      <c r="B368" t="s">
        <v>118</v>
      </c>
      <c r="C368">
        <v>7.5</v>
      </c>
      <c r="D368">
        <v>52</v>
      </c>
      <c r="E368">
        <v>22</v>
      </c>
      <c r="F368">
        <v>8</v>
      </c>
      <c r="G368">
        <v>31</v>
      </c>
      <c r="H368">
        <v>127</v>
      </c>
      <c r="I368">
        <v>150</v>
      </c>
      <c r="J368">
        <v>75</v>
      </c>
      <c r="K368">
        <v>63</v>
      </c>
      <c r="L368">
        <v>51</v>
      </c>
      <c r="M368">
        <v>4</v>
      </c>
      <c r="N368" s="3">
        <v>1</v>
      </c>
      <c r="O368" s="3" t="str">
        <f>VLOOKUP($A368, shotScaleDecade!$A$1:$N$394, 14, )</f>
        <v>1950s</v>
      </c>
    </row>
    <row r="369" spans="1:15" x14ac:dyDescent="0.3">
      <c r="A369" t="s">
        <v>115</v>
      </c>
      <c r="B369" t="s">
        <v>118</v>
      </c>
      <c r="C369">
        <v>10.8</v>
      </c>
      <c r="D369">
        <v>36</v>
      </c>
      <c r="E369">
        <v>3</v>
      </c>
      <c r="F369">
        <v>4</v>
      </c>
      <c r="G369">
        <v>16</v>
      </c>
      <c r="H369">
        <v>89</v>
      </c>
      <c r="I369">
        <v>62</v>
      </c>
      <c r="J369">
        <v>77</v>
      </c>
      <c r="K369">
        <v>80</v>
      </c>
      <c r="L369">
        <v>171</v>
      </c>
      <c r="M369">
        <v>5</v>
      </c>
      <c r="N369" s="3">
        <v>1</v>
      </c>
      <c r="O369" s="3" t="str">
        <f>VLOOKUP($A369, shotScaleDecade!$A$1:$N$394, 14, )</f>
        <v>1930s</v>
      </c>
    </row>
    <row r="370" spans="1:15" x14ac:dyDescent="0.3">
      <c r="A370" t="s">
        <v>116</v>
      </c>
      <c r="B370" t="s">
        <v>121</v>
      </c>
      <c r="C370">
        <v>9</v>
      </c>
      <c r="D370">
        <v>31</v>
      </c>
      <c r="E370">
        <v>0</v>
      </c>
      <c r="F370">
        <v>0</v>
      </c>
      <c r="G370">
        <v>28</v>
      </c>
      <c r="H370">
        <v>34</v>
      </c>
      <c r="I370">
        <v>80</v>
      </c>
      <c r="J370">
        <v>87</v>
      </c>
      <c r="K370">
        <v>80</v>
      </c>
      <c r="L370">
        <v>133</v>
      </c>
      <c r="M370">
        <v>56</v>
      </c>
      <c r="N370" s="3">
        <v>1</v>
      </c>
      <c r="O370" s="3" t="str">
        <f>VLOOKUP($A370, shotScaleDecade!$A$1:$N$394, 14, )</f>
        <v>1930s</v>
      </c>
    </row>
    <row r="371" spans="1:15" x14ac:dyDescent="0.3">
      <c r="A371" t="s">
        <v>365</v>
      </c>
      <c r="B371" t="s">
        <v>118</v>
      </c>
      <c r="C371">
        <v>7.5</v>
      </c>
      <c r="D371">
        <v>0</v>
      </c>
      <c r="E371">
        <v>0</v>
      </c>
      <c r="F371">
        <v>0</v>
      </c>
      <c r="G371">
        <v>20</v>
      </c>
      <c r="H371">
        <v>75</v>
      </c>
      <c r="I371">
        <v>110</v>
      </c>
      <c r="J371">
        <v>115</v>
      </c>
      <c r="K371">
        <v>94</v>
      </c>
      <c r="L371">
        <v>73</v>
      </c>
      <c r="M371">
        <v>12</v>
      </c>
      <c r="N371" s="3">
        <v>1</v>
      </c>
      <c r="O371" s="3" t="str">
        <f>VLOOKUP($A371, shotScaleDecade!$A$1:$N$394, 14, )</f>
        <v>1930s</v>
      </c>
    </row>
    <row r="372" spans="1:15" x14ac:dyDescent="0.3">
      <c r="A372" t="s">
        <v>366</v>
      </c>
      <c r="B372" t="s">
        <v>118</v>
      </c>
      <c r="C372">
        <v>8</v>
      </c>
      <c r="D372">
        <v>0</v>
      </c>
      <c r="E372">
        <v>0</v>
      </c>
      <c r="F372">
        <v>0</v>
      </c>
      <c r="G372">
        <v>46</v>
      </c>
      <c r="H372">
        <v>78</v>
      </c>
      <c r="I372">
        <v>72</v>
      </c>
      <c r="J372">
        <v>121</v>
      </c>
      <c r="K372">
        <v>112</v>
      </c>
      <c r="L372">
        <v>68</v>
      </c>
      <c r="M372">
        <v>2</v>
      </c>
      <c r="N372" s="3">
        <v>1</v>
      </c>
      <c r="O372" s="3" t="str">
        <f>VLOOKUP($A372, shotScaleDecade!$A$1:$N$394, 14, )</f>
        <v>1930s</v>
      </c>
    </row>
    <row r="373" spans="1:15" x14ac:dyDescent="0.3">
      <c r="A373" t="s">
        <v>367</v>
      </c>
      <c r="B373" t="s">
        <v>119</v>
      </c>
      <c r="C373">
        <v>6.5</v>
      </c>
      <c r="D373">
        <v>24</v>
      </c>
      <c r="E373">
        <v>12</v>
      </c>
      <c r="F373">
        <v>8</v>
      </c>
      <c r="G373">
        <v>27</v>
      </c>
      <c r="H373">
        <v>96</v>
      </c>
      <c r="I373">
        <v>124</v>
      </c>
      <c r="J373">
        <v>75</v>
      </c>
      <c r="K373">
        <v>67</v>
      </c>
      <c r="L373">
        <v>95</v>
      </c>
      <c r="M373">
        <v>16</v>
      </c>
      <c r="N373" s="3">
        <v>1</v>
      </c>
      <c r="O373" s="3" t="str">
        <f>VLOOKUP($A373, shotScaleDecade!$A$1:$N$394, 14, )</f>
        <v>1930s</v>
      </c>
    </row>
    <row r="374" spans="1:15" x14ac:dyDescent="0.3">
      <c r="A374" t="s">
        <v>368</v>
      </c>
      <c r="B374" t="s">
        <v>118</v>
      </c>
      <c r="C374">
        <v>11</v>
      </c>
      <c r="D374">
        <v>0</v>
      </c>
      <c r="E374">
        <v>0</v>
      </c>
      <c r="F374">
        <v>0</v>
      </c>
      <c r="G374">
        <v>8</v>
      </c>
      <c r="H374">
        <v>20</v>
      </c>
      <c r="I374">
        <v>70</v>
      </c>
      <c r="J374">
        <v>95</v>
      </c>
      <c r="K374">
        <v>121</v>
      </c>
      <c r="L374">
        <v>145</v>
      </c>
      <c r="M374">
        <v>42</v>
      </c>
      <c r="N374" s="3">
        <v>1</v>
      </c>
      <c r="O374" s="3" t="str">
        <f>VLOOKUP($A374, shotScaleDecade!$A$1:$N$394, 14, )</f>
        <v>1930s</v>
      </c>
    </row>
    <row r="375" spans="1:15" x14ac:dyDescent="0.3">
      <c r="A375" t="s">
        <v>369</v>
      </c>
      <c r="B375" t="s">
        <v>124</v>
      </c>
      <c r="C375">
        <v>7.7</v>
      </c>
      <c r="D375">
        <v>52</v>
      </c>
      <c r="E375">
        <v>11</v>
      </c>
      <c r="F375">
        <v>9</v>
      </c>
      <c r="G375">
        <v>7</v>
      </c>
      <c r="H375">
        <v>66</v>
      </c>
      <c r="I375">
        <v>117</v>
      </c>
      <c r="J375">
        <v>104</v>
      </c>
      <c r="K375">
        <v>99</v>
      </c>
      <c r="L375">
        <v>66</v>
      </c>
      <c r="M375">
        <v>40</v>
      </c>
      <c r="N375" s="3">
        <v>1</v>
      </c>
      <c r="O375" s="3" t="str">
        <f>VLOOKUP($A375, shotScaleDecade!$A$1:$N$394, 14, )</f>
        <v>1930s</v>
      </c>
    </row>
    <row r="376" spans="1:15" x14ac:dyDescent="0.3">
      <c r="A376" t="s">
        <v>370</v>
      </c>
      <c r="B376" t="s">
        <v>124</v>
      </c>
      <c r="C376">
        <v>8</v>
      </c>
      <c r="D376">
        <v>14</v>
      </c>
      <c r="E376">
        <v>0</v>
      </c>
      <c r="F376">
        <v>0</v>
      </c>
      <c r="G376">
        <v>0</v>
      </c>
      <c r="H376">
        <v>7</v>
      </c>
      <c r="I376">
        <v>27</v>
      </c>
      <c r="J376">
        <v>74</v>
      </c>
      <c r="K376">
        <v>123</v>
      </c>
      <c r="L376">
        <v>243</v>
      </c>
      <c r="M376">
        <v>26</v>
      </c>
      <c r="N376" s="3">
        <v>0</v>
      </c>
      <c r="O376" s="3" t="str">
        <f>VLOOKUP($A376, shotScaleDecade!$A$1:$N$394, 14, )</f>
        <v>1920s</v>
      </c>
    </row>
    <row r="377" spans="1:15" x14ac:dyDescent="0.3">
      <c r="A377" t="s">
        <v>371</v>
      </c>
      <c r="B377" t="s">
        <v>124</v>
      </c>
      <c r="C377">
        <v>27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83</v>
      </c>
      <c r="L377">
        <v>396</v>
      </c>
      <c r="M377">
        <v>21</v>
      </c>
      <c r="N377" s="3">
        <v>0</v>
      </c>
      <c r="O377" s="3" t="str">
        <f>VLOOKUP($A377, shotScaleDecade!$A$1:$N$394, 14, )</f>
        <v>1910s</v>
      </c>
    </row>
  </sheetData>
  <mergeCells count="2">
    <mergeCell ref="Q16:R16"/>
    <mergeCell ref="Q20:R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F210-C603-49D3-8249-1B32EB0CF615}">
  <dimension ref="A1:N394"/>
  <sheetViews>
    <sheetView workbookViewId="0">
      <selection activeCell="Q12" sqref="Q12"/>
    </sheetView>
  </sheetViews>
  <sheetFormatPr defaultRowHeight="14.4" x14ac:dyDescent="0.3"/>
  <cols>
    <col min="1" max="1" width="28.33203125" customWidth="1"/>
    <col min="2" max="2" width="10" bestFit="1" customWidth="1"/>
    <col min="3" max="3" width="10" customWidth="1"/>
  </cols>
  <sheetData>
    <row r="1" spans="1:14" x14ac:dyDescent="0.3">
      <c r="A1" s="16" t="s">
        <v>117</v>
      </c>
      <c r="B1" s="16" t="s">
        <v>4</v>
      </c>
      <c r="C1" s="16" t="s">
        <v>0</v>
      </c>
      <c r="D1" s="16" t="s">
        <v>1</v>
      </c>
      <c r="E1" s="16" t="s">
        <v>2</v>
      </c>
      <c r="F1" s="16" t="s">
        <v>3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414</v>
      </c>
    </row>
    <row r="2" spans="1:14" x14ac:dyDescent="0.3">
      <c r="A2" s="17" t="s">
        <v>12</v>
      </c>
      <c r="B2" s="18" t="s">
        <v>118</v>
      </c>
      <c r="C2" s="21">
        <v>6.7</v>
      </c>
      <c r="D2" s="19">
        <v>58</v>
      </c>
      <c r="E2" s="19">
        <v>4</v>
      </c>
      <c r="F2" s="19">
        <v>2</v>
      </c>
      <c r="G2" s="19">
        <v>64</v>
      </c>
      <c r="H2" s="19">
        <v>224</v>
      </c>
      <c r="I2" s="19">
        <v>82</v>
      </c>
      <c r="J2" s="19">
        <v>37</v>
      </c>
      <c r="K2" s="19">
        <v>36</v>
      </c>
      <c r="L2" s="19">
        <v>53</v>
      </c>
      <c r="M2" s="19">
        <v>3</v>
      </c>
      <c r="N2" t="s">
        <v>415</v>
      </c>
    </row>
    <row r="3" spans="1:14" x14ac:dyDescent="0.3">
      <c r="A3" s="17" t="s">
        <v>125</v>
      </c>
      <c r="B3" s="18" t="s">
        <v>118</v>
      </c>
      <c r="C3" s="21">
        <v>5</v>
      </c>
      <c r="D3" s="19">
        <v>0</v>
      </c>
      <c r="E3" s="19">
        <v>0</v>
      </c>
      <c r="F3" s="19">
        <v>0</v>
      </c>
      <c r="G3" s="19">
        <v>3</v>
      </c>
      <c r="H3" s="19">
        <v>53</v>
      </c>
      <c r="I3" s="19">
        <v>71</v>
      </c>
      <c r="J3" s="19">
        <v>77</v>
      </c>
      <c r="K3" s="19">
        <v>109</v>
      </c>
      <c r="L3" s="19">
        <v>111</v>
      </c>
      <c r="M3" s="19">
        <v>76</v>
      </c>
      <c r="N3" t="s">
        <v>416</v>
      </c>
    </row>
    <row r="4" spans="1:14" x14ac:dyDescent="0.3">
      <c r="A4" s="17" t="s">
        <v>126</v>
      </c>
      <c r="B4" s="18" t="s">
        <v>118</v>
      </c>
      <c r="C4" s="18">
        <v>8</v>
      </c>
      <c r="D4" s="19">
        <v>23</v>
      </c>
      <c r="E4" s="19">
        <v>16</v>
      </c>
      <c r="F4" s="19">
        <v>9</v>
      </c>
      <c r="G4" s="19">
        <v>33</v>
      </c>
      <c r="H4" s="19">
        <v>26</v>
      </c>
      <c r="I4" s="19">
        <v>89</v>
      </c>
      <c r="J4" s="19">
        <v>141</v>
      </c>
      <c r="K4" s="19">
        <v>136</v>
      </c>
      <c r="L4" s="19">
        <v>70</v>
      </c>
      <c r="M4" s="19">
        <v>5</v>
      </c>
      <c r="N4" t="s">
        <v>417</v>
      </c>
    </row>
    <row r="5" spans="1:14" x14ac:dyDescent="0.3">
      <c r="A5" s="17" t="s">
        <v>418</v>
      </c>
      <c r="B5" s="18" t="s">
        <v>123</v>
      </c>
      <c r="C5" s="18">
        <v>7</v>
      </c>
      <c r="D5" s="19">
        <v>0</v>
      </c>
      <c r="E5" s="19">
        <v>0</v>
      </c>
      <c r="F5" s="19">
        <v>0</v>
      </c>
      <c r="G5" s="19">
        <v>1</v>
      </c>
      <c r="H5" s="19">
        <v>61</v>
      </c>
      <c r="I5" s="19">
        <v>100</v>
      </c>
      <c r="J5" s="19">
        <v>58</v>
      </c>
      <c r="K5" s="19">
        <v>76</v>
      </c>
      <c r="L5" s="19">
        <v>186</v>
      </c>
      <c r="M5" s="19">
        <v>23</v>
      </c>
      <c r="N5" t="s">
        <v>416</v>
      </c>
    </row>
    <row r="6" spans="1:14" x14ac:dyDescent="0.3">
      <c r="A6" s="17" t="s">
        <v>127</v>
      </c>
      <c r="B6" s="18" t="s">
        <v>119</v>
      </c>
      <c r="C6" s="18">
        <v>6</v>
      </c>
      <c r="D6" s="19">
        <v>10</v>
      </c>
      <c r="E6" s="19">
        <v>0</v>
      </c>
      <c r="F6" s="19">
        <v>0</v>
      </c>
      <c r="G6" s="19">
        <v>17</v>
      </c>
      <c r="H6" s="19">
        <v>68</v>
      </c>
      <c r="I6" s="19">
        <v>84</v>
      </c>
      <c r="J6" s="19">
        <v>82</v>
      </c>
      <c r="K6" s="19">
        <v>101</v>
      </c>
      <c r="L6" s="19">
        <v>142</v>
      </c>
      <c r="M6" s="19">
        <v>5</v>
      </c>
      <c r="N6" t="s">
        <v>417</v>
      </c>
    </row>
    <row r="7" spans="1:14" x14ac:dyDescent="0.3">
      <c r="A7" s="20" t="s">
        <v>13</v>
      </c>
      <c r="B7" s="21" t="s">
        <v>118</v>
      </c>
      <c r="C7" s="18">
        <v>4.2</v>
      </c>
      <c r="D7" s="21">
        <v>64</v>
      </c>
      <c r="E7" s="21">
        <v>12</v>
      </c>
      <c r="F7" s="21">
        <v>7</v>
      </c>
      <c r="G7" s="21">
        <v>70</v>
      </c>
      <c r="H7" s="21">
        <v>199</v>
      </c>
      <c r="I7" s="21">
        <v>93</v>
      </c>
      <c r="J7" s="21">
        <v>51</v>
      </c>
      <c r="K7" s="21">
        <v>26</v>
      </c>
      <c r="L7" s="21">
        <v>51</v>
      </c>
      <c r="M7" s="21">
        <v>9</v>
      </c>
      <c r="N7" t="s">
        <v>438</v>
      </c>
    </row>
    <row r="8" spans="1:14" x14ac:dyDescent="0.3">
      <c r="A8" s="17" t="s">
        <v>129</v>
      </c>
      <c r="B8" s="18" t="s">
        <v>118</v>
      </c>
      <c r="C8" s="18">
        <v>13</v>
      </c>
      <c r="D8" s="19">
        <v>0</v>
      </c>
      <c r="E8" s="19">
        <v>0</v>
      </c>
      <c r="F8" s="19">
        <v>0</v>
      </c>
      <c r="G8" s="19">
        <v>27</v>
      </c>
      <c r="H8" s="19">
        <v>75</v>
      </c>
      <c r="I8" s="19">
        <v>75</v>
      </c>
      <c r="J8" s="19">
        <v>95</v>
      </c>
      <c r="K8" s="19">
        <v>98</v>
      </c>
      <c r="L8" s="19">
        <v>108</v>
      </c>
      <c r="M8" s="19">
        <v>20</v>
      </c>
      <c r="N8" t="s">
        <v>416</v>
      </c>
    </row>
    <row r="9" spans="1:14" x14ac:dyDescent="0.3">
      <c r="A9" s="20" t="s">
        <v>14</v>
      </c>
      <c r="B9" s="21" t="s">
        <v>118</v>
      </c>
      <c r="C9" s="18">
        <v>5.5</v>
      </c>
      <c r="D9" s="21">
        <v>33</v>
      </c>
      <c r="E9" s="21">
        <v>7</v>
      </c>
      <c r="F9" s="21">
        <v>18</v>
      </c>
      <c r="G9" s="21">
        <v>138</v>
      </c>
      <c r="H9" s="21">
        <v>141</v>
      </c>
      <c r="I9" s="21">
        <v>50</v>
      </c>
      <c r="J9" s="21">
        <v>34</v>
      </c>
      <c r="K9" s="21">
        <v>41</v>
      </c>
      <c r="L9" s="21">
        <v>90</v>
      </c>
      <c r="M9" s="21">
        <v>6</v>
      </c>
      <c r="N9" t="s">
        <v>438</v>
      </c>
    </row>
    <row r="10" spans="1:14" x14ac:dyDescent="0.3">
      <c r="A10" s="17" t="s">
        <v>15</v>
      </c>
      <c r="B10" s="18" t="s">
        <v>118</v>
      </c>
      <c r="C10" s="18">
        <v>3.9</v>
      </c>
      <c r="D10" s="19">
        <v>31</v>
      </c>
      <c r="E10" s="19">
        <v>4</v>
      </c>
      <c r="F10" s="19">
        <v>10</v>
      </c>
      <c r="G10" s="19">
        <v>52</v>
      </c>
      <c r="H10" s="19">
        <v>152</v>
      </c>
      <c r="I10" s="19">
        <v>72</v>
      </c>
      <c r="J10" s="19">
        <v>60</v>
      </c>
      <c r="K10" s="19">
        <v>68</v>
      </c>
      <c r="L10" s="19">
        <v>88</v>
      </c>
      <c r="M10" s="19">
        <v>4</v>
      </c>
      <c r="N10" t="s">
        <v>415</v>
      </c>
    </row>
    <row r="11" spans="1:14" x14ac:dyDescent="0.3">
      <c r="A11" s="17" t="s">
        <v>130</v>
      </c>
      <c r="B11" s="18" t="s">
        <v>124</v>
      </c>
      <c r="C11" s="18">
        <v>5.5</v>
      </c>
      <c r="D11" s="19">
        <v>16</v>
      </c>
      <c r="E11" s="19">
        <v>11</v>
      </c>
      <c r="F11" s="19">
        <v>11</v>
      </c>
      <c r="G11" s="19">
        <v>38</v>
      </c>
      <c r="H11" s="19">
        <v>91</v>
      </c>
      <c r="I11" s="19">
        <v>71</v>
      </c>
      <c r="J11" s="19">
        <v>82</v>
      </c>
      <c r="K11" s="19">
        <v>93</v>
      </c>
      <c r="L11" s="19">
        <v>118</v>
      </c>
      <c r="M11" s="19">
        <v>8</v>
      </c>
      <c r="N11" t="s">
        <v>417</v>
      </c>
    </row>
    <row r="12" spans="1:14" x14ac:dyDescent="0.3">
      <c r="A12" s="17" t="s">
        <v>131</v>
      </c>
      <c r="B12" s="18" t="s">
        <v>124</v>
      </c>
      <c r="C12" s="18">
        <v>12</v>
      </c>
      <c r="D12" s="19">
        <v>32</v>
      </c>
      <c r="E12" s="19">
        <v>8</v>
      </c>
      <c r="F12" s="19">
        <v>8</v>
      </c>
      <c r="G12" s="19">
        <v>24</v>
      </c>
      <c r="H12" s="19">
        <v>78</v>
      </c>
      <c r="I12" s="19">
        <v>85</v>
      </c>
      <c r="J12" s="19">
        <v>95</v>
      </c>
      <c r="K12" s="19">
        <v>124</v>
      </c>
      <c r="L12" s="19">
        <v>87</v>
      </c>
      <c r="M12" s="19">
        <v>6</v>
      </c>
      <c r="N12" t="s">
        <v>419</v>
      </c>
    </row>
    <row r="13" spans="1:14" x14ac:dyDescent="0.3">
      <c r="A13" s="20" t="s">
        <v>132</v>
      </c>
      <c r="B13" s="21" t="s">
        <v>118</v>
      </c>
      <c r="C13" s="18">
        <v>14.4</v>
      </c>
      <c r="D13" s="21">
        <v>43</v>
      </c>
      <c r="E13" s="21">
        <v>9</v>
      </c>
      <c r="F13" s="21">
        <v>6</v>
      </c>
      <c r="G13" s="21">
        <v>7</v>
      </c>
      <c r="H13" s="21">
        <v>166</v>
      </c>
      <c r="I13" s="21">
        <v>69</v>
      </c>
      <c r="J13" s="21">
        <v>105</v>
      </c>
      <c r="K13" s="21">
        <v>55</v>
      </c>
      <c r="L13" s="21">
        <v>93</v>
      </c>
      <c r="M13" s="21">
        <v>7</v>
      </c>
      <c r="N13" t="s">
        <v>438</v>
      </c>
    </row>
    <row r="14" spans="1:14" x14ac:dyDescent="0.3">
      <c r="A14" s="20" t="s">
        <v>16</v>
      </c>
      <c r="B14" s="21" t="s">
        <v>118</v>
      </c>
      <c r="C14" s="18">
        <v>7.7</v>
      </c>
      <c r="D14" s="21">
        <v>37</v>
      </c>
      <c r="E14" s="21">
        <v>7</v>
      </c>
      <c r="F14" s="21">
        <v>4</v>
      </c>
      <c r="G14" s="21">
        <v>20</v>
      </c>
      <c r="H14" s="21">
        <v>137</v>
      </c>
      <c r="I14" s="21">
        <v>99</v>
      </c>
      <c r="J14" s="21">
        <v>93</v>
      </c>
      <c r="K14" s="21">
        <v>84</v>
      </c>
      <c r="L14" s="21">
        <v>64</v>
      </c>
      <c r="M14" s="21">
        <v>3</v>
      </c>
      <c r="N14" t="s">
        <v>416</v>
      </c>
    </row>
    <row r="15" spans="1:14" x14ac:dyDescent="0.3">
      <c r="A15" s="17" t="s">
        <v>133</v>
      </c>
      <c r="B15" s="18" t="s">
        <v>121</v>
      </c>
      <c r="C15" s="18">
        <v>7.6</v>
      </c>
      <c r="D15" s="19">
        <v>10</v>
      </c>
      <c r="E15" s="19">
        <v>12</v>
      </c>
      <c r="F15" s="19">
        <v>8</v>
      </c>
      <c r="G15" s="19">
        <v>27</v>
      </c>
      <c r="H15" s="19">
        <v>7</v>
      </c>
      <c r="I15" s="19">
        <v>21</v>
      </c>
      <c r="J15" s="19">
        <v>57</v>
      </c>
      <c r="K15" s="19">
        <v>168</v>
      </c>
      <c r="L15" s="19">
        <v>204</v>
      </c>
      <c r="M15" s="19">
        <v>13</v>
      </c>
      <c r="N15" t="s">
        <v>420</v>
      </c>
    </row>
    <row r="16" spans="1:14" x14ac:dyDescent="0.3">
      <c r="A16" s="17" t="s">
        <v>134</v>
      </c>
      <c r="B16" s="18" t="s">
        <v>121</v>
      </c>
      <c r="C16" s="18">
        <v>6.2</v>
      </c>
      <c r="D16" s="19">
        <v>7</v>
      </c>
      <c r="E16" s="19">
        <v>4</v>
      </c>
      <c r="F16" s="19">
        <v>4</v>
      </c>
      <c r="G16" s="19">
        <v>6</v>
      </c>
      <c r="H16" s="19">
        <v>39</v>
      </c>
      <c r="I16" s="19">
        <v>59</v>
      </c>
      <c r="J16" s="19">
        <v>42</v>
      </c>
      <c r="K16" s="19">
        <v>84</v>
      </c>
      <c r="L16" s="19">
        <v>247</v>
      </c>
      <c r="M16" s="19">
        <v>22</v>
      </c>
      <c r="N16" t="s">
        <v>417</v>
      </c>
    </row>
    <row r="17" spans="1:14" x14ac:dyDescent="0.3">
      <c r="A17" s="17" t="s">
        <v>17</v>
      </c>
      <c r="B17" s="18" t="s">
        <v>119</v>
      </c>
      <c r="C17" s="18">
        <v>6.4</v>
      </c>
      <c r="D17" s="19">
        <v>17</v>
      </c>
      <c r="E17" s="19">
        <v>12</v>
      </c>
      <c r="F17" s="19">
        <v>10</v>
      </c>
      <c r="G17" s="19">
        <v>25</v>
      </c>
      <c r="H17" s="19">
        <v>77</v>
      </c>
      <c r="I17" s="19">
        <v>102</v>
      </c>
      <c r="J17" s="19">
        <v>96</v>
      </c>
      <c r="K17" s="19">
        <v>77</v>
      </c>
      <c r="L17" s="19">
        <v>106</v>
      </c>
      <c r="M17" s="19">
        <v>17</v>
      </c>
      <c r="N17" t="s">
        <v>416</v>
      </c>
    </row>
    <row r="18" spans="1:14" x14ac:dyDescent="0.3">
      <c r="A18" s="20" t="s">
        <v>18</v>
      </c>
      <c r="B18" s="21" t="s">
        <v>118</v>
      </c>
      <c r="C18" s="18">
        <v>7.6</v>
      </c>
      <c r="D18" s="21">
        <v>16</v>
      </c>
      <c r="E18" s="21">
        <v>6</v>
      </c>
      <c r="F18" s="21">
        <v>6</v>
      </c>
      <c r="G18" s="21">
        <v>13</v>
      </c>
      <c r="H18" s="21">
        <v>31</v>
      </c>
      <c r="I18" s="21">
        <v>63</v>
      </c>
      <c r="J18" s="21">
        <v>98</v>
      </c>
      <c r="K18" s="21">
        <v>119</v>
      </c>
      <c r="L18" s="21">
        <v>166</v>
      </c>
      <c r="M18" s="21">
        <v>10</v>
      </c>
      <c r="N18" t="s">
        <v>416</v>
      </c>
    </row>
    <row r="19" spans="1:14" x14ac:dyDescent="0.3">
      <c r="A19" s="17" t="s">
        <v>135</v>
      </c>
      <c r="B19" s="18" t="s">
        <v>121</v>
      </c>
      <c r="C19" s="18">
        <v>8</v>
      </c>
      <c r="D19" s="19">
        <v>0</v>
      </c>
      <c r="E19" s="19">
        <v>0</v>
      </c>
      <c r="F19" s="19">
        <v>0</v>
      </c>
      <c r="G19" s="19">
        <v>3</v>
      </c>
      <c r="H19" s="19">
        <v>35</v>
      </c>
      <c r="I19" s="19">
        <v>43</v>
      </c>
      <c r="J19" s="19">
        <v>134</v>
      </c>
      <c r="K19" s="19">
        <v>131</v>
      </c>
      <c r="L19" s="19">
        <v>111</v>
      </c>
      <c r="M19" s="19">
        <v>45</v>
      </c>
      <c r="N19" t="s">
        <v>417</v>
      </c>
    </row>
    <row r="20" spans="1:14" x14ac:dyDescent="0.3">
      <c r="A20" s="17" t="s">
        <v>136</v>
      </c>
      <c r="B20" s="18" t="s">
        <v>121</v>
      </c>
      <c r="C20" s="18">
        <v>4.8</v>
      </c>
      <c r="D20" s="19">
        <v>24</v>
      </c>
      <c r="E20" s="19">
        <v>18</v>
      </c>
      <c r="F20" s="19">
        <v>8</v>
      </c>
      <c r="G20" s="19">
        <v>11</v>
      </c>
      <c r="H20" s="19">
        <v>25</v>
      </c>
      <c r="I20" s="19">
        <v>64</v>
      </c>
      <c r="J20" s="19">
        <v>81</v>
      </c>
      <c r="K20" s="19">
        <v>104</v>
      </c>
      <c r="L20" s="19">
        <v>179</v>
      </c>
      <c r="M20" s="19">
        <v>35</v>
      </c>
      <c r="N20" t="s">
        <v>417</v>
      </c>
    </row>
    <row r="21" spans="1:14" x14ac:dyDescent="0.3">
      <c r="A21" s="17" t="s">
        <v>137</v>
      </c>
      <c r="B21" s="18" t="s">
        <v>118</v>
      </c>
      <c r="C21" s="18">
        <v>7.5</v>
      </c>
      <c r="D21" s="19">
        <v>0</v>
      </c>
      <c r="E21" s="19">
        <v>0</v>
      </c>
      <c r="F21" s="19">
        <v>7</v>
      </c>
      <c r="G21" s="19">
        <v>36</v>
      </c>
      <c r="H21" s="19">
        <v>16</v>
      </c>
      <c r="I21" s="19">
        <v>18</v>
      </c>
      <c r="J21" s="19">
        <v>80</v>
      </c>
      <c r="K21" s="19">
        <v>121</v>
      </c>
      <c r="L21" s="19">
        <v>215</v>
      </c>
      <c r="M21" s="19">
        <v>14</v>
      </c>
      <c r="N21" t="s">
        <v>420</v>
      </c>
    </row>
    <row r="22" spans="1:14" x14ac:dyDescent="0.3">
      <c r="A22" s="17" t="s">
        <v>138</v>
      </c>
      <c r="B22" s="18" t="s">
        <v>119</v>
      </c>
      <c r="C22" s="18">
        <v>22</v>
      </c>
      <c r="D22" s="19">
        <v>14</v>
      </c>
      <c r="E22" s="19">
        <v>2</v>
      </c>
      <c r="F22" s="19">
        <v>7</v>
      </c>
      <c r="G22" s="19">
        <v>25</v>
      </c>
      <c r="H22" s="19">
        <v>6</v>
      </c>
      <c r="I22" s="19">
        <v>74</v>
      </c>
      <c r="J22" s="19">
        <v>142</v>
      </c>
      <c r="K22" s="19">
        <v>142</v>
      </c>
      <c r="L22" s="19">
        <v>111</v>
      </c>
      <c r="M22" s="19">
        <v>0</v>
      </c>
      <c r="N22" t="s">
        <v>419</v>
      </c>
    </row>
    <row r="23" spans="1:14" x14ac:dyDescent="0.3">
      <c r="A23" s="17" t="s">
        <v>19</v>
      </c>
      <c r="B23" s="18" t="s">
        <v>118</v>
      </c>
      <c r="C23" s="18">
        <v>8</v>
      </c>
      <c r="D23" s="19">
        <v>0</v>
      </c>
      <c r="E23" s="19">
        <v>0</v>
      </c>
      <c r="F23" s="19">
        <v>0</v>
      </c>
      <c r="G23" s="19">
        <v>42</v>
      </c>
      <c r="H23" s="19">
        <v>124</v>
      </c>
      <c r="I23" s="19">
        <v>99</v>
      </c>
      <c r="J23" s="19">
        <v>89</v>
      </c>
      <c r="K23" s="19">
        <v>69</v>
      </c>
      <c r="L23" s="19">
        <v>59</v>
      </c>
      <c r="M23" s="19">
        <v>19</v>
      </c>
      <c r="N23" t="s">
        <v>419</v>
      </c>
    </row>
    <row r="24" spans="1:14" x14ac:dyDescent="0.3">
      <c r="A24" s="17" t="s">
        <v>139</v>
      </c>
      <c r="B24" s="18" t="s">
        <v>121</v>
      </c>
      <c r="C24" s="18">
        <v>13.5</v>
      </c>
      <c r="D24" s="19">
        <v>18</v>
      </c>
      <c r="E24" s="19">
        <v>16</v>
      </c>
      <c r="F24" s="19">
        <v>11</v>
      </c>
      <c r="G24" s="19">
        <v>39</v>
      </c>
      <c r="H24" s="19">
        <v>43</v>
      </c>
      <c r="I24" s="19">
        <v>54</v>
      </c>
      <c r="J24" s="19">
        <v>109</v>
      </c>
      <c r="K24" s="19">
        <v>118</v>
      </c>
      <c r="L24" s="19">
        <v>118</v>
      </c>
      <c r="M24" s="19">
        <v>22</v>
      </c>
      <c r="N24" t="s">
        <v>420</v>
      </c>
    </row>
    <row r="25" spans="1:14" x14ac:dyDescent="0.3">
      <c r="A25" s="17" t="s">
        <v>140</v>
      </c>
      <c r="B25" s="18" t="s">
        <v>118</v>
      </c>
      <c r="C25" s="18">
        <v>3.4</v>
      </c>
      <c r="D25" s="19">
        <v>36</v>
      </c>
      <c r="E25" s="19">
        <v>11</v>
      </c>
      <c r="F25" s="19">
        <v>0</v>
      </c>
      <c r="G25" s="19">
        <v>33</v>
      </c>
      <c r="H25" s="19">
        <v>142</v>
      </c>
      <c r="I25" s="19">
        <v>69</v>
      </c>
      <c r="J25" s="19">
        <v>66</v>
      </c>
      <c r="K25" s="19">
        <v>77</v>
      </c>
      <c r="L25" s="19">
        <v>104</v>
      </c>
      <c r="M25" s="19">
        <v>9</v>
      </c>
      <c r="N25" t="s">
        <v>415</v>
      </c>
    </row>
    <row r="26" spans="1:14" x14ac:dyDescent="0.3">
      <c r="A26" s="17" t="s">
        <v>141</v>
      </c>
      <c r="B26" s="18" t="s">
        <v>118</v>
      </c>
      <c r="C26" s="18">
        <v>4.2</v>
      </c>
      <c r="D26" s="19">
        <v>44</v>
      </c>
      <c r="E26" s="19">
        <v>10</v>
      </c>
      <c r="F26" s="19">
        <v>11</v>
      </c>
      <c r="G26" s="19">
        <v>44</v>
      </c>
      <c r="H26" s="19">
        <v>166</v>
      </c>
      <c r="I26" s="19">
        <v>106</v>
      </c>
      <c r="J26" s="19">
        <v>50</v>
      </c>
      <c r="K26" s="19">
        <v>66</v>
      </c>
      <c r="L26" s="19">
        <v>55</v>
      </c>
      <c r="M26" s="19">
        <v>12</v>
      </c>
      <c r="N26" t="s">
        <v>439</v>
      </c>
    </row>
    <row r="27" spans="1:14" x14ac:dyDescent="0.3">
      <c r="A27" s="17" t="s">
        <v>20</v>
      </c>
      <c r="B27" s="18" t="s">
        <v>118</v>
      </c>
      <c r="C27" s="18">
        <v>5.6</v>
      </c>
      <c r="D27" s="19">
        <v>25</v>
      </c>
      <c r="E27" s="19">
        <v>12</v>
      </c>
      <c r="F27" s="19">
        <v>19</v>
      </c>
      <c r="G27" s="19">
        <v>45</v>
      </c>
      <c r="H27" s="19">
        <v>108</v>
      </c>
      <c r="I27" s="19">
        <v>52</v>
      </c>
      <c r="J27" s="19">
        <v>45</v>
      </c>
      <c r="K27" s="19">
        <v>65</v>
      </c>
      <c r="L27" s="19">
        <v>141</v>
      </c>
      <c r="M27" s="19">
        <v>44</v>
      </c>
      <c r="N27" t="s">
        <v>421</v>
      </c>
    </row>
    <row r="28" spans="1:14" x14ac:dyDescent="0.3">
      <c r="A28" s="17" t="s">
        <v>142</v>
      </c>
      <c r="B28" s="18" t="s">
        <v>121</v>
      </c>
      <c r="C28" s="18">
        <v>5.2</v>
      </c>
      <c r="D28" s="19">
        <v>18</v>
      </c>
      <c r="E28" s="19">
        <v>9</v>
      </c>
      <c r="F28" s="19">
        <v>16</v>
      </c>
      <c r="G28" s="19">
        <v>57</v>
      </c>
      <c r="H28" s="19">
        <v>91</v>
      </c>
      <c r="I28" s="19">
        <v>43</v>
      </c>
      <c r="J28" s="19">
        <v>67</v>
      </c>
      <c r="K28" s="19">
        <v>62</v>
      </c>
      <c r="L28" s="19">
        <v>147</v>
      </c>
      <c r="M28" s="19">
        <v>33</v>
      </c>
      <c r="N28" t="s">
        <v>417</v>
      </c>
    </row>
    <row r="29" spans="1:14" x14ac:dyDescent="0.3">
      <c r="A29" s="17" t="s">
        <v>143</v>
      </c>
      <c r="B29" s="18" t="s">
        <v>124</v>
      </c>
      <c r="C29" s="18">
        <v>10</v>
      </c>
      <c r="D29" s="19">
        <v>0</v>
      </c>
      <c r="E29" s="19">
        <v>0</v>
      </c>
      <c r="F29" s="19">
        <v>0</v>
      </c>
      <c r="G29" s="19">
        <v>4</v>
      </c>
      <c r="H29" s="19">
        <v>22</v>
      </c>
      <c r="I29" s="19">
        <v>22</v>
      </c>
      <c r="J29" s="19">
        <v>59</v>
      </c>
      <c r="K29" s="19">
        <v>99</v>
      </c>
      <c r="L29" s="19">
        <v>261</v>
      </c>
      <c r="M29" s="19">
        <v>32</v>
      </c>
      <c r="N29" t="s">
        <v>417</v>
      </c>
    </row>
    <row r="30" spans="1:14" x14ac:dyDescent="0.3">
      <c r="A30" s="17" t="s">
        <v>21</v>
      </c>
      <c r="B30" s="18" t="s">
        <v>118</v>
      </c>
      <c r="C30" s="18">
        <v>11.3</v>
      </c>
      <c r="D30" s="19">
        <v>35</v>
      </c>
      <c r="E30" s="19">
        <v>5</v>
      </c>
      <c r="F30" s="19">
        <v>5</v>
      </c>
      <c r="G30" s="19">
        <v>25</v>
      </c>
      <c r="H30" s="19">
        <v>137</v>
      </c>
      <c r="I30" s="19">
        <v>103</v>
      </c>
      <c r="J30" s="19">
        <v>69</v>
      </c>
      <c r="K30" s="19">
        <v>116</v>
      </c>
      <c r="L30" s="19">
        <v>43</v>
      </c>
      <c r="M30" s="19">
        <v>7</v>
      </c>
      <c r="N30" t="s">
        <v>421</v>
      </c>
    </row>
    <row r="31" spans="1:14" x14ac:dyDescent="0.3">
      <c r="A31" s="17" t="s">
        <v>144</v>
      </c>
      <c r="B31" s="18" t="s">
        <v>118</v>
      </c>
      <c r="C31" s="18">
        <v>16.5</v>
      </c>
      <c r="D31" s="19">
        <v>0</v>
      </c>
      <c r="E31" s="19">
        <v>0</v>
      </c>
      <c r="F31" s="19">
        <v>0</v>
      </c>
      <c r="G31" s="19">
        <v>32</v>
      </c>
      <c r="H31" s="19">
        <v>47</v>
      </c>
      <c r="I31" s="19">
        <v>117</v>
      </c>
      <c r="J31" s="19">
        <v>140</v>
      </c>
      <c r="K31" s="19">
        <v>102</v>
      </c>
      <c r="L31" s="19">
        <v>57</v>
      </c>
      <c r="M31" s="19">
        <v>5</v>
      </c>
      <c r="N31" t="s">
        <v>421</v>
      </c>
    </row>
    <row r="32" spans="1:14" x14ac:dyDescent="0.3">
      <c r="A32" s="17" t="s">
        <v>145</v>
      </c>
      <c r="B32" s="18" t="s">
        <v>118</v>
      </c>
      <c r="C32" s="18">
        <v>11</v>
      </c>
      <c r="D32" s="19">
        <v>0</v>
      </c>
      <c r="E32" s="19">
        <v>0</v>
      </c>
      <c r="F32" s="19">
        <v>0</v>
      </c>
      <c r="G32" s="19">
        <v>25</v>
      </c>
      <c r="H32" s="19">
        <v>42</v>
      </c>
      <c r="I32" s="19">
        <v>63</v>
      </c>
      <c r="J32" s="19">
        <v>113</v>
      </c>
      <c r="K32" s="19">
        <v>115</v>
      </c>
      <c r="L32" s="19">
        <v>98</v>
      </c>
      <c r="M32" s="19">
        <v>45</v>
      </c>
      <c r="N32" t="s">
        <v>416</v>
      </c>
    </row>
    <row r="33" spans="1:14" x14ac:dyDescent="0.3">
      <c r="A33" s="17" t="s">
        <v>146</v>
      </c>
      <c r="B33" s="18" t="s">
        <v>119</v>
      </c>
      <c r="C33" s="18">
        <v>5.2</v>
      </c>
      <c r="D33" s="19">
        <v>53</v>
      </c>
      <c r="E33" s="19">
        <v>9</v>
      </c>
      <c r="F33" s="19">
        <v>0</v>
      </c>
      <c r="G33" s="19">
        <v>38</v>
      </c>
      <c r="H33" s="19">
        <v>207</v>
      </c>
      <c r="I33" s="19">
        <v>100</v>
      </c>
      <c r="J33" s="19">
        <v>56</v>
      </c>
      <c r="K33" s="19">
        <v>45</v>
      </c>
      <c r="L33" s="19">
        <v>50</v>
      </c>
      <c r="M33" s="19">
        <v>4</v>
      </c>
      <c r="N33" t="s">
        <v>415</v>
      </c>
    </row>
    <row r="34" spans="1:14" x14ac:dyDescent="0.3">
      <c r="A34" s="17" t="s">
        <v>147</v>
      </c>
      <c r="B34" s="18" t="s">
        <v>119</v>
      </c>
      <c r="C34" s="18">
        <v>4.3</v>
      </c>
      <c r="D34" s="19">
        <v>66</v>
      </c>
      <c r="E34" s="19">
        <v>0</v>
      </c>
      <c r="F34" s="19">
        <v>0</v>
      </c>
      <c r="G34" s="19">
        <v>72</v>
      </c>
      <c r="H34" s="19">
        <v>250</v>
      </c>
      <c r="I34" s="19">
        <v>113</v>
      </c>
      <c r="J34" s="19">
        <v>34</v>
      </c>
      <c r="K34" s="19">
        <v>20</v>
      </c>
      <c r="L34" s="19">
        <v>2</v>
      </c>
      <c r="M34" s="19">
        <v>0</v>
      </c>
      <c r="N34" t="s">
        <v>415</v>
      </c>
    </row>
    <row r="35" spans="1:14" x14ac:dyDescent="0.3">
      <c r="A35" s="17" t="s">
        <v>148</v>
      </c>
      <c r="B35" s="18" t="s">
        <v>118</v>
      </c>
      <c r="C35" s="18">
        <v>5.3</v>
      </c>
      <c r="D35" s="19">
        <v>46</v>
      </c>
      <c r="E35" s="19">
        <v>23</v>
      </c>
      <c r="F35" s="19">
        <v>15</v>
      </c>
      <c r="G35" s="19">
        <v>59</v>
      </c>
      <c r="H35" s="19">
        <v>127</v>
      </c>
      <c r="I35" s="19">
        <v>111</v>
      </c>
      <c r="J35" s="19">
        <v>69</v>
      </c>
      <c r="K35" s="19">
        <v>57</v>
      </c>
      <c r="L35" s="19">
        <v>58</v>
      </c>
      <c r="M35" s="19">
        <v>19</v>
      </c>
      <c r="N35" t="s">
        <v>440</v>
      </c>
    </row>
    <row r="36" spans="1:14" x14ac:dyDescent="0.3">
      <c r="A36" s="17" t="s">
        <v>149</v>
      </c>
      <c r="B36" s="18" t="s">
        <v>118</v>
      </c>
      <c r="C36" s="18">
        <v>7</v>
      </c>
      <c r="D36" s="19">
        <v>0</v>
      </c>
      <c r="E36" s="19">
        <v>0</v>
      </c>
      <c r="F36" s="19">
        <v>0</v>
      </c>
      <c r="G36" s="19">
        <v>1</v>
      </c>
      <c r="H36" s="19">
        <v>19</v>
      </c>
      <c r="I36" s="19">
        <v>26</v>
      </c>
      <c r="J36" s="19">
        <v>78</v>
      </c>
      <c r="K36" s="19">
        <v>126</v>
      </c>
      <c r="L36" s="19">
        <v>172</v>
      </c>
      <c r="M36" s="19">
        <v>79</v>
      </c>
      <c r="N36" t="s">
        <v>420</v>
      </c>
    </row>
    <row r="37" spans="1:14" x14ac:dyDescent="0.3">
      <c r="A37" s="20" t="s">
        <v>22</v>
      </c>
      <c r="B37" s="21" t="s">
        <v>118</v>
      </c>
      <c r="C37" s="18">
        <v>4.9000000000000004</v>
      </c>
      <c r="D37" s="21">
        <v>27</v>
      </c>
      <c r="E37" s="21">
        <v>14</v>
      </c>
      <c r="F37" s="21">
        <v>30</v>
      </c>
      <c r="G37" s="21">
        <v>85</v>
      </c>
      <c r="H37" s="21">
        <v>111</v>
      </c>
      <c r="I37" s="21">
        <v>66</v>
      </c>
      <c r="J37" s="21">
        <v>47</v>
      </c>
      <c r="K37" s="21">
        <v>46</v>
      </c>
      <c r="L37" s="21">
        <v>128</v>
      </c>
      <c r="M37" s="21">
        <v>17</v>
      </c>
      <c r="N37" t="s">
        <v>438</v>
      </c>
    </row>
    <row r="38" spans="1:14" x14ac:dyDescent="0.3">
      <c r="A38" s="17" t="s">
        <v>150</v>
      </c>
      <c r="B38" s="18" t="s">
        <v>119</v>
      </c>
      <c r="C38" s="18">
        <v>6</v>
      </c>
      <c r="D38" s="19">
        <v>19</v>
      </c>
      <c r="E38" s="19">
        <v>18</v>
      </c>
      <c r="F38" s="19">
        <v>15</v>
      </c>
      <c r="G38" s="19">
        <v>39</v>
      </c>
      <c r="H38" s="19">
        <v>49</v>
      </c>
      <c r="I38" s="19">
        <v>67</v>
      </c>
      <c r="J38" s="19">
        <v>85</v>
      </c>
      <c r="K38" s="19">
        <v>137</v>
      </c>
      <c r="L38" s="19">
        <v>113</v>
      </c>
      <c r="M38" s="19">
        <v>10</v>
      </c>
      <c r="N38" t="s">
        <v>417</v>
      </c>
    </row>
    <row r="39" spans="1:14" x14ac:dyDescent="0.3">
      <c r="A39" s="17" t="s">
        <v>151</v>
      </c>
      <c r="B39" s="18" t="s">
        <v>119</v>
      </c>
      <c r="C39" s="18">
        <v>11</v>
      </c>
      <c r="D39" s="19">
        <v>22</v>
      </c>
      <c r="E39" s="19">
        <v>22</v>
      </c>
      <c r="F39" s="19">
        <v>18</v>
      </c>
      <c r="G39" s="19">
        <v>42</v>
      </c>
      <c r="H39" s="19">
        <v>41</v>
      </c>
      <c r="I39" s="19">
        <v>87</v>
      </c>
      <c r="J39" s="19">
        <v>74</v>
      </c>
      <c r="K39" s="19">
        <v>112</v>
      </c>
      <c r="L39" s="19">
        <v>128</v>
      </c>
      <c r="M39" s="19">
        <v>16</v>
      </c>
      <c r="N39" t="s">
        <v>417</v>
      </c>
    </row>
    <row r="40" spans="1:14" x14ac:dyDescent="0.3">
      <c r="A40" s="17" t="s">
        <v>23</v>
      </c>
      <c r="B40" s="18" t="s">
        <v>118</v>
      </c>
      <c r="C40" s="18">
        <v>15.8</v>
      </c>
      <c r="D40" s="19">
        <v>1</v>
      </c>
      <c r="E40" s="19">
        <v>2</v>
      </c>
      <c r="F40" s="19">
        <v>44</v>
      </c>
      <c r="G40" s="19">
        <v>96</v>
      </c>
      <c r="H40" s="19">
        <v>74</v>
      </c>
      <c r="I40" s="19">
        <v>70</v>
      </c>
      <c r="J40" s="19">
        <v>93</v>
      </c>
      <c r="K40" s="19">
        <v>88</v>
      </c>
      <c r="L40" s="19">
        <v>79</v>
      </c>
      <c r="M40" s="19">
        <v>0</v>
      </c>
      <c r="N40" t="s">
        <v>415</v>
      </c>
    </row>
    <row r="41" spans="1:14" x14ac:dyDescent="0.3">
      <c r="A41" s="20" t="s">
        <v>24</v>
      </c>
      <c r="B41" s="21" t="s">
        <v>118</v>
      </c>
      <c r="C41" s="18">
        <v>10.1</v>
      </c>
      <c r="D41" s="21">
        <v>41</v>
      </c>
      <c r="E41" s="21">
        <v>7</v>
      </c>
      <c r="F41" s="21">
        <v>4</v>
      </c>
      <c r="G41" s="21">
        <v>26</v>
      </c>
      <c r="H41" s="21">
        <v>107</v>
      </c>
      <c r="I41" s="21">
        <v>79</v>
      </c>
      <c r="J41" s="21">
        <v>111</v>
      </c>
      <c r="K41" s="21">
        <v>111</v>
      </c>
      <c r="L41" s="21">
        <v>63</v>
      </c>
      <c r="M41" s="21">
        <v>2</v>
      </c>
      <c r="N41" t="s">
        <v>416</v>
      </c>
    </row>
    <row r="42" spans="1:14" x14ac:dyDescent="0.3">
      <c r="A42" s="17" t="s">
        <v>152</v>
      </c>
      <c r="B42" s="18" t="s">
        <v>118</v>
      </c>
      <c r="C42" s="18">
        <v>10.5</v>
      </c>
      <c r="D42" s="19">
        <v>28</v>
      </c>
      <c r="E42" s="19">
        <v>0</v>
      </c>
      <c r="F42" s="19">
        <v>0</v>
      </c>
      <c r="G42" s="19">
        <v>40</v>
      </c>
      <c r="H42" s="19">
        <v>139</v>
      </c>
      <c r="I42" s="19">
        <v>79</v>
      </c>
      <c r="J42" s="19">
        <v>84</v>
      </c>
      <c r="K42" s="19">
        <v>80</v>
      </c>
      <c r="L42" s="19">
        <v>52</v>
      </c>
      <c r="M42" s="19">
        <v>23</v>
      </c>
      <c r="N42" t="s">
        <v>416</v>
      </c>
    </row>
    <row r="43" spans="1:14" x14ac:dyDescent="0.3">
      <c r="A43" s="17" t="s">
        <v>153</v>
      </c>
      <c r="B43" s="18" t="s">
        <v>118</v>
      </c>
      <c r="C43" s="18">
        <v>5.5</v>
      </c>
      <c r="D43" s="19">
        <v>15</v>
      </c>
      <c r="E43" s="19">
        <v>6</v>
      </c>
      <c r="F43" s="19">
        <v>3</v>
      </c>
      <c r="G43" s="19">
        <v>6</v>
      </c>
      <c r="H43" s="19">
        <v>65</v>
      </c>
      <c r="I43" s="19">
        <v>108</v>
      </c>
      <c r="J43" s="19">
        <v>91</v>
      </c>
      <c r="K43" s="19">
        <v>82</v>
      </c>
      <c r="L43" s="19">
        <v>136</v>
      </c>
      <c r="M43" s="19">
        <v>11</v>
      </c>
      <c r="N43" t="s">
        <v>417</v>
      </c>
    </row>
    <row r="44" spans="1:14" x14ac:dyDescent="0.3">
      <c r="A44" s="17" t="s">
        <v>154</v>
      </c>
      <c r="B44" s="18" t="s">
        <v>119</v>
      </c>
      <c r="C44" s="18">
        <v>14</v>
      </c>
      <c r="D44" s="19">
        <v>40</v>
      </c>
      <c r="E44" s="19">
        <v>4</v>
      </c>
      <c r="F44" s="19">
        <v>5</v>
      </c>
      <c r="G44" s="19">
        <v>9</v>
      </c>
      <c r="H44" s="19">
        <v>90</v>
      </c>
      <c r="I44" s="19">
        <v>113</v>
      </c>
      <c r="J44" s="19">
        <v>156</v>
      </c>
      <c r="K44" s="19">
        <v>75</v>
      </c>
      <c r="L44" s="19">
        <v>56</v>
      </c>
      <c r="M44" s="19">
        <v>0</v>
      </c>
      <c r="N44" t="s">
        <v>419</v>
      </c>
    </row>
    <row r="45" spans="1:14" x14ac:dyDescent="0.3">
      <c r="A45" s="17" t="s">
        <v>372</v>
      </c>
      <c r="B45" s="18" t="s">
        <v>121</v>
      </c>
      <c r="C45" s="18">
        <v>15</v>
      </c>
      <c r="D45" s="19">
        <v>0</v>
      </c>
      <c r="E45" s="19">
        <v>0</v>
      </c>
      <c r="F45" s="19">
        <v>0</v>
      </c>
      <c r="G45" s="19">
        <v>1</v>
      </c>
      <c r="H45" s="19">
        <v>57</v>
      </c>
      <c r="I45" s="19">
        <v>60</v>
      </c>
      <c r="J45" s="19">
        <v>109</v>
      </c>
      <c r="K45" s="19">
        <v>138</v>
      </c>
      <c r="L45" s="19">
        <v>101</v>
      </c>
      <c r="M45" s="19">
        <v>32</v>
      </c>
      <c r="N45" t="s">
        <v>416</v>
      </c>
    </row>
    <row r="46" spans="1:14" x14ac:dyDescent="0.3">
      <c r="A46" s="17" t="s">
        <v>156</v>
      </c>
      <c r="B46" s="18" t="s">
        <v>118</v>
      </c>
      <c r="C46" s="18">
        <v>8</v>
      </c>
      <c r="D46" s="19">
        <v>31</v>
      </c>
      <c r="E46" s="19">
        <v>6</v>
      </c>
      <c r="F46" s="19">
        <v>7</v>
      </c>
      <c r="G46" s="19">
        <v>0</v>
      </c>
      <c r="H46" s="19">
        <v>29</v>
      </c>
      <c r="I46" s="19">
        <v>74</v>
      </c>
      <c r="J46" s="19">
        <v>118</v>
      </c>
      <c r="K46" s="19">
        <v>128</v>
      </c>
      <c r="L46" s="19">
        <v>147</v>
      </c>
      <c r="M46" s="19">
        <v>4</v>
      </c>
      <c r="N46" t="s">
        <v>416</v>
      </c>
    </row>
    <row r="47" spans="1:14" x14ac:dyDescent="0.3">
      <c r="A47" s="20" t="s">
        <v>373</v>
      </c>
      <c r="B47" s="21" t="s">
        <v>118</v>
      </c>
      <c r="C47" s="18">
        <v>15</v>
      </c>
      <c r="D47" s="21">
        <v>44</v>
      </c>
      <c r="E47" s="21">
        <v>6</v>
      </c>
      <c r="F47" s="21">
        <v>4</v>
      </c>
      <c r="G47" s="21">
        <v>33</v>
      </c>
      <c r="H47" s="21">
        <v>118</v>
      </c>
      <c r="I47" s="21">
        <v>81</v>
      </c>
      <c r="J47" s="21">
        <v>73</v>
      </c>
      <c r="K47" s="21">
        <v>73</v>
      </c>
      <c r="L47" s="21">
        <v>111</v>
      </c>
      <c r="M47" s="21">
        <v>11</v>
      </c>
      <c r="N47" t="s">
        <v>439</v>
      </c>
    </row>
    <row r="48" spans="1:14" x14ac:dyDescent="0.3">
      <c r="A48" s="17" t="s">
        <v>25</v>
      </c>
      <c r="B48" s="18" t="s">
        <v>118</v>
      </c>
      <c r="C48" s="18">
        <v>5.8</v>
      </c>
      <c r="D48" s="19">
        <v>50</v>
      </c>
      <c r="E48" s="19">
        <v>6</v>
      </c>
      <c r="F48" s="19">
        <v>6</v>
      </c>
      <c r="G48" s="19">
        <v>32</v>
      </c>
      <c r="H48" s="19">
        <v>171</v>
      </c>
      <c r="I48" s="19">
        <v>106</v>
      </c>
      <c r="J48" s="19">
        <v>61</v>
      </c>
      <c r="K48" s="19">
        <v>63</v>
      </c>
      <c r="L48" s="19">
        <v>64</v>
      </c>
      <c r="M48" s="19">
        <v>3</v>
      </c>
      <c r="N48" t="s">
        <v>415</v>
      </c>
    </row>
    <row r="49" spans="1:14" x14ac:dyDescent="0.3">
      <c r="A49" s="17" t="s">
        <v>157</v>
      </c>
      <c r="B49" s="18" t="s">
        <v>118</v>
      </c>
      <c r="C49" s="18">
        <v>8.5</v>
      </c>
      <c r="D49" s="19">
        <v>0</v>
      </c>
      <c r="E49" s="19">
        <v>0</v>
      </c>
      <c r="F49" s="19">
        <v>4</v>
      </c>
      <c r="G49" s="19">
        <v>7</v>
      </c>
      <c r="H49" s="19">
        <v>53</v>
      </c>
      <c r="I49" s="19">
        <v>76</v>
      </c>
      <c r="J49" s="19">
        <v>93</v>
      </c>
      <c r="K49" s="19">
        <v>50</v>
      </c>
      <c r="L49" s="19">
        <v>170</v>
      </c>
      <c r="M49" s="19">
        <v>54</v>
      </c>
      <c r="N49" t="s">
        <v>420</v>
      </c>
    </row>
    <row r="50" spans="1:14" x14ac:dyDescent="0.3">
      <c r="A50" s="17" t="s">
        <v>422</v>
      </c>
      <c r="B50" s="18" t="s">
        <v>123</v>
      </c>
      <c r="C50" s="18">
        <v>3</v>
      </c>
      <c r="D50" s="19">
        <v>0</v>
      </c>
      <c r="E50" s="19">
        <v>0</v>
      </c>
      <c r="F50" s="19">
        <v>0</v>
      </c>
      <c r="G50" s="19">
        <v>32</v>
      </c>
      <c r="H50" s="19">
        <v>75</v>
      </c>
      <c r="I50" s="19">
        <v>67</v>
      </c>
      <c r="J50" s="19">
        <v>69</v>
      </c>
      <c r="K50" s="19">
        <v>71</v>
      </c>
      <c r="L50" s="19">
        <v>160</v>
      </c>
      <c r="M50" s="19">
        <v>26</v>
      </c>
      <c r="N50" t="s">
        <v>417</v>
      </c>
    </row>
    <row r="51" spans="1:14" x14ac:dyDescent="0.3">
      <c r="A51" s="17" t="s">
        <v>158</v>
      </c>
      <c r="B51" s="18" t="s">
        <v>119</v>
      </c>
      <c r="C51" s="18">
        <v>4</v>
      </c>
      <c r="D51" s="19">
        <v>66</v>
      </c>
      <c r="E51" s="19">
        <v>3</v>
      </c>
      <c r="F51" s="19">
        <v>1</v>
      </c>
      <c r="G51" s="19">
        <v>134</v>
      </c>
      <c r="H51" s="19">
        <v>234</v>
      </c>
      <c r="I51" s="19">
        <v>47</v>
      </c>
      <c r="J51" s="19">
        <v>43</v>
      </c>
      <c r="K51" s="19">
        <v>33</v>
      </c>
      <c r="L51" s="19">
        <v>9</v>
      </c>
      <c r="M51" s="19">
        <v>0</v>
      </c>
      <c r="N51" t="s">
        <v>441</v>
      </c>
    </row>
    <row r="52" spans="1:14" x14ac:dyDescent="0.3">
      <c r="A52" s="17" t="s">
        <v>159</v>
      </c>
      <c r="B52" s="18" t="s">
        <v>119</v>
      </c>
      <c r="C52" s="18">
        <v>6.8</v>
      </c>
      <c r="D52" s="19">
        <v>68</v>
      </c>
      <c r="E52" s="19">
        <v>8</v>
      </c>
      <c r="F52" s="19">
        <v>2</v>
      </c>
      <c r="G52" s="19">
        <v>83</v>
      </c>
      <c r="H52" s="19">
        <v>220</v>
      </c>
      <c r="I52" s="19">
        <v>129</v>
      </c>
      <c r="J52" s="19">
        <v>43</v>
      </c>
      <c r="K52" s="19">
        <v>18</v>
      </c>
      <c r="L52" s="19">
        <v>7</v>
      </c>
      <c r="M52" s="19">
        <v>0</v>
      </c>
      <c r="N52" t="s">
        <v>441</v>
      </c>
    </row>
    <row r="53" spans="1:14" x14ac:dyDescent="0.3">
      <c r="A53" s="17" t="s">
        <v>160</v>
      </c>
      <c r="B53" s="18" t="s">
        <v>118</v>
      </c>
      <c r="C53" s="18">
        <v>8</v>
      </c>
      <c r="D53" s="19">
        <v>32</v>
      </c>
      <c r="E53" s="19">
        <v>0</v>
      </c>
      <c r="F53" s="19">
        <v>0</v>
      </c>
      <c r="G53" s="19">
        <v>15</v>
      </c>
      <c r="H53" s="19">
        <v>62</v>
      </c>
      <c r="I53" s="19">
        <v>136</v>
      </c>
      <c r="J53" s="19">
        <v>107</v>
      </c>
      <c r="K53" s="19">
        <v>101</v>
      </c>
      <c r="L53" s="19">
        <v>65</v>
      </c>
      <c r="M53" s="19">
        <v>13</v>
      </c>
      <c r="N53" t="s">
        <v>416</v>
      </c>
    </row>
    <row r="54" spans="1:14" x14ac:dyDescent="0.3">
      <c r="A54" s="17" t="s">
        <v>161</v>
      </c>
      <c r="B54" s="18" t="s">
        <v>119</v>
      </c>
      <c r="C54" s="18">
        <v>11.5</v>
      </c>
      <c r="D54" s="19">
        <v>24</v>
      </c>
      <c r="E54" s="19">
        <v>8</v>
      </c>
      <c r="F54" s="19">
        <v>17</v>
      </c>
      <c r="G54" s="19">
        <v>28</v>
      </c>
      <c r="H54" s="19">
        <v>28</v>
      </c>
      <c r="I54" s="19">
        <v>78</v>
      </c>
      <c r="J54" s="19">
        <v>117</v>
      </c>
      <c r="K54" s="19">
        <v>119</v>
      </c>
      <c r="L54" s="19">
        <v>114</v>
      </c>
      <c r="M54" s="19">
        <v>70</v>
      </c>
      <c r="N54" t="s">
        <v>416</v>
      </c>
    </row>
    <row r="55" spans="1:14" x14ac:dyDescent="0.3">
      <c r="A55" s="17" t="s">
        <v>162</v>
      </c>
      <c r="B55" s="18" t="s">
        <v>121</v>
      </c>
      <c r="C55" s="18">
        <v>6.5</v>
      </c>
      <c r="D55" s="19">
        <v>21</v>
      </c>
      <c r="E55" s="19">
        <v>14</v>
      </c>
      <c r="F55" s="19">
        <v>13</v>
      </c>
      <c r="G55" s="19">
        <v>14</v>
      </c>
      <c r="H55" s="19">
        <v>81</v>
      </c>
      <c r="I55" s="19">
        <v>68</v>
      </c>
      <c r="J55" s="19">
        <v>57</v>
      </c>
      <c r="K55" s="19">
        <v>65</v>
      </c>
      <c r="L55" s="19">
        <v>157</v>
      </c>
      <c r="M55" s="19">
        <v>59</v>
      </c>
      <c r="N55" t="s">
        <v>417</v>
      </c>
    </row>
    <row r="56" spans="1:14" x14ac:dyDescent="0.3">
      <c r="A56" s="20" t="s">
        <v>26</v>
      </c>
      <c r="B56" s="21" t="s">
        <v>118</v>
      </c>
      <c r="C56" s="18">
        <v>11.3</v>
      </c>
      <c r="D56" s="21">
        <v>29</v>
      </c>
      <c r="E56" s="21">
        <v>11</v>
      </c>
      <c r="F56" s="21">
        <v>8</v>
      </c>
      <c r="G56" s="21">
        <v>20</v>
      </c>
      <c r="H56" s="21">
        <v>43</v>
      </c>
      <c r="I56" s="21">
        <v>99</v>
      </c>
      <c r="J56" s="21">
        <v>115</v>
      </c>
      <c r="K56" s="21">
        <v>127</v>
      </c>
      <c r="L56" s="21">
        <v>95</v>
      </c>
      <c r="M56" s="21">
        <v>1</v>
      </c>
      <c r="N56" t="s">
        <v>416</v>
      </c>
    </row>
    <row r="57" spans="1:14" x14ac:dyDescent="0.3">
      <c r="A57" s="17" t="s">
        <v>163</v>
      </c>
      <c r="B57" s="18" t="s">
        <v>119</v>
      </c>
      <c r="C57" s="18">
        <v>8.5</v>
      </c>
      <c r="D57" s="19">
        <v>0</v>
      </c>
      <c r="E57" s="19">
        <v>0</v>
      </c>
      <c r="F57" s="19">
        <v>0</v>
      </c>
      <c r="G57" s="19">
        <v>0</v>
      </c>
      <c r="H57" s="19">
        <v>29</v>
      </c>
      <c r="I57" s="19">
        <v>111</v>
      </c>
      <c r="J57" s="19">
        <v>135</v>
      </c>
      <c r="K57" s="19">
        <v>61</v>
      </c>
      <c r="L57" s="19">
        <v>105</v>
      </c>
      <c r="M57" s="19">
        <v>59</v>
      </c>
      <c r="N57" t="s">
        <v>416</v>
      </c>
    </row>
    <row r="58" spans="1:14" x14ac:dyDescent="0.3">
      <c r="A58" s="17" t="s">
        <v>27</v>
      </c>
      <c r="B58" s="18" t="s">
        <v>118</v>
      </c>
      <c r="C58" s="18">
        <v>17</v>
      </c>
      <c r="D58" s="19">
        <v>21</v>
      </c>
      <c r="E58" s="19">
        <v>0</v>
      </c>
      <c r="F58" s="19">
        <v>0</v>
      </c>
      <c r="G58" s="19">
        <v>38</v>
      </c>
      <c r="H58" s="19">
        <v>18</v>
      </c>
      <c r="I58" s="19">
        <v>71</v>
      </c>
      <c r="J58" s="19">
        <v>156</v>
      </c>
      <c r="K58" s="19">
        <v>88</v>
      </c>
      <c r="L58" s="19">
        <v>111</v>
      </c>
      <c r="M58" s="19">
        <v>22</v>
      </c>
      <c r="N58" t="s">
        <v>419</v>
      </c>
    </row>
    <row r="59" spans="1:14" x14ac:dyDescent="0.3">
      <c r="A59" s="20" t="s">
        <v>28</v>
      </c>
      <c r="B59" s="21" t="s">
        <v>118</v>
      </c>
      <c r="C59" s="18">
        <v>7.2</v>
      </c>
      <c r="D59" s="21">
        <v>48</v>
      </c>
      <c r="E59" s="21">
        <v>10</v>
      </c>
      <c r="F59" s="21">
        <v>5</v>
      </c>
      <c r="G59" s="21">
        <v>54</v>
      </c>
      <c r="H59" s="21">
        <v>195</v>
      </c>
      <c r="I59" s="21">
        <v>70</v>
      </c>
      <c r="J59" s="21">
        <v>46</v>
      </c>
      <c r="K59" s="21">
        <v>47</v>
      </c>
      <c r="L59" s="21">
        <v>80</v>
      </c>
      <c r="M59" s="21">
        <v>8</v>
      </c>
      <c r="N59" t="s">
        <v>438</v>
      </c>
    </row>
    <row r="60" spans="1:14" x14ac:dyDescent="0.3">
      <c r="A60" s="17" t="s">
        <v>164</v>
      </c>
      <c r="B60" s="18" t="s">
        <v>119</v>
      </c>
      <c r="C60" s="18">
        <v>7</v>
      </c>
      <c r="D60" s="19">
        <v>30</v>
      </c>
      <c r="E60" s="19">
        <v>22</v>
      </c>
      <c r="F60" s="19">
        <v>8</v>
      </c>
      <c r="G60" s="19">
        <v>37</v>
      </c>
      <c r="H60" s="19">
        <v>65</v>
      </c>
      <c r="I60" s="19">
        <v>78</v>
      </c>
      <c r="J60" s="19">
        <v>90</v>
      </c>
      <c r="K60" s="19">
        <v>116</v>
      </c>
      <c r="L60" s="19">
        <v>108</v>
      </c>
      <c r="M60" s="19">
        <v>5</v>
      </c>
      <c r="N60" t="s">
        <v>417</v>
      </c>
    </row>
    <row r="61" spans="1:14" x14ac:dyDescent="0.3">
      <c r="A61" s="17" t="s">
        <v>165</v>
      </c>
      <c r="B61" s="18" t="s">
        <v>118</v>
      </c>
      <c r="C61" s="18">
        <v>12</v>
      </c>
      <c r="D61" s="19">
        <v>0</v>
      </c>
      <c r="E61" s="19">
        <v>0</v>
      </c>
      <c r="F61" s="19">
        <v>3</v>
      </c>
      <c r="G61" s="19">
        <v>13</v>
      </c>
      <c r="H61" s="19">
        <v>32</v>
      </c>
      <c r="I61" s="19">
        <v>97</v>
      </c>
      <c r="J61" s="19">
        <v>173</v>
      </c>
      <c r="K61" s="19">
        <v>122</v>
      </c>
      <c r="L61" s="19">
        <v>34</v>
      </c>
      <c r="M61" s="19">
        <v>8</v>
      </c>
      <c r="N61" t="s">
        <v>420</v>
      </c>
    </row>
    <row r="62" spans="1:14" x14ac:dyDescent="0.3">
      <c r="A62" s="17" t="s">
        <v>374</v>
      </c>
      <c r="B62" s="18" t="s">
        <v>121</v>
      </c>
      <c r="C62" s="18">
        <v>19</v>
      </c>
      <c r="D62" s="19">
        <v>0</v>
      </c>
      <c r="E62" s="19">
        <v>0</v>
      </c>
      <c r="F62" s="19">
        <v>0</v>
      </c>
      <c r="G62" s="19">
        <v>10</v>
      </c>
      <c r="H62" s="19">
        <v>95</v>
      </c>
      <c r="I62" s="19">
        <v>45</v>
      </c>
      <c r="J62" s="19">
        <v>139</v>
      </c>
      <c r="K62" s="19">
        <v>71</v>
      </c>
      <c r="L62" s="19">
        <v>106</v>
      </c>
      <c r="M62" s="19">
        <v>36</v>
      </c>
      <c r="N62" t="s">
        <v>416</v>
      </c>
    </row>
    <row r="63" spans="1:14" x14ac:dyDescent="0.3">
      <c r="A63" s="17" t="s">
        <v>166</v>
      </c>
      <c r="B63" s="18" t="s">
        <v>118</v>
      </c>
      <c r="C63" s="18">
        <v>9.5</v>
      </c>
      <c r="D63" s="19">
        <v>0</v>
      </c>
      <c r="E63" s="19">
        <v>0</v>
      </c>
      <c r="F63" s="19">
        <v>0</v>
      </c>
      <c r="G63" s="19">
        <v>12</v>
      </c>
      <c r="H63" s="19">
        <v>50</v>
      </c>
      <c r="I63" s="19">
        <v>83</v>
      </c>
      <c r="J63" s="19">
        <v>150</v>
      </c>
      <c r="K63" s="19">
        <v>86</v>
      </c>
      <c r="L63" s="19">
        <v>102</v>
      </c>
      <c r="M63" s="19">
        <v>17</v>
      </c>
      <c r="N63" t="s">
        <v>419</v>
      </c>
    </row>
    <row r="64" spans="1:14" x14ac:dyDescent="0.3">
      <c r="A64" s="17" t="s">
        <v>167</v>
      </c>
      <c r="B64" s="18" t="s">
        <v>121</v>
      </c>
      <c r="C64" s="18">
        <v>5.7</v>
      </c>
      <c r="D64" s="19">
        <v>14</v>
      </c>
      <c r="E64" s="19">
        <v>7</v>
      </c>
      <c r="F64" s="19">
        <v>26</v>
      </c>
      <c r="G64" s="19">
        <v>109</v>
      </c>
      <c r="H64" s="19">
        <v>60</v>
      </c>
      <c r="I64" s="19">
        <v>49</v>
      </c>
      <c r="J64" s="19">
        <v>70</v>
      </c>
      <c r="K64" s="19">
        <v>68</v>
      </c>
      <c r="L64" s="19">
        <v>123</v>
      </c>
      <c r="M64" s="19">
        <v>21</v>
      </c>
      <c r="N64" t="s">
        <v>417</v>
      </c>
    </row>
    <row r="65" spans="1:14" x14ac:dyDescent="0.3">
      <c r="A65" s="17" t="s">
        <v>29</v>
      </c>
      <c r="B65" s="18" t="s">
        <v>118</v>
      </c>
      <c r="C65" s="18">
        <v>9.9</v>
      </c>
      <c r="D65" s="19">
        <v>63</v>
      </c>
      <c r="E65" s="19">
        <v>4</v>
      </c>
      <c r="F65" s="19">
        <v>2</v>
      </c>
      <c r="G65" s="19">
        <v>25</v>
      </c>
      <c r="H65" s="19">
        <v>227</v>
      </c>
      <c r="I65" s="19">
        <v>84</v>
      </c>
      <c r="J65" s="19">
        <v>41</v>
      </c>
      <c r="K65" s="19">
        <v>77</v>
      </c>
      <c r="L65" s="19">
        <v>46</v>
      </c>
      <c r="M65" s="19">
        <v>0</v>
      </c>
      <c r="N65" t="s">
        <v>421</v>
      </c>
    </row>
    <row r="66" spans="1:14" x14ac:dyDescent="0.3">
      <c r="A66" s="17" t="s">
        <v>168</v>
      </c>
      <c r="B66" s="18" t="s">
        <v>119</v>
      </c>
      <c r="C66" s="18">
        <v>5.6</v>
      </c>
      <c r="D66" s="19">
        <v>67</v>
      </c>
      <c r="E66" s="19">
        <v>1</v>
      </c>
      <c r="F66" s="19">
        <v>0</v>
      </c>
      <c r="G66" s="19">
        <v>81</v>
      </c>
      <c r="H66" s="19">
        <v>254</v>
      </c>
      <c r="I66" s="19">
        <v>92</v>
      </c>
      <c r="J66" s="19">
        <v>43</v>
      </c>
      <c r="K66" s="19">
        <v>22</v>
      </c>
      <c r="L66" s="19">
        <v>7</v>
      </c>
      <c r="M66" s="19">
        <v>1</v>
      </c>
      <c r="N66" t="s">
        <v>415</v>
      </c>
    </row>
    <row r="67" spans="1:14" x14ac:dyDescent="0.3">
      <c r="A67" s="17" t="s">
        <v>169</v>
      </c>
      <c r="B67" s="18" t="s">
        <v>119</v>
      </c>
      <c r="C67" s="18">
        <v>9.8000000000000007</v>
      </c>
      <c r="D67" s="19">
        <v>49</v>
      </c>
      <c r="E67" s="19">
        <v>0</v>
      </c>
      <c r="F67" s="19">
        <v>0</v>
      </c>
      <c r="G67" s="19">
        <v>25</v>
      </c>
      <c r="H67" s="19">
        <v>176</v>
      </c>
      <c r="I67" s="19">
        <v>187</v>
      </c>
      <c r="J67" s="19">
        <v>82</v>
      </c>
      <c r="K67" s="19">
        <v>27</v>
      </c>
      <c r="L67" s="19">
        <v>2</v>
      </c>
      <c r="M67" s="19">
        <v>0</v>
      </c>
      <c r="N67" t="s">
        <v>415</v>
      </c>
    </row>
    <row r="68" spans="1:14" x14ac:dyDescent="0.3">
      <c r="A68" s="17" t="s">
        <v>30</v>
      </c>
      <c r="B68" s="18" t="s">
        <v>118</v>
      </c>
      <c r="C68" s="18">
        <v>5.4</v>
      </c>
      <c r="D68" s="19">
        <v>45</v>
      </c>
      <c r="E68" s="19">
        <v>8</v>
      </c>
      <c r="F68" s="19">
        <v>8</v>
      </c>
      <c r="G68" s="19">
        <v>37</v>
      </c>
      <c r="H68" s="19">
        <v>219</v>
      </c>
      <c r="I68" s="19">
        <v>106</v>
      </c>
      <c r="J68" s="19">
        <v>46</v>
      </c>
      <c r="K68" s="19">
        <v>43</v>
      </c>
      <c r="L68" s="19">
        <v>47</v>
      </c>
      <c r="M68" s="19">
        <v>3</v>
      </c>
      <c r="N68" t="s">
        <v>415</v>
      </c>
    </row>
    <row r="69" spans="1:14" x14ac:dyDescent="0.3">
      <c r="A69" s="17" t="s">
        <v>170</v>
      </c>
      <c r="B69" s="18" t="s">
        <v>119</v>
      </c>
      <c r="C69" s="18">
        <v>10</v>
      </c>
      <c r="D69" s="19">
        <v>22</v>
      </c>
      <c r="E69" s="19">
        <v>10</v>
      </c>
      <c r="F69" s="19">
        <v>8</v>
      </c>
      <c r="G69" s="19">
        <v>28</v>
      </c>
      <c r="H69" s="19">
        <v>97</v>
      </c>
      <c r="I69" s="19">
        <v>85</v>
      </c>
      <c r="J69" s="19">
        <v>99</v>
      </c>
      <c r="K69" s="19">
        <v>78</v>
      </c>
      <c r="L69" s="19">
        <v>103</v>
      </c>
      <c r="M69" s="19">
        <v>9</v>
      </c>
      <c r="N69" t="s">
        <v>416</v>
      </c>
    </row>
    <row r="70" spans="1:14" x14ac:dyDescent="0.3">
      <c r="A70" s="20" t="s">
        <v>31</v>
      </c>
      <c r="B70" s="21" t="s">
        <v>118</v>
      </c>
      <c r="C70" s="18">
        <v>4.9000000000000004</v>
      </c>
      <c r="D70" s="21">
        <v>25</v>
      </c>
      <c r="E70" s="21">
        <v>5</v>
      </c>
      <c r="F70" s="21">
        <v>3</v>
      </c>
      <c r="G70" s="21">
        <v>56</v>
      </c>
      <c r="H70" s="21">
        <v>107</v>
      </c>
      <c r="I70" s="21">
        <v>60</v>
      </c>
      <c r="J70" s="21">
        <v>58</v>
      </c>
      <c r="K70" s="21">
        <v>60</v>
      </c>
      <c r="L70" s="21">
        <v>133</v>
      </c>
      <c r="M70" s="21">
        <v>13</v>
      </c>
      <c r="N70" t="s">
        <v>438</v>
      </c>
    </row>
    <row r="71" spans="1:14" x14ac:dyDescent="0.3">
      <c r="A71" s="17" t="s">
        <v>171</v>
      </c>
      <c r="B71" s="18" t="s">
        <v>118</v>
      </c>
      <c r="C71" s="18">
        <v>5.8</v>
      </c>
      <c r="D71" s="19">
        <v>66</v>
      </c>
      <c r="E71" s="19">
        <v>4</v>
      </c>
      <c r="F71" s="19">
        <v>4</v>
      </c>
      <c r="G71" s="19">
        <v>96</v>
      </c>
      <c r="H71" s="19">
        <v>260</v>
      </c>
      <c r="I71" s="19">
        <v>50</v>
      </c>
      <c r="J71" s="19">
        <v>35</v>
      </c>
      <c r="K71" s="19">
        <v>37</v>
      </c>
      <c r="L71" s="19">
        <v>10</v>
      </c>
      <c r="M71" s="19">
        <v>11</v>
      </c>
      <c r="N71" t="s">
        <v>439</v>
      </c>
    </row>
    <row r="72" spans="1:14" x14ac:dyDescent="0.3">
      <c r="A72" s="17" t="s">
        <v>172</v>
      </c>
      <c r="B72" s="18" t="s">
        <v>118</v>
      </c>
      <c r="C72" s="18">
        <v>6.4</v>
      </c>
      <c r="D72" s="19">
        <v>57</v>
      </c>
      <c r="E72" s="19">
        <v>3</v>
      </c>
      <c r="F72" s="19">
        <v>1</v>
      </c>
      <c r="G72" s="19">
        <v>56</v>
      </c>
      <c r="H72" s="19">
        <v>200</v>
      </c>
      <c r="I72" s="19">
        <v>105</v>
      </c>
      <c r="J72" s="19">
        <v>69</v>
      </c>
      <c r="K72" s="19">
        <v>43</v>
      </c>
      <c r="L72" s="19">
        <v>27</v>
      </c>
      <c r="M72" s="19">
        <v>1</v>
      </c>
      <c r="N72" t="s">
        <v>438</v>
      </c>
    </row>
    <row r="73" spans="1:14" x14ac:dyDescent="0.3">
      <c r="A73" s="17" t="s">
        <v>173</v>
      </c>
      <c r="B73" s="18" t="s">
        <v>118</v>
      </c>
      <c r="C73" s="18">
        <v>6</v>
      </c>
      <c r="D73" s="19">
        <v>70</v>
      </c>
      <c r="E73" s="19">
        <v>2</v>
      </c>
      <c r="F73" s="19">
        <v>2</v>
      </c>
      <c r="G73" s="19">
        <v>54</v>
      </c>
      <c r="H73" s="19">
        <v>322</v>
      </c>
      <c r="I73" s="19">
        <v>50</v>
      </c>
      <c r="J73" s="19">
        <v>28</v>
      </c>
      <c r="K73" s="19">
        <v>20</v>
      </c>
      <c r="L73" s="19">
        <v>21</v>
      </c>
      <c r="M73" s="19">
        <v>4</v>
      </c>
      <c r="N73" t="s">
        <v>439</v>
      </c>
    </row>
    <row r="74" spans="1:14" x14ac:dyDescent="0.3">
      <c r="A74" s="17" t="s">
        <v>174</v>
      </c>
      <c r="B74" s="21" t="s">
        <v>124</v>
      </c>
      <c r="C74" s="18">
        <v>19.399999999999999</v>
      </c>
      <c r="D74" s="19">
        <v>0</v>
      </c>
      <c r="E74" s="19">
        <v>0</v>
      </c>
      <c r="F74" s="19">
        <v>10</v>
      </c>
      <c r="G74" s="19">
        <v>11</v>
      </c>
      <c r="H74" s="19">
        <v>16</v>
      </c>
      <c r="I74" s="19">
        <v>11</v>
      </c>
      <c r="J74" s="19">
        <v>16</v>
      </c>
      <c r="K74" s="19">
        <v>239</v>
      </c>
      <c r="L74" s="19">
        <v>208</v>
      </c>
      <c r="M74" s="19">
        <v>0</v>
      </c>
      <c r="N74" t="s">
        <v>420</v>
      </c>
    </row>
    <row r="75" spans="1:14" x14ac:dyDescent="0.3">
      <c r="A75" s="17" t="s">
        <v>32</v>
      </c>
      <c r="B75" s="18" t="s">
        <v>118</v>
      </c>
      <c r="C75" s="18">
        <v>4.4000000000000004</v>
      </c>
      <c r="D75" s="19">
        <v>60</v>
      </c>
      <c r="E75" s="19">
        <v>10</v>
      </c>
      <c r="F75" s="19">
        <v>6</v>
      </c>
      <c r="G75" s="19">
        <v>26</v>
      </c>
      <c r="H75" s="19">
        <v>174</v>
      </c>
      <c r="I75" s="19">
        <v>68</v>
      </c>
      <c r="J75" s="19">
        <v>72</v>
      </c>
      <c r="K75" s="19">
        <v>70</v>
      </c>
      <c r="L75" s="19">
        <v>80</v>
      </c>
      <c r="M75" s="19">
        <v>9</v>
      </c>
      <c r="N75" t="s">
        <v>421</v>
      </c>
    </row>
    <row r="76" spans="1:14" x14ac:dyDescent="0.3">
      <c r="A76" s="17" t="s">
        <v>33</v>
      </c>
      <c r="B76" s="18" t="s">
        <v>118</v>
      </c>
      <c r="C76" s="18">
        <v>2</v>
      </c>
      <c r="D76" s="19">
        <v>26</v>
      </c>
      <c r="E76" s="19">
        <v>7</v>
      </c>
      <c r="F76" s="19">
        <v>14</v>
      </c>
      <c r="G76" s="19">
        <v>153</v>
      </c>
      <c r="H76" s="19">
        <v>112</v>
      </c>
      <c r="I76" s="19">
        <v>44</v>
      </c>
      <c r="J76" s="19">
        <v>39</v>
      </c>
      <c r="K76" s="19">
        <v>42</v>
      </c>
      <c r="L76" s="19">
        <v>97</v>
      </c>
      <c r="M76" s="19">
        <v>12</v>
      </c>
      <c r="N76" t="s">
        <v>415</v>
      </c>
    </row>
    <row r="77" spans="1:14" x14ac:dyDescent="0.3">
      <c r="A77" s="17" t="s">
        <v>175</v>
      </c>
      <c r="B77" s="18" t="s">
        <v>118</v>
      </c>
      <c r="C77" s="18">
        <v>20</v>
      </c>
      <c r="D77" s="19">
        <v>0</v>
      </c>
      <c r="E77" s="19">
        <v>0</v>
      </c>
      <c r="F77" s="19">
        <v>3</v>
      </c>
      <c r="G77" s="19">
        <v>12</v>
      </c>
      <c r="H77" s="19">
        <v>3</v>
      </c>
      <c r="I77" s="19">
        <v>3</v>
      </c>
      <c r="J77" s="19">
        <v>9</v>
      </c>
      <c r="K77" s="19">
        <v>318</v>
      </c>
      <c r="L77" s="19">
        <v>153</v>
      </c>
      <c r="M77" s="19">
        <v>3</v>
      </c>
      <c r="N77" t="s">
        <v>420</v>
      </c>
    </row>
    <row r="78" spans="1:14" x14ac:dyDescent="0.3">
      <c r="A78" s="17" t="s">
        <v>176</v>
      </c>
      <c r="B78" s="18" t="s">
        <v>118</v>
      </c>
      <c r="C78" s="18">
        <v>7.2</v>
      </c>
      <c r="D78" s="19">
        <v>0</v>
      </c>
      <c r="E78" s="19">
        <v>0</v>
      </c>
      <c r="F78" s="19">
        <v>0</v>
      </c>
      <c r="G78" s="19">
        <v>0</v>
      </c>
      <c r="H78" s="19">
        <v>25</v>
      </c>
      <c r="I78" s="19">
        <v>134</v>
      </c>
      <c r="J78" s="19">
        <v>107</v>
      </c>
      <c r="K78" s="19">
        <v>45</v>
      </c>
      <c r="L78" s="19">
        <v>96</v>
      </c>
      <c r="M78" s="19">
        <v>96</v>
      </c>
      <c r="N78" t="s">
        <v>416</v>
      </c>
    </row>
    <row r="79" spans="1:14" x14ac:dyDescent="0.3">
      <c r="A79" s="17" t="s">
        <v>176</v>
      </c>
      <c r="B79" s="18" t="s">
        <v>118</v>
      </c>
      <c r="C79" s="18">
        <v>7.2</v>
      </c>
      <c r="D79" s="19">
        <v>0</v>
      </c>
      <c r="E79" s="19">
        <v>0</v>
      </c>
      <c r="F79" s="19">
        <v>0</v>
      </c>
      <c r="G79" s="19">
        <v>4</v>
      </c>
      <c r="H79" s="19">
        <v>101</v>
      </c>
      <c r="I79" s="19">
        <v>118</v>
      </c>
      <c r="J79" s="19">
        <v>82</v>
      </c>
      <c r="K79" s="19">
        <v>45</v>
      </c>
      <c r="L79" s="19">
        <v>53</v>
      </c>
      <c r="M79" s="19">
        <v>97</v>
      </c>
      <c r="N79" t="s">
        <v>416</v>
      </c>
    </row>
    <row r="80" spans="1:14" x14ac:dyDescent="0.3">
      <c r="A80" s="17" t="s">
        <v>375</v>
      </c>
      <c r="B80" s="18" t="s">
        <v>121</v>
      </c>
      <c r="C80" s="18">
        <v>9</v>
      </c>
      <c r="D80" s="19">
        <v>0</v>
      </c>
      <c r="E80" s="19">
        <v>0</v>
      </c>
      <c r="F80" s="19">
        <v>0</v>
      </c>
      <c r="G80" s="19">
        <v>29</v>
      </c>
      <c r="H80" s="19">
        <v>39</v>
      </c>
      <c r="I80" s="19">
        <v>74</v>
      </c>
      <c r="J80" s="19">
        <v>134</v>
      </c>
      <c r="K80" s="19">
        <v>65</v>
      </c>
      <c r="L80" s="19">
        <v>111</v>
      </c>
      <c r="M80" s="19">
        <v>48</v>
      </c>
      <c r="N80" t="s">
        <v>419</v>
      </c>
    </row>
    <row r="81" spans="1:14" x14ac:dyDescent="0.3">
      <c r="A81" s="17" t="s">
        <v>34</v>
      </c>
      <c r="B81" s="18" t="s">
        <v>118</v>
      </c>
      <c r="C81" s="18">
        <v>2.6</v>
      </c>
      <c r="D81" s="19">
        <v>24</v>
      </c>
      <c r="E81" s="19">
        <v>10</v>
      </c>
      <c r="F81" s="19">
        <v>23</v>
      </c>
      <c r="G81" s="19">
        <v>140</v>
      </c>
      <c r="H81" s="19">
        <v>106</v>
      </c>
      <c r="I81" s="19">
        <v>56</v>
      </c>
      <c r="J81" s="19">
        <v>46</v>
      </c>
      <c r="K81" s="19">
        <v>51</v>
      </c>
      <c r="L81" s="19">
        <v>94</v>
      </c>
      <c r="M81" s="19">
        <v>9</v>
      </c>
      <c r="N81" t="s">
        <v>415</v>
      </c>
    </row>
    <row r="82" spans="1:14" x14ac:dyDescent="0.3">
      <c r="A82" s="20" t="s">
        <v>35</v>
      </c>
      <c r="B82" s="21" t="s">
        <v>118</v>
      </c>
      <c r="C82" s="18">
        <v>9.1</v>
      </c>
      <c r="D82" s="21">
        <v>34</v>
      </c>
      <c r="E82" s="21">
        <v>7</v>
      </c>
      <c r="F82" s="21">
        <v>1</v>
      </c>
      <c r="G82" s="21">
        <v>23</v>
      </c>
      <c r="H82" s="21">
        <v>72</v>
      </c>
      <c r="I82" s="21">
        <v>79</v>
      </c>
      <c r="J82" s="21">
        <v>106</v>
      </c>
      <c r="K82" s="21">
        <v>121</v>
      </c>
      <c r="L82" s="21">
        <v>94</v>
      </c>
      <c r="M82" s="21">
        <v>5</v>
      </c>
      <c r="N82" t="s">
        <v>416</v>
      </c>
    </row>
    <row r="83" spans="1:14" x14ac:dyDescent="0.3">
      <c r="A83" s="17" t="s">
        <v>36</v>
      </c>
      <c r="B83" s="18" t="s">
        <v>118</v>
      </c>
      <c r="C83" s="18">
        <v>2.2000000000000002</v>
      </c>
      <c r="D83" s="19">
        <v>25</v>
      </c>
      <c r="E83" s="19">
        <v>5</v>
      </c>
      <c r="F83" s="19">
        <v>11</v>
      </c>
      <c r="G83" s="19">
        <v>69</v>
      </c>
      <c r="H83" s="19">
        <v>164</v>
      </c>
      <c r="I83" s="19">
        <v>63</v>
      </c>
      <c r="J83" s="19">
        <v>53</v>
      </c>
      <c r="K83" s="19">
        <v>66</v>
      </c>
      <c r="L83" s="19">
        <v>79</v>
      </c>
      <c r="M83" s="19">
        <v>5</v>
      </c>
      <c r="N83" t="s">
        <v>415</v>
      </c>
    </row>
    <row r="84" spans="1:14" x14ac:dyDescent="0.3">
      <c r="A84" s="17" t="s">
        <v>376</v>
      </c>
      <c r="B84" s="18" t="s">
        <v>118</v>
      </c>
      <c r="C84" s="18">
        <v>13</v>
      </c>
      <c r="D84" s="19">
        <v>29</v>
      </c>
      <c r="E84" s="19">
        <v>0</v>
      </c>
      <c r="F84" s="19">
        <v>0</v>
      </c>
      <c r="G84" s="19">
        <v>28</v>
      </c>
      <c r="H84" s="19">
        <v>117</v>
      </c>
      <c r="I84" s="19">
        <v>83</v>
      </c>
      <c r="J84" s="19">
        <v>96</v>
      </c>
      <c r="K84" s="19">
        <v>76</v>
      </c>
      <c r="L84" s="19">
        <v>73</v>
      </c>
      <c r="M84" s="19">
        <v>27</v>
      </c>
      <c r="N84" t="s">
        <v>416</v>
      </c>
    </row>
    <row r="85" spans="1:14" x14ac:dyDescent="0.3">
      <c r="A85" s="17" t="s">
        <v>178</v>
      </c>
      <c r="B85" s="18" t="s">
        <v>118</v>
      </c>
      <c r="C85" s="18">
        <v>9.3000000000000007</v>
      </c>
      <c r="D85" s="19">
        <v>44</v>
      </c>
      <c r="E85" s="19">
        <v>12</v>
      </c>
      <c r="F85" s="19">
        <v>7</v>
      </c>
      <c r="G85" s="19">
        <v>15</v>
      </c>
      <c r="H85" s="19">
        <v>69</v>
      </c>
      <c r="I85" s="19">
        <v>98</v>
      </c>
      <c r="J85" s="19">
        <v>141</v>
      </c>
      <c r="K85" s="19">
        <v>141</v>
      </c>
      <c r="L85" s="19">
        <v>37</v>
      </c>
      <c r="M85" s="19">
        <v>0</v>
      </c>
      <c r="N85" t="s">
        <v>421</v>
      </c>
    </row>
    <row r="86" spans="1:14" x14ac:dyDescent="0.3">
      <c r="A86" s="17" t="s">
        <v>179</v>
      </c>
      <c r="B86" s="18" t="s">
        <v>118</v>
      </c>
      <c r="C86" s="18">
        <v>7.5</v>
      </c>
      <c r="D86" s="19">
        <v>0</v>
      </c>
      <c r="E86" s="19">
        <v>0</v>
      </c>
      <c r="F86" s="19">
        <v>0</v>
      </c>
      <c r="G86" s="19">
        <v>17</v>
      </c>
      <c r="H86" s="19">
        <v>104</v>
      </c>
      <c r="I86" s="19">
        <v>93</v>
      </c>
      <c r="J86" s="19">
        <v>116</v>
      </c>
      <c r="K86" s="19">
        <v>94</v>
      </c>
      <c r="L86" s="19">
        <v>66</v>
      </c>
      <c r="M86" s="19">
        <v>10</v>
      </c>
      <c r="N86" t="s">
        <v>416</v>
      </c>
    </row>
    <row r="87" spans="1:14" x14ac:dyDescent="0.3">
      <c r="A87" s="17" t="s">
        <v>180</v>
      </c>
      <c r="B87" s="18" t="s">
        <v>118</v>
      </c>
      <c r="C87" s="18">
        <v>6.5</v>
      </c>
      <c r="D87" s="19">
        <v>20</v>
      </c>
      <c r="E87" s="19">
        <v>0</v>
      </c>
      <c r="F87" s="19">
        <v>5</v>
      </c>
      <c r="G87" s="19">
        <v>5</v>
      </c>
      <c r="H87" s="19">
        <v>63</v>
      </c>
      <c r="I87" s="19">
        <v>129</v>
      </c>
      <c r="J87" s="19">
        <v>114</v>
      </c>
      <c r="K87" s="19">
        <v>94</v>
      </c>
      <c r="L87" s="19">
        <v>83</v>
      </c>
      <c r="M87" s="19">
        <v>12</v>
      </c>
      <c r="N87" t="s">
        <v>417</v>
      </c>
    </row>
    <row r="88" spans="1:14" x14ac:dyDescent="0.3">
      <c r="A88" s="17" t="s">
        <v>181</v>
      </c>
      <c r="B88" s="18" t="s">
        <v>118</v>
      </c>
      <c r="C88" s="18">
        <v>6</v>
      </c>
      <c r="D88" s="19">
        <v>0</v>
      </c>
      <c r="E88" s="19">
        <v>0</v>
      </c>
      <c r="F88" s="19">
        <v>0</v>
      </c>
      <c r="G88" s="19">
        <v>5</v>
      </c>
      <c r="H88" s="19">
        <v>47</v>
      </c>
      <c r="I88" s="19">
        <v>80</v>
      </c>
      <c r="J88" s="19">
        <v>94</v>
      </c>
      <c r="K88" s="19">
        <v>115</v>
      </c>
      <c r="L88" s="19">
        <v>102</v>
      </c>
      <c r="M88" s="19">
        <v>58</v>
      </c>
      <c r="N88" t="s">
        <v>416</v>
      </c>
    </row>
    <row r="89" spans="1:14" x14ac:dyDescent="0.3">
      <c r="A89" s="17" t="s">
        <v>182</v>
      </c>
      <c r="B89" s="18" t="s">
        <v>119</v>
      </c>
      <c r="C89" s="18">
        <v>10.5</v>
      </c>
      <c r="D89" s="19">
        <v>25</v>
      </c>
      <c r="E89" s="19">
        <v>10</v>
      </c>
      <c r="F89" s="19">
        <v>18</v>
      </c>
      <c r="G89" s="19">
        <v>10</v>
      </c>
      <c r="H89" s="19">
        <v>26</v>
      </c>
      <c r="I89" s="19">
        <v>94</v>
      </c>
      <c r="J89" s="19">
        <v>68</v>
      </c>
      <c r="K89" s="19">
        <v>137</v>
      </c>
      <c r="L89" s="19">
        <v>109</v>
      </c>
      <c r="M89" s="19">
        <v>56</v>
      </c>
      <c r="N89" t="s">
        <v>416</v>
      </c>
    </row>
    <row r="90" spans="1:14" x14ac:dyDescent="0.3">
      <c r="A90" s="17" t="s">
        <v>183</v>
      </c>
      <c r="B90" s="18" t="s">
        <v>119</v>
      </c>
      <c r="C90" s="18">
        <v>7</v>
      </c>
      <c r="D90" s="19">
        <v>25</v>
      </c>
      <c r="E90" s="19">
        <v>13</v>
      </c>
      <c r="F90" s="19">
        <v>12</v>
      </c>
      <c r="G90" s="19">
        <v>36</v>
      </c>
      <c r="H90" s="19">
        <v>25</v>
      </c>
      <c r="I90" s="19">
        <v>89</v>
      </c>
      <c r="J90" s="19">
        <v>93</v>
      </c>
      <c r="K90" s="19">
        <v>98</v>
      </c>
      <c r="L90" s="19">
        <v>154</v>
      </c>
      <c r="M90" s="19">
        <v>5</v>
      </c>
      <c r="N90" t="s">
        <v>417</v>
      </c>
    </row>
    <row r="91" spans="1:14" x14ac:dyDescent="0.3">
      <c r="A91" s="17" t="s">
        <v>184</v>
      </c>
      <c r="B91" s="18" t="s">
        <v>124</v>
      </c>
      <c r="C91" s="18">
        <v>8</v>
      </c>
      <c r="D91" s="19">
        <v>0</v>
      </c>
      <c r="E91" s="19">
        <v>0</v>
      </c>
      <c r="F91" s="19">
        <v>0</v>
      </c>
      <c r="G91" s="19">
        <v>32</v>
      </c>
      <c r="H91" s="19">
        <v>59</v>
      </c>
      <c r="I91" s="19">
        <v>68</v>
      </c>
      <c r="J91" s="19">
        <v>68</v>
      </c>
      <c r="K91" s="19">
        <v>124</v>
      </c>
      <c r="L91" s="19">
        <v>143</v>
      </c>
      <c r="M91" s="19">
        <v>6</v>
      </c>
      <c r="N91" t="s">
        <v>417</v>
      </c>
    </row>
    <row r="92" spans="1:14" x14ac:dyDescent="0.3">
      <c r="A92" s="17" t="s">
        <v>185</v>
      </c>
      <c r="B92" s="18" t="s">
        <v>124</v>
      </c>
      <c r="C92" s="18">
        <v>9</v>
      </c>
      <c r="D92" s="19">
        <v>0</v>
      </c>
      <c r="E92" s="19">
        <v>0</v>
      </c>
      <c r="F92" s="19">
        <v>0</v>
      </c>
      <c r="G92" s="19">
        <v>9</v>
      </c>
      <c r="H92" s="19">
        <v>28</v>
      </c>
      <c r="I92" s="19">
        <v>40</v>
      </c>
      <c r="J92" s="19">
        <v>48</v>
      </c>
      <c r="K92" s="19">
        <v>132</v>
      </c>
      <c r="L92" s="19">
        <v>233</v>
      </c>
      <c r="M92" s="19">
        <v>11</v>
      </c>
      <c r="N92" t="s">
        <v>417</v>
      </c>
    </row>
    <row r="93" spans="1:14" x14ac:dyDescent="0.3">
      <c r="A93" s="20" t="s">
        <v>37</v>
      </c>
      <c r="B93" s="21" t="s">
        <v>118</v>
      </c>
      <c r="C93" s="18">
        <v>5</v>
      </c>
      <c r="D93" s="21">
        <v>40</v>
      </c>
      <c r="E93" s="21">
        <v>8</v>
      </c>
      <c r="F93" s="21">
        <v>15</v>
      </c>
      <c r="G93" s="21">
        <v>105</v>
      </c>
      <c r="H93" s="21">
        <v>118</v>
      </c>
      <c r="I93" s="21">
        <v>90</v>
      </c>
      <c r="J93" s="21">
        <v>62</v>
      </c>
      <c r="K93" s="21">
        <v>52</v>
      </c>
      <c r="L93" s="21">
        <v>62</v>
      </c>
      <c r="M93" s="21">
        <v>11</v>
      </c>
      <c r="N93" t="s">
        <v>438</v>
      </c>
    </row>
    <row r="94" spans="1:14" x14ac:dyDescent="0.3">
      <c r="A94" s="17" t="s">
        <v>186</v>
      </c>
      <c r="B94" s="18" t="s">
        <v>119</v>
      </c>
      <c r="C94" s="18">
        <v>16</v>
      </c>
      <c r="D94" s="19">
        <v>16</v>
      </c>
      <c r="E94" s="19">
        <v>0</v>
      </c>
      <c r="F94" s="19">
        <v>6</v>
      </c>
      <c r="G94" s="19">
        <v>9</v>
      </c>
      <c r="H94" s="19">
        <v>9</v>
      </c>
      <c r="I94" s="19">
        <v>34</v>
      </c>
      <c r="J94" s="19">
        <v>70</v>
      </c>
      <c r="K94" s="19">
        <v>134</v>
      </c>
      <c r="L94" s="19">
        <v>233</v>
      </c>
      <c r="M94" s="19">
        <v>11</v>
      </c>
      <c r="N94" t="s">
        <v>416</v>
      </c>
    </row>
    <row r="95" spans="1:14" x14ac:dyDescent="0.3">
      <c r="A95" s="20" t="s">
        <v>38</v>
      </c>
      <c r="B95" s="21" t="s">
        <v>118</v>
      </c>
      <c r="C95" s="18">
        <v>6.6</v>
      </c>
      <c r="D95" s="21">
        <v>31</v>
      </c>
      <c r="E95" s="21">
        <v>15</v>
      </c>
      <c r="F95" s="21">
        <v>19</v>
      </c>
      <c r="G95" s="21">
        <v>154</v>
      </c>
      <c r="H95" s="21">
        <v>122</v>
      </c>
      <c r="I95" s="21">
        <v>77</v>
      </c>
      <c r="J95" s="21">
        <v>61</v>
      </c>
      <c r="K95" s="21">
        <v>48</v>
      </c>
      <c r="L95" s="21">
        <v>34</v>
      </c>
      <c r="M95" s="21">
        <v>3</v>
      </c>
      <c r="N95" t="s">
        <v>438</v>
      </c>
    </row>
    <row r="96" spans="1:14" x14ac:dyDescent="0.3">
      <c r="A96" s="20" t="s">
        <v>39</v>
      </c>
      <c r="B96" s="21" t="s">
        <v>118</v>
      </c>
      <c r="C96" s="18">
        <v>7.9</v>
      </c>
      <c r="D96" s="21">
        <v>27</v>
      </c>
      <c r="E96" s="21">
        <v>8</v>
      </c>
      <c r="F96" s="21">
        <v>6</v>
      </c>
      <c r="G96" s="21">
        <v>27</v>
      </c>
      <c r="H96" s="21">
        <v>165</v>
      </c>
      <c r="I96" s="21">
        <v>86</v>
      </c>
      <c r="J96" s="21">
        <v>61</v>
      </c>
      <c r="K96" s="21">
        <v>70</v>
      </c>
      <c r="L96" s="21">
        <v>88</v>
      </c>
      <c r="M96" s="21">
        <v>1</v>
      </c>
      <c r="N96" t="s">
        <v>416</v>
      </c>
    </row>
    <row r="97" spans="1:14" x14ac:dyDescent="0.3">
      <c r="A97" s="17" t="s">
        <v>187</v>
      </c>
      <c r="B97" s="18" t="s">
        <v>118</v>
      </c>
      <c r="C97" s="18">
        <v>6</v>
      </c>
      <c r="D97" s="19">
        <v>0</v>
      </c>
      <c r="E97" s="19">
        <v>0</v>
      </c>
      <c r="F97" s="19">
        <v>0</v>
      </c>
      <c r="G97" s="19">
        <v>35</v>
      </c>
      <c r="H97" s="19">
        <v>97</v>
      </c>
      <c r="I97" s="19">
        <v>98</v>
      </c>
      <c r="J97" s="19">
        <v>77</v>
      </c>
      <c r="K97" s="19">
        <v>47</v>
      </c>
      <c r="L97" s="19">
        <v>81</v>
      </c>
      <c r="M97" s="19">
        <v>66</v>
      </c>
      <c r="N97" t="s">
        <v>417</v>
      </c>
    </row>
    <row r="98" spans="1:14" x14ac:dyDescent="0.3">
      <c r="A98" s="17" t="s">
        <v>188</v>
      </c>
      <c r="B98" s="18" t="s">
        <v>119</v>
      </c>
      <c r="C98" s="18">
        <v>5.7</v>
      </c>
      <c r="D98" s="19">
        <v>40</v>
      </c>
      <c r="E98" s="19">
        <v>2</v>
      </c>
      <c r="F98" s="19">
        <v>0</v>
      </c>
      <c r="G98" s="19">
        <v>27</v>
      </c>
      <c r="H98" s="19">
        <v>253</v>
      </c>
      <c r="I98" s="19">
        <v>106</v>
      </c>
      <c r="J98" s="19">
        <v>70</v>
      </c>
      <c r="K98" s="19">
        <v>35</v>
      </c>
      <c r="L98" s="19">
        <v>10</v>
      </c>
      <c r="M98" s="19">
        <v>0</v>
      </c>
      <c r="N98" t="s">
        <v>415</v>
      </c>
    </row>
    <row r="99" spans="1:14" x14ac:dyDescent="0.3">
      <c r="A99" s="17" t="s">
        <v>189</v>
      </c>
      <c r="B99" s="18" t="s">
        <v>119</v>
      </c>
      <c r="C99" s="18">
        <v>6.7</v>
      </c>
      <c r="D99" s="19">
        <v>55</v>
      </c>
      <c r="E99" s="19">
        <v>1</v>
      </c>
      <c r="F99" s="19">
        <v>0</v>
      </c>
      <c r="G99" s="19">
        <v>76</v>
      </c>
      <c r="H99" s="19">
        <v>268</v>
      </c>
      <c r="I99" s="19">
        <v>32</v>
      </c>
      <c r="J99" s="19">
        <v>49</v>
      </c>
      <c r="K99" s="19">
        <v>63</v>
      </c>
      <c r="L99" s="19">
        <v>12</v>
      </c>
      <c r="M99" s="19">
        <v>0</v>
      </c>
      <c r="N99" t="s">
        <v>415</v>
      </c>
    </row>
    <row r="100" spans="1:14" x14ac:dyDescent="0.3">
      <c r="A100" s="17" t="s">
        <v>190</v>
      </c>
      <c r="B100" s="18" t="s">
        <v>119</v>
      </c>
      <c r="C100" s="18">
        <v>6</v>
      </c>
      <c r="D100" s="19">
        <v>17</v>
      </c>
      <c r="E100" s="19">
        <v>8</v>
      </c>
      <c r="F100" s="19">
        <v>6</v>
      </c>
      <c r="G100" s="19">
        <v>25</v>
      </c>
      <c r="H100" s="19">
        <v>61</v>
      </c>
      <c r="I100" s="19">
        <v>96</v>
      </c>
      <c r="J100" s="19">
        <v>65</v>
      </c>
      <c r="K100" s="19">
        <v>97</v>
      </c>
      <c r="L100" s="19">
        <v>140</v>
      </c>
      <c r="M100" s="19">
        <v>14</v>
      </c>
      <c r="N100" t="s">
        <v>417</v>
      </c>
    </row>
    <row r="101" spans="1:14" x14ac:dyDescent="0.3">
      <c r="A101" s="17" t="s">
        <v>191</v>
      </c>
      <c r="B101" s="18" t="s">
        <v>118</v>
      </c>
      <c r="C101" s="18">
        <v>5.5</v>
      </c>
      <c r="D101" s="19">
        <v>31</v>
      </c>
      <c r="E101" s="19">
        <v>8</v>
      </c>
      <c r="F101" s="19">
        <v>12</v>
      </c>
      <c r="G101" s="19">
        <v>48</v>
      </c>
      <c r="H101" s="19">
        <v>159</v>
      </c>
      <c r="I101" s="19">
        <v>105</v>
      </c>
      <c r="J101" s="19">
        <v>66</v>
      </c>
      <c r="K101" s="19">
        <v>69</v>
      </c>
      <c r="L101" s="19">
        <v>51</v>
      </c>
      <c r="M101" s="19">
        <v>2</v>
      </c>
      <c r="N101" t="s">
        <v>415</v>
      </c>
    </row>
    <row r="102" spans="1:14" x14ac:dyDescent="0.3">
      <c r="A102" s="17" t="s">
        <v>377</v>
      </c>
      <c r="B102" s="18" t="s">
        <v>118</v>
      </c>
      <c r="C102" s="18">
        <v>6.5</v>
      </c>
      <c r="D102" s="19">
        <v>59</v>
      </c>
      <c r="E102" s="19">
        <v>4</v>
      </c>
      <c r="F102" s="19">
        <v>3</v>
      </c>
      <c r="G102" s="19">
        <v>68</v>
      </c>
      <c r="H102" s="19">
        <v>246</v>
      </c>
      <c r="I102" s="19">
        <v>88</v>
      </c>
      <c r="J102" s="19">
        <v>54</v>
      </c>
      <c r="K102" s="19">
        <v>33</v>
      </c>
      <c r="L102" s="19">
        <v>12</v>
      </c>
      <c r="M102" s="19">
        <v>1</v>
      </c>
      <c r="N102" t="s">
        <v>415</v>
      </c>
    </row>
    <row r="103" spans="1:14" x14ac:dyDescent="0.3">
      <c r="A103" s="17" t="s">
        <v>378</v>
      </c>
      <c r="B103" s="18" t="s">
        <v>118</v>
      </c>
      <c r="C103" s="18">
        <v>6.68</v>
      </c>
      <c r="D103" s="19">
        <v>60</v>
      </c>
      <c r="E103" s="19">
        <v>6</v>
      </c>
      <c r="F103" s="19">
        <v>2</v>
      </c>
      <c r="G103" s="19">
        <v>26</v>
      </c>
      <c r="H103" s="19">
        <v>222</v>
      </c>
      <c r="I103" s="19">
        <v>145</v>
      </c>
      <c r="J103" s="19">
        <v>64</v>
      </c>
      <c r="K103" s="19">
        <v>36</v>
      </c>
      <c r="L103" s="19">
        <v>6</v>
      </c>
      <c r="M103" s="19">
        <v>0</v>
      </c>
      <c r="N103" t="s">
        <v>415</v>
      </c>
    </row>
    <row r="104" spans="1:14" x14ac:dyDescent="0.3">
      <c r="A104" s="17" t="s">
        <v>379</v>
      </c>
      <c r="B104" s="18" t="s">
        <v>118</v>
      </c>
      <c r="C104" s="18">
        <v>7.37</v>
      </c>
      <c r="D104" s="19">
        <v>48</v>
      </c>
      <c r="E104" s="19">
        <v>4</v>
      </c>
      <c r="F104" s="19">
        <v>2</v>
      </c>
      <c r="G104" s="19">
        <v>44</v>
      </c>
      <c r="H104" s="19">
        <v>238</v>
      </c>
      <c r="I104" s="19">
        <v>83</v>
      </c>
      <c r="J104" s="19">
        <v>62</v>
      </c>
      <c r="K104" s="19">
        <v>47</v>
      </c>
      <c r="L104" s="19">
        <v>25</v>
      </c>
      <c r="M104" s="19">
        <v>0</v>
      </c>
      <c r="N104" t="s">
        <v>415</v>
      </c>
    </row>
    <row r="105" spans="1:14" x14ac:dyDescent="0.3">
      <c r="A105" s="17" t="s">
        <v>423</v>
      </c>
      <c r="B105" s="18" t="s">
        <v>128</v>
      </c>
      <c r="C105" s="18">
        <v>7</v>
      </c>
      <c r="D105" s="19">
        <v>0</v>
      </c>
      <c r="E105" s="19">
        <v>0</v>
      </c>
      <c r="F105" s="19">
        <v>0</v>
      </c>
      <c r="G105" s="19">
        <v>13</v>
      </c>
      <c r="H105" s="19">
        <v>3</v>
      </c>
      <c r="I105" s="19">
        <v>26</v>
      </c>
      <c r="J105" s="19">
        <v>76</v>
      </c>
      <c r="K105" s="19">
        <v>228</v>
      </c>
      <c r="L105" s="19">
        <v>137</v>
      </c>
      <c r="M105" s="19">
        <v>16</v>
      </c>
      <c r="N105" t="s">
        <v>417</v>
      </c>
    </row>
    <row r="106" spans="1:14" x14ac:dyDescent="0.3">
      <c r="A106" s="17" t="s">
        <v>40</v>
      </c>
      <c r="B106" s="18" t="s">
        <v>118</v>
      </c>
      <c r="C106" s="18">
        <v>11.5</v>
      </c>
      <c r="D106" s="19">
        <v>27</v>
      </c>
      <c r="E106" s="19">
        <v>0</v>
      </c>
      <c r="F106" s="19">
        <v>0</v>
      </c>
      <c r="G106" s="19">
        <v>7</v>
      </c>
      <c r="H106" s="19">
        <v>15</v>
      </c>
      <c r="I106" s="19">
        <v>49</v>
      </c>
      <c r="J106" s="19">
        <v>109</v>
      </c>
      <c r="K106" s="19">
        <v>140</v>
      </c>
      <c r="L106" s="19">
        <v>143</v>
      </c>
      <c r="M106" s="19">
        <v>37</v>
      </c>
      <c r="N106" t="s">
        <v>419</v>
      </c>
    </row>
    <row r="107" spans="1:14" x14ac:dyDescent="0.3">
      <c r="A107" s="17" t="s">
        <v>192</v>
      </c>
      <c r="B107" s="18" t="s">
        <v>119</v>
      </c>
      <c r="C107" s="18">
        <v>8</v>
      </c>
      <c r="D107" s="19">
        <v>42</v>
      </c>
      <c r="E107" s="19">
        <v>26</v>
      </c>
      <c r="F107" s="19">
        <v>9</v>
      </c>
      <c r="G107" s="19">
        <v>10</v>
      </c>
      <c r="H107" s="19">
        <v>42</v>
      </c>
      <c r="I107" s="19">
        <v>97</v>
      </c>
      <c r="J107" s="19">
        <v>86</v>
      </c>
      <c r="K107" s="19">
        <v>115</v>
      </c>
      <c r="L107" s="19">
        <v>145</v>
      </c>
      <c r="M107" s="19">
        <v>6</v>
      </c>
      <c r="N107" t="s">
        <v>417</v>
      </c>
    </row>
    <row r="108" spans="1:14" x14ac:dyDescent="0.3">
      <c r="A108" s="17" t="s">
        <v>193</v>
      </c>
      <c r="B108" s="18" t="s">
        <v>124</v>
      </c>
      <c r="C108" s="18">
        <v>14</v>
      </c>
      <c r="D108" s="19">
        <v>24</v>
      </c>
      <c r="E108" s="19">
        <v>16</v>
      </c>
      <c r="F108" s="19">
        <v>13</v>
      </c>
      <c r="G108" s="19">
        <v>13</v>
      </c>
      <c r="H108" s="19">
        <v>38</v>
      </c>
      <c r="I108" s="19">
        <v>72</v>
      </c>
      <c r="J108" s="19">
        <v>103</v>
      </c>
      <c r="K108" s="19">
        <v>123</v>
      </c>
      <c r="L108" s="19">
        <v>118</v>
      </c>
      <c r="M108" s="19">
        <v>32</v>
      </c>
      <c r="N108" t="s">
        <v>416</v>
      </c>
    </row>
    <row r="109" spans="1:14" x14ac:dyDescent="0.3">
      <c r="A109" s="17" t="s">
        <v>41</v>
      </c>
      <c r="B109" s="18" t="s">
        <v>118</v>
      </c>
      <c r="C109" s="18">
        <v>15.9</v>
      </c>
      <c r="D109" s="19">
        <v>34</v>
      </c>
      <c r="E109" s="19">
        <v>7</v>
      </c>
      <c r="F109" s="19">
        <v>7</v>
      </c>
      <c r="G109" s="19">
        <v>23</v>
      </c>
      <c r="H109" s="19">
        <v>47</v>
      </c>
      <c r="I109" s="19">
        <v>99</v>
      </c>
      <c r="J109" s="19">
        <v>106</v>
      </c>
      <c r="K109" s="19">
        <v>132</v>
      </c>
      <c r="L109" s="19">
        <v>90</v>
      </c>
      <c r="M109" s="19">
        <v>4</v>
      </c>
      <c r="N109" t="s">
        <v>421</v>
      </c>
    </row>
    <row r="110" spans="1:14" x14ac:dyDescent="0.3">
      <c r="A110" s="17" t="s">
        <v>194</v>
      </c>
      <c r="B110" s="18" t="s">
        <v>118</v>
      </c>
      <c r="C110" s="18">
        <v>7</v>
      </c>
      <c r="D110" s="19">
        <v>0</v>
      </c>
      <c r="E110" s="19">
        <v>0</v>
      </c>
      <c r="F110" s="19">
        <v>4</v>
      </c>
      <c r="G110" s="19">
        <v>14</v>
      </c>
      <c r="H110" s="19">
        <v>100</v>
      </c>
      <c r="I110" s="19">
        <v>115</v>
      </c>
      <c r="J110" s="19">
        <v>81</v>
      </c>
      <c r="K110" s="19">
        <v>68</v>
      </c>
      <c r="L110" s="19">
        <v>69</v>
      </c>
      <c r="M110" s="19">
        <v>53</v>
      </c>
      <c r="N110" t="s">
        <v>417</v>
      </c>
    </row>
    <row r="111" spans="1:14" x14ac:dyDescent="0.3">
      <c r="A111" s="17" t="s">
        <v>195</v>
      </c>
      <c r="B111" s="18" t="s">
        <v>118</v>
      </c>
      <c r="C111" s="18">
        <v>6.5</v>
      </c>
      <c r="D111" s="19">
        <v>10</v>
      </c>
      <c r="E111" s="19">
        <v>8</v>
      </c>
      <c r="F111" s="19">
        <v>3</v>
      </c>
      <c r="G111" s="19">
        <v>10</v>
      </c>
      <c r="H111" s="19">
        <v>10</v>
      </c>
      <c r="I111" s="19">
        <v>38</v>
      </c>
      <c r="J111" s="19">
        <v>76</v>
      </c>
      <c r="K111" s="19">
        <v>115</v>
      </c>
      <c r="L111" s="19">
        <v>233</v>
      </c>
      <c r="M111" s="19">
        <v>18</v>
      </c>
      <c r="N111" t="s">
        <v>417</v>
      </c>
    </row>
    <row r="112" spans="1:14" x14ac:dyDescent="0.3">
      <c r="A112" s="17" t="s">
        <v>196</v>
      </c>
      <c r="B112" s="18" t="s">
        <v>118</v>
      </c>
      <c r="C112" s="18">
        <v>7</v>
      </c>
      <c r="D112" s="19">
        <v>33</v>
      </c>
      <c r="E112" s="19">
        <v>20</v>
      </c>
      <c r="F112" s="19">
        <v>11</v>
      </c>
      <c r="G112" s="19">
        <v>22</v>
      </c>
      <c r="H112" s="19">
        <v>126</v>
      </c>
      <c r="I112" s="19">
        <v>103</v>
      </c>
      <c r="J112" s="19">
        <v>79</v>
      </c>
      <c r="K112" s="19">
        <v>84</v>
      </c>
      <c r="L112" s="19">
        <v>77</v>
      </c>
      <c r="M112" s="19">
        <v>9</v>
      </c>
      <c r="N112" t="s">
        <v>419</v>
      </c>
    </row>
    <row r="113" spans="1:14" x14ac:dyDescent="0.3">
      <c r="A113" s="17" t="s">
        <v>424</v>
      </c>
      <c r="B113" s="18" t="s">
        <v>128</v>
      </c>
      <c r="C113" s="18">
        <v>15</v>
      </c>
      <c r="D113" s="19">
        <v>7</v>
      </c>
      <c r="E113" s="19">
        <v>5</v>
      </c>
      <c r="F113" s="19">
        <v>3</v>
      </c>
      <c r="G113" s="19">
        <v>16</v>
      </c>
      <c r="H113" s="19">
        <v>21</v>
      </c>
      <c r="I113" s="19">
        <v>40</v>
      </c>
      <c r="J113" s="19">
        <v>45</v>
      </c>
      <c r="K113" s="19">
        <v>115</v>
      </c>
      <c r="L113" s="19">
        <v>256</v>
      </c>
      <c r="M113" s="19">
        <v>5</v>
      </c>
      <c r="N113" t="s">
        <v>420</v>
      </c>
    </row>
    <row r="114" spans="1:14" x14ac:dyDescent="0.3">
      <c r="A114" s="17" t="s">
        <v>42</v>
      </c>
      <c r="B114" s="18" t="s">
        <v>118</v>
      </c>
      <c r="C114" s="18">
        <v>7.7</v>
      </c>
      <c r="D114" s="19">
        <v>23</v>
      </c>
      <c r="E114" s="19">
        <v>18</v>
      </c>
      <c r="F114" s="19">
        <v>14</v>
      </c>
      <c r="G114" s="19">
        <v>96</v>
      </c>
      <c r="H114" s="19">
        <v>129</v>
      </c>
      <c r="I114" s="19">
        <v>92</v>
      </c>
      <c r="J114" s="19">
        <v>99</v>
      </c>
      <c r="K114" s="19">
        <v>53</v>
      </c>
      <c r="L114" s="19">
        <v>31</v>
      </c>
      <c r="M114" s="19">
        <v>0</v>
      </c>
      <c r="N114" t="s">
        <v>421</v>
      </c>
    </row>
    <row r="115" spans="1:14" x14ac:dyDescent="0.3">
      <c r="A115" s="17" t="s">
        <v>197</v>
      </c>
      <c r="B115" s="18" t="s">
        <v>124</v>
      </c>
      <c r="C115" s="18">
        <v>9</v>
      </c>
      <c r="D115" s="19">
        <v>0</v>
      </c>
      <c r="E115" s="19">
        <v>0</v>
      </c>
      <c r="F115" s="19">
        <v>0</v>
      </c>
      <c r="G115" s="19">
        <v>28</v>
      </c>
      <c r="H115" s="19">
        <v>48</v>
      </c>
      <c r="I115" s="19">
        <v>63</v>
      </c>
      <c r="J115" s="19">
        <v>104</v>
      </c>
      <c r="K115" s="19">
        <v>97</v>
      </c>
      <c r="L115" s="19">
        <v>134</v>
      </c>
      <c r="M115" s="19">
        <v>22</v>
      </c>
      <c r="N115" t="s">
        <v>417</v>
      </c>
    </row>
    <row r="116" spans="1:14" x14ac:dyDescent="0.3">
      <c r="A116" s="20" t="s">
        <v>43</v>
      </c>
      <c r="B116" s="21" t="s">
        <v>118</v>
      </c>
      <c r="C116" s="18">
        <v>6.7</v>
      </c>
      <c r="D116" s="21">
        <v>50</v>
      </c>
      <c r="E116" s="21">
        <v>7</v>
      </c>
      <c r="F116" s="21">
        <v>3</v>
      </c>
      <c r="G116" s="21">
        <v>22</v>
      </c>
      <c r="H116" s="21">
        <v>155</v>
      </c>
      <c r="I116" s="21">
        <v>114</v>
      </c>
      <c r="J116" s="21">
        <v>72</v>
      </c>
      <c r="K116" s="21">
        <v>55</v>
      </c>
      <c r="L116" s="21">
        <v>77</v>
      </c>
      <c r="M116" s="21">
        <v>5</v>
      </c>
      <c r="N116" t="s">
        <v>438</v>
      </c>
    </row>
    <row r="117" spans="1:14" x14ac:dyDescent="0.3">
      <c r="A117" s="20" t="s">
        <v>44</v>
      </c>
      <c r="B117" s="21" t="s">
        <v>118</v>
      </c>
      <c r="C117" s="18">
        <v>5.0999999999999996</v>
      </c>
      <c r="D117" s="21">
        <v>44</v>
      </c>
      <c r="E117" s="21">
        <v>8</v>
      </c>
      <c r="F117" s="21">
        <v>7</v>
      </c>
      <c r="G117" s="21">
        <v>81</v>
      </c>
      <c r="H117" s="21">
        <v>130</v>
      </c>
      <c r="I117" s="21">
        <v>80</v>
      </c>
      <c r="J117" s="21">
        <v>53</v>
      </c>
      <c r="K117" s="21">
        <v>56</v>
      </c>
      <c r="L117" s="21">
        <v>87</v>
      </c>
      <c r="M117" s="21">
        <v>13</v>
      </c>
      <c r="N117" t="s">
        <v>438</v>
      </c>
    </row>
    <row r="118" spans="1:14" x14ac:dyDescent="0.3">
      <c r="A118" s="17" t="s">
        <v>198</v>
      </c>
      <c r="B118" s="18" t="s">
        <v>118</v>
      </c>
      <c r="C118" s="18">
        <v>12.5</v>
      </c>
      <c r="D118" s="19">
        <v>26</v>
      </c>
      <c r="E118" s="19">
        <v>0</v>
      </c>
      <c r="F118" s="19">
        <v>0</v>
      </c>
      <c r="G118" s="19">
        <v>25</v>
      </c>
      <c r="H118" s="19">
        <v>52</v>
      </c>
      <c r="I118" s="19">
        <v>115</v>
      </c>
      <c r="J118" s="19">
        <v>107</v>
      </c>
      <c r="K118" s="19">
        <v>142</v>
      </c>
      <c r="L118" s="19">
        <v>48</v>
      </c>
      <c r="M118" s="19">
        <v>11</v>
      </c>
      <c r="N118" t="s">
        <v>416</v>
      </c>
    </row>
    <row r="119" spans="1:14" x14ac:dyDescent="0.3">
      <c r="A119" s="17" t="s">
        <v>425</v>
      </c>
      <c r="B119" s="18" t="s">
        <v>122</v>
      </c>
      <c r="C119" s="18">
        <v>18</v>
      </c>
      <c r="D119" s="19">
        <v>0</v>
      </c>
      <c r="E119" s="19">
        <v>0</v>
      </c>
      <c r="F119" s="19">
        <v>0</v>
      </c>
      <c r="G119" s="19">
        <v>28</v>
      </c>
      <c r="H119" s="19">
        <v>31</v>
      </c>
      <c r="I119" s="19">
        <v>31</v>
      </c>
      <c r="J119" s="19">
        <v>76</v>
      </c>
      <c r="K119" s="19">
        <v>190</v>
      </c>
      <c r="L119" s="19">
        <v>110</v>
      </c>
      <c r="M119" s="19">
        <v>35</v>
      </c>
      <c r="N119" t="s">
        <v>420</v>
      </c>
    </row>
    <row r="120" spans="1:14" x14ac:dyDescent="0.3">
      <c r="A120" s="17" t="s">
        <v>199</v>
      </c>
      <c r="B120" s="18" t="s">
        <v>118</v>
      </c>
      <c r="C120" s="18">
        <v>10</v>
      </c>
      <c r="D120" s="19">
        <v>0</v>
      </c>
      <c r="E120" s="19">
        <v>0</v>
      </c>
      <c r="F120" s="19">
        <v>0</v>
      </c>
      <c r="G120" s="19">
        <v>15</v>
      </c>
      <c r="H120" s="19">
        <v>65</v>
      </c>
      <c r="I120" s="19">
        <v>74</v>
      </c>
      <c r="J120" s="19">
        <v>116</v>
      </c>
      <c r="K120" s="19">
        <v>120</v>
      </c>
      <c r="L120" s="19">
        <v>101</v>
      </c>
      <c r="M120" s="19">
        <v>9</v>
      </c>
      <c r="N120" t="s">
        <v>416</v>
      </c>
    </row>
    <row r="121" spans="1:14" x14ac:dyDescent="0.3">
      <c r="A121" s="17" t="s">
        <v>45</v>
      </c>
      <c r="B121" s="18" t="s">
        <v>119</v>
      </c>
      <c r="C121" s="18">
        <v>10.5</v>
      </c>
      <c r="D121" s="19">
        <v>30</v>
      </c>
      <c r="E121" s="19">
        <v>8</v>
      </c>
      <c r="F121" s="19">
        <v>9</v>
      </c>
      <c r="G121" s="19">
        <v>25</v>
      </c>
      <c r="H121" s="19">
        <v>83</v>
      </c>
      <c r="I121" s="19">
        <v>120</v>
      </c>
      <c r="J121" s="19">
        <v>105</v>
      </c>
      <c r="K121" s="19">
        <v>97</v>
      </c>
      <c r="L121" s="19">
        <v>70</v>
      </c>
      <c r="M121" s="19">
        <v>0</v>
      </c>
      <c r="N121" t="s">
        <v>419</v>
      </c>
    </row>
    <row r="122" spans="1:14" x14ac:dyDescent="0.3">
      <c r="A122" s="17" t="s">
        <v>200</v>
      </c>
      <c r="B122" s="18" t="s">
        <v>124</v>
      </c>
      <c r="C122" s="18">
        <v>26.5</v>
      </c>
      <c r="D122" s="19">
        <v>0</v>
      </c>
      <c r="E122" s="19">
        <v>0</v>
      </c>
      <c r="F122" s="19">
        <v>2</v>
      </c>
      <c r="G122" s="19">
        <v>11</v>
      </c>
      <c r="H122" s="19">
        <v>11</v>
      </c>
      <c r="I122" s="19">
        <v>17</v>
      </c>
      <c r="J122" s="19">
        <v>11</v>
      </c>
      <c r="K122" s="19">
        <v>219</v>
      </c>
      <c r="L122" s="19">
        <v>214</v>
      </c>
      <c r="M122" s="19">
        <v>17</v>
      </c>
      <c r="N122" t="s">
        <v>420</v>
      </c>
    </row>
    <row r="123" spans="1:14" x14ac:dyDescent="0.3">
      <c r="A123" s="17" t="s">
        <v>201</v>
      </c>
      <c r="B123" s="18" t="s">
        <v>118</v>
      </c>
      <c r="C123" s="18">
        <v>15</v>
      </c>
      <c r="D123" s="19">
        <v>17</v>
      </c>
      <c r="E123" s="19">
        <v>6</v>
      </c>
      <c r="F123" s="19">
        <v>6</v>
      </c>
      <c r="G123" s="19">
        <v>29</v>
      </c>
      <c r="H123" s="19">
        <v>41</v>
      </c>
      <c r="I123" s="19">
        <v>86</v>
      </c>
      <c r="J123" s="19">
        <v>76</v>
      </c>
      <c r="K123" s="19">
        <v>154</v>
      </c>
      <c r="L123" s="19">
        <v>115</v>
      </c>
      <c r="M123" s="19">
        <v>0</v>
      </c>
      <c r="N123" t="s">
        <v>417</v>
      </c>
    </row>
    <row r="124" spans="1:14" x14ac:dyDescent="0.3">
      <c r="A124" s="17" t="s">
        <v>46</v>
      </c>
      <c r="B124" s="18" t="s">
        <v>118</v>
      </c>
      <c r="C124" s="18">
        <v>11.7</v>
      </c>
      <c r="D124" s="19">
        <v>34</v>
      </c>
      <c r="E124" s="19">
        <v>8</v>
      </c>
      <c r="F124" s="19">
        <v>3</v>
      </c>
      <c r="G124" s="19">
        <v>28</v>
      </c>
      <c r="H124" s="19">
        <v>118</v>
      </c>
      <c r="I124" s="19">
        <v>76</v>
      </c>
      <c r="J124" s="19">
        <v>90</v>
      </c>
      <c r="K124" s="19">
        <v>83</v>
      </c>
      <c r="L124" s="19">
        <v>103</v>
      </c>
      <c r="M124" s="19">
        <v>4</v>
      </c>
      <c r="N124" t="s">
        <v>421</v>
      </c>
    </row>
    <row r="125" spans="1:14" x14ac:dyDescent="0.3">
      <c r="A125" s="17" t="s">
        <v>202</v>
      </c>
      <c r="B125" s="18" t="s">
        <v>118</v>
      </c>
      <c r="C125" s="18">
        <v>4.5</v>
      </c>
      <c r="D125" s="19">
        <v>9</v>
      </c>
      <c r="E125" s="19">
        <v>4</v>
      </c>
      <c r="F125" s="19">
        <v>2</v>
      </c>
      <c r="G125" s="19">
        <v>12</v>
      </c>
      <c r="H125" s="19">
        <v>12</v>
      </c>
      <c r="I125" s="19">
        <v>23</v>
      </c>
      <c r="J125" s="19">
        <v>63</v>
      </c>
      <c r="K125" s="19">
        <v>187</v>
      </c>
      <c r="L125" s="19">
        <v>201</v>
      </c>
      <c r="M125" s="19">
        <v>2</v>
      </c>
      <c r="N125" t="s">
        <v>417</v>
      </c>
    </row>
    <row r="126" spans="1:14" x14ac:dyDescent="0.3">
      <c r="A126" s="17" t="s">
        <v>203</v>
      </c>
      <c r="B126" s="18" t="s">
        <v>118</v>
      </c>
      <c r="C126" s="18">
        <v>14</v>
      </c>
      <c r="D126" s="19">
        <v>36</v>
      </c>
      <c r="E126" s="19">
        <v>10</v>
      </c>
      <c r="F126" s="19">
        <v>3</v>
      </c>
      <c r="G126" s="19">
        <v>0</v>
      </c>
      <c r="H126" s="19">
        <v>51</v>
      </c>
      <c r="I126" s="19">
        <v>84</v>
      </c>
      <c r="J126" s="19">
        <v>94</v>
      </c>
      <c r="K126" s="19">
        <v>147</v>
      </c>
      <c r="L126" s="19">
        <v>120</v>
      </c>
      <c r="M126" s="19">
        <v>3</v>
      </c>
      <c r="N126" t="s">
        <v>419</v>
      </c>
    </row>
    <row r="127" spans="1:14" x14ac:dyDescent="0.3">
      <c r="A127" s="17" t="s">
        <v>47</v>
      </c>
      <c r="B127" s="18" t="s">
        <v>118</v>
      </c>
      <c r="C127" s="18">
        <v>8.1999999999999993</v>
      </c>
      <c r="D127" s="19">
        <v>35</v>
      </c>
      <c r="E127" s="19">
        <v>25</v>
      </c>
      <c r="F127" s="19">
        <v>4</v>
      </c>
      <c r="G127" s="19">
        <v>6</v>
      </c>
      <c r="H127" s="19">
        <v>95</v>
      </c>
      <c r="I127" s="19">
        <v>84</v>
      </c>
      <c r="J127" s="19">
        <v>112</v>
      </c>
      <c r="K127" s="19">
        <v>116</v>
      </c>
      <c r="L127" s="19">
        <v>84</v>
      </c>
      <c r="M127" s="19">
        <v>3</v>
      </c>
      <c r="N127" t="s">
        <v>421</v>
      </c>
    </row>
    <row r="128" spans="1:14" x14ac:dyDescent="0.3">
      <c r="A128" s="17" t="s">
        <v>204</v>
      </c>
      <c r="B128" s="18" t="s">
        <v>118</v>
      </c>
      <c r="C128" s="18">
        <v>15</v>
      </c>
      <c r="D128" s="19">
        <v>6</v>
      </c>
      <c r="E128" s="19">
        <v>3</v>
      </c>
      <c r="F128" s="19">
        <v>3</v>
      </c>
      <c r="G128" s="19">
        <v>19</v>
      </c>
      <c r="H128" s="19">
        <v>47</v>
      </c>
      <c r="I128" s="19">
        <v>81</v>
      </c>
      <c r="J128" s="19">
        <v>143</v>
      </c>
      <c r="K128" s="19">
        <v>165</v>
      </c>
      <c r="L128" s="19">
        <v>45</v>
      </c>
      <c r="M128" s="19">
        <v>0</v>
      </c>
      <c r="N128" t="s">
        <v>420</v>
      </c>
    </row>
    <row r="129" spans="1:14" x14ac:dyDescent="0.3">
      <c r="A129" s="17" t="s">
        <v>205</v>
      </c>
      <c r="B129" s="18" t="s">
        <v>118</v>
      </c>
      <c r="C129" s="18">
        <v>6</v>
      </c>
      <c r="D129" s="19">
        <v>28</v>
      </c>
      <c r="E129" s="19">
        <v>0</v>
      </c>
      <c r="F129" s="19">
        <v>8</v>
      </c>
      <c r="G129" s="19">
        <v>28</v>
      </c>
      <c r="H129" s="19">
        <v>82</v>
      </c>
      <c r="I129" s="19">
        <v>102</v>
      </c>
      <c r="J129" s="19">
        <v>126</v>
      </c>
      <c r="K129" s="19">
        <v>60</v>
      </c>
      <c r="L129" s="19">
        <v>77</v>
      </c>
      <c r="M129" s="19">
        <v>27</v>
      </c>
      <c r="N129" t="s">
        <v>417</v>
      </c>
    </row>
    <row r="130" spans="1:14" x14ac:dyDescent="0.3">
      <c r="A130" s="17" t="s">
        <v>48</v>
      </c>
      <c r="B130" s="18" t="s">
        <v>119</v>
      </c>
      <c r="C130" s="18">
        <v>9.3000000000000007</v>
      </c>
      <c r="D130" s="19">
        <v>45</v>
      </c>
      <c r="E130" s="19">
        <v>11</v>
      </c>
      <c r="F130" s="19">
        <v>6</v>
      </c>
      <c r="G130" s="19">
        <v>13</v>
      </c>
      <c r="H130" s="19">
        <v>80</v>
      </c>
      <c r="I130" s="19">
        <v>109</v>
      </c>
      <c r="J130" s="19">
        <v>95</v>
      </c>
      <c r="K130" s="19">
        <v>96</v>
      </c>
      <c r="L130" s="19">
        <v>105</v>
      </c>
      <c r="M130" s="19">
        <v>1</v>
      </c>
      <c r="N130" t="s">
        <v>419</v>
      </c>
    </row>
    <row r="131" spans="1:14" x14ac:dyDescent="0.3">
      <c r="A131" s="20" t="s">
        <v>49</v>
      </c>
      <c r="B131" s="21" t="s">
        <v>118</v>
      </c>
      <c r="C131" s="18">
        <v>5.4</v>
      </c>
      <c r="D131" s="21">
        <v>50</v>
      </c>
      <c r="E131" s="21">
        <v>11</v>
      </c>
      <c r="F131" s="21">
        <v>6</v>
      </c>
      <c r="G131" s="21">
        <v>19</v>
      </c>
      <c r="H131" s="21">
        <v>149</v>
      </c>
      <c r="I131" s="21">
        <v>82</v>
      </c>
      <c r="J131" s="21">
        <v>70</v>
      </c>
      <c r="K131" s="21">
        <v>68</v>
      </c>
      <c r="L131" s="21">
        <v>91</v>
      </c>
      <c r="M131" s="21">
        <v>22</v>
      </c>
      <c r="N131" t="s">
        <v>438</v>
      </c>
    </row>
    <row r="132" spans="1:14" x14ac:dyDescent="0.3">
      <c r="A132" s="20" t="s">
        <v>50</v>
      </c>
      <c r="B132" s="21" t="s">
        <v>118</v>
      </c>
      <c r="C132" s="18">
        <v>5.3</v>
      </c>
      <c r="D132" s="21">
        <v>28</v>
      </c>
      <c r="E132" s="21">
        <v>8</v>
      </c>
      <c r="F132" s="21">
        <v>12</v>
      </c>
      <c r="G132" s="21">
        <v>17</v>
      </c>
      <c r="H132" s="21">
        <v>78</v>
      </c>
      <c r="I132" s="21">
        <v>99</v>
      </c>
      <c r="J132" s="21">
        <v>101</v>
      </c>
      <c r="K132" s="21">
        <v>85</v>
      </c>
      <c r="L132" s="21">
        <v>110</v>
      </c>
      <c r="M132" s="21">
        <v>9</v>
      </c>
      <c r="N132" t="s">
        <v>438</v>
      </c>
    </row>
    <row r="133" spans="1:14" x14ac:dyDescent="0.3">
      <c r="A133" s="17" t="s">
        <v>206</v>
      </c>
      <c r="B133" s="18" t="s">
        <v>118</v>
      </c>
      <c r="C133" s="18">
        <v>10.5</v>
      </c>
      <c r="D133" s="19">
        <v>0</v>
      </c>
      <c r="E133" s="19">
        <v>0</v>
      </c>
      <c r="F133" s="19">
        <v>0</v>
      </c>
      <c r="G133" s="19">
        <v>21</v>
      </c>
      <c r="H133" s="19">
        <v>39</v>
      </c>
      <c r="I133" s="19">
        <v>79</v>
      </c>
      <c r="J133" s="19">
        <v>95</v>
      </c>
      <c r="K133" s="19">
        <v>129</v>
      </c>
      <c r="L133" s="19">
        <v>132</v>
      </c>
      <c r="M133" s="19">
        <v>5</v>
      </c>
      <c r="N133" t="s">
        <v>419</v>
      </c>
    </row>
    <row r="134" spans="1:14" x14ac:dyDescent="0.3">
      <c r="A134" s="20" t="s">
        <v>51</v>
      </c>
      <c r="B134" s="21" t="s">
        <v>118</v>
      </c>
      <c r="C134" s="18">
        <v>7.3</v>
      </c>
      <c r="D134" s="21">
        <v>15</v>
      </c>
      <c r="E134" s="21">
        <v>14</v>
      </c>
      <c r="F134" s="21">
        <v>6</v>
      </c>
      <c r="G134" s="21">
        <v>16</v>
      </c>
      <c r="H134" s="21">
        <v>53</v>
      </c>
      <c r="I134" s="21">
        <v>33</v>
      </c>
      <c r="J134" s="21">
        <v>83</v>
      </c>
      <c r="K134" s="21">
        <v>67</v>
      </c>
      <c r="L134" s="21">
        <v>230</v>
      </c>
      <c r="M134" s="21">
        <v>18</v>
      </c>
      <c r="N134" t="s">
        <v>416</v>
      </c>
    </row>
    <row r="135" spans="1:14" x14ac:dyDescent="0.3">
      <c r="A135" s="17" t="s">
        <v>207</v>
      </c>
      <c r="B135" s="18" t="s">
        <v>124</v>
      </c>
      <c r="C135" s="18">
        <v>7.5</v>
      </c>
      <c r="D135" s="19">
        <v>7</v>
      </c>
      <c r="E135" s="19">
        <v>3</v>
      </c>
      <c r="F135" s="19">
        <v>6</v>
      </c>
      <c r="G135" s="19">
        <v>2</v>
      </c>
      <c r="H135" s="19">
        <v>54</v>
      </c>
      <c r="I135" s="19">
        <v>58</v>
      </c>
      <c r="J135" s="19">
        <v>55</v>
      </c>
      <c r="K135" s="19">
        <v>138</v>
      </c>
      <c r="L135" s="19">
        <v>163</v>
      </c>
      <c r="M135" s="19">
        <v>30</v>
      </c>
      <c r="N135" t="s">
        <v>417</v>
      </c>
    </row>
    <row r="136" spans="1:14" x14ac:dyDescent="0.3">
      <c r="A136" s="17" t="s">
        <v>426</v>
      </c>
      <c r="B136" s="18" t="s">
        <v>128</v>
      </c>
      <c r="C136" s="18">
        <v>14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13</v>
      </c>
      <c r="K136" s="19">
        <v>150</v>
      </c>
      <c r="L136" s="19">
        <v>320</v>
      </c>
      <c r="M136" s="19">
        <v>13</v>
      </c>
      <c r="N136" t="s">
        <v>420</v>
      </c>
    </row>
    <row r="137" spans="1:14" x14ac:dyDescent="0.3">
      <c r="A137" s="17" t="s">
        <v>208</v>
      </c>
      <c r="B137" s="18" t="s">
        <v>118</v>
      </c>
      <c r="C137" s="18">
        <v>9.5</v>
      </c>
      <c r="D137" s="19">
        <v>8</v>
      </c>
      <c r="E137" s="19">
        <v>5</v>
      </c>
      <c r="F137" s="19">
        <v>3</v>
      </c>
      <c r="G137" s="19">
        <v>6</v>
      </c>
      <c r="H137" s="19">
        <v>15</v>
      </c>
      <c r="I137" s="19">
        <v>15</v>
      </c>
      <c r="J137" s="19">
        <v>34</v>
      </c>
      <c r="K137" s="19">
        <v>156</v>
      </c>
      <c r="L137" s="19">
        <v>238</v>
      </c>
      <c r="M137" s="19">
        <v>36</v>
      </c>
      <c r="N137" t="s">
        <v>420</v>
      </c>
    </row>
    <row r="138" spans="1:14" x14ac:dyDescent="0.3">
      <c r="A138" s="17" t="s">
        <v>52</v>
      </c>
      <c r="B138" s="18" t="s">
        <v>118</v>
      </c>
      <c r="C138" s="18">
        <v>7.2</v>
      </c>
      <c r="D138" s="19">
        <v>31</v>
      </c>
      <c r="E138" s="19">
        <v>9</v>
      </c>
      <c r="F138" s="19">
        <v>2</v>
      </c>
      <c r="G138" s="19">
        <v>8</v>
      </c>
      <c r="H138" s="19">
        <v>66</v>
      </c>
      <c r="I138" s="19">
        <v>52</v>
      </c>
      <c r="J138" s="19">
        <v>73</v>
      </c>
      <c r="K138" s="19">
        <v>106</v>
      </c>
      <c r="L138" s="19">
        <v>179</v>
      </c>
      <c r="M138" s="19">
        <v>16</v>
      </c>
      <c r="N138" t="s">
        <v>421</v>
      </c>
    </row>
    <row r="139" spans="1:14" x14ac:dyDescent="0.3">
      <c r="A139" s="20" t="s">
        <v>53</v>
      </c>
      <c r="B139" s="21" t="s">
        <v>118</v>
      </c>
      <c r="C139" s="18">
        <v>7.8</v>
      </c>
      <c r="D139" s="21">
        <v>30</v>
      </c>
      <c r="E139" s="21">
        <v>9</v>
      </c>
      <c r="F139" s="21">
        <v>4</v>
      </c>
      <c r="G139" s="21">
        <v>3</v>
      </c>
      <c r="H139" s="21">
        <v>61</v>
      </c>
      <c r="I139" s="21">
        <v>96</v>
      </c>
      <c r="J139" s="21">
        <v>100</v>
      </c>
      <c r="K139" s="21">
        <v>87</v>
      </c>
      <c r="L139" s="21">
        <v>138</v>
      </c>
      <c r="M139" s="21">
        <v>16</v>
      </c>
      <c r="N139" t="s">
        <v>416</v>
      </c>
    </row>
    <row r="140" spans="1:14" x14ac:dyDescent="0.3">
      <c r="A140" s="17" t="s">
        <v>209</v>
      </c>
      <c r="B140" s="18" t="s">
        <v>124</v>
      </c>
      <c r="C140" s="18">
        <v>0</v>
      </c>
      <c r="D140" s="19">
        <v>0</v>
      </c>
      <c r="E140" s="19">
        <v>0</v>
      </c>
      <c r="F140" s="19">
        <v>0</v>
      </c>
      <c r="G140" s="19">
        <v>5</v>
      </c>
      <c r="H140" s="19">
        <v>37</v>
      </c>
      <c r="I140" s="19">
        <v>113</v>
      </c>
      <c r="J140" s="19">
        <v>104</v>
      </c>
      <c r="K140" s="19">
        <v>182</v>
      </c>
      <c r="L140" s="19">
        <v>49</v>
      </c>
      <c r="M140" s="19">
        <v>10</v>
      </c>
      <c r="N140" t="s">
        <v>416</v>
      </c>
    </row>
    <row r="141" spans="1:14" x14ac:dyDescent="0.3">
      <c r="A141" s="17" t="s">
        <v>54</v>
      </c>
      <c r="B141" s="18" t="s">
        <v>119</v>
      </c>
      <c r="C141" s="18">
        <v>6.5</v>
      </c>
      <c r="D141" s="19">
        <v>24</v>
      </c>
      <c r="E141" s="19">
        <v>9</v>
      </c>
      <c r="F141" s="19">
        <v>15</v>
      </c>
      <c r="G141" s="19">
        <v>50</v>
      </c>
      <c r="H141" s="19">
        <v>90</v>
      </c>
      <c r="I141" s="19">
        <v>101</v>
      </c>
      <c r="J141" s="19">
        <v>87</v>
      </c>
      <c r="K141" s="19">
        <v>80</v>
      </c>
      <c r="L141" s="19">
        <v>90</v>
      </c>
      <c r="M141" s="19">
        <v>9</v>
      </c>
      <c r="N141" t="s">
        <v>416</v>
      </c>
    </row>
    <row r="142" spans="1:14" x14ac:dyDescent="0.3">
      <c r="A142" s="17" t="s">
        <v>210</v>
      </c>
      <c r="B142" s="18" t="s">
        <v>118</v>
      </c>
      <c r="C142" s="18">
        <v>5.5</v>
      </c>
      <c r="D142" s="19">
        <v>17</v>
      </c>
      <c r="E142" s="19">
        <v>12</v>
      </c>
      <c r="F142" s="19">
        <v>8</v>
      </c>
      <c r="G142" s="19">
        <v>12</v>
      </c>
      <c r="H142" s="19">
        <v>50</v>
      </c>
      <c r="I142" s="19">
        <v>87</v>
      </c>
      <c r="J142" s="19">
        <v>64</v>
      </c>
      <c r="K142" s="19">
        <v>99</v>
      </c>
      <c r="L142" s="19">
        <v>183</v>
      </c>
      <c r="M142" s="19">
        <v>6</v>
      </c>
      <c r="N142" t="s">
        <v>420</v>
      </c>
    </row>
    <row r="143" spans="1:14" x14ac:dyDescent="0.3">
      <c r="A143" s="20" t="s">
        <v>55</v>
      </c>
      <c r="B143" s="21" t="s">
        <v>118</v>
      </c>
      <c r="C143" s="18">
        <v>4.9000000000000004</v>
      </c>
      <c r="D143" s="21">
        <v>36</v>
      </c>
      <c r="E143" s="21">
        <v>7</v>
      </c>
      <c r="F143" s="21">
        <v>5</v>
      </c>
      <c r="G143" s="21">
        <v>32</v>
      </c>
      <c r="H143" s="21">
        <v>198</v>
      </c>
      <c r="I143" s="21">
        <v>102</v>
      </c>
      <c r="J143" s="21">
        <v>50</v>
      </c>
      <c r="K143" s="21">
        <v>40</v>
      </c>
      <c r="L143" s="21">
        <v>75</v>
      </c>
      <c r="M143" s="21">
        <v>3</v>
      </c>
      <c r="N143" t="s">
        <v>438</v>
      </c>
    </row>
    <row r="144" spans="1:14" x14ac:dyDescent="0.3">
      <c r="A144" s="17" t="s">
        <v>380</v>
      </c>
      <c r="B144" s="18" t="s">
        <v>118</v>
      </c>
      <c r="C144" s="18">
        <v>11.5</v>
      </c>
      <c r="D144" s="19">
        <v>34</v>
      </c>
      <c r="E144" s="19">
        <v>4</v>
      </c>
      <c r="F144" s="19">
        <v>8</v>
      </c>
      <c r="G144" s="19">
        <v>63</v>
      </c>
      <c r="H144" s="19">
        <v>176</v>
      </c>
      <c r="I144" s="19">
        <v>138</v>
      </c>
      <c r="J144" s="19">
        <v>63</v>
      </c>
      <c r="K144" s="19">
        <v>19</v>
      </c>
      <c r="L144" s="19">
        <v>30</v>
      </c>
      <c r="M144" s="19">
        <v>13</v>
      </c>
      <c r="N144" t="s">
        <v>415</v>
      </c>
    </row>
    <row r="145" spans="1:14" x14ac:dyDescent="0.3">
      <c r="A145" s="17" t="s">
        <v>380</v>
      </c>
      <c r="B145" s="18" t="s">
        <v>118</v>
      </c>
      <c r="C145" s="18">
        <v>11.5</v>
      </c>
      <c r="D145" s="19">
        <v>34</v>
      </c>
      <c r="E145" s="19">
        <v>4</v>
      </c>
      <c r="F145" s="19">
        <v>8</v>
      </c>
      <c r="G145" s="19">
        <v>63</v>
      </c>
      <c r="H145" s="19">
        <v>176</v>
      </c>
      <c r="I145" s="19">
        <v>138</v>
      </c>
      <c r="J145" s="19">
        <v>63</v>
      </c>
      <c r="K145" s="19">
        <v>19</v>
      </c>
      <c r="L145" s="19">
        <v>30</v>
      </c>
      <c r="M145" s="19">
        <v>13</v>
      </c>
      <c r="N145" t="s">
        <v>415</v>
      </c>
    </row>
    <row r="146" spans="1:14" x14ac:dyDescent="0.3">
      <c r="A146" s="17" t="s">
        <v>211</v>
      </c>
      <c r="B146" s="18" t="s">
        <v>118</v>
      </c>
      <c r="C146" s="18">
        <v>9.5</v>
      </c>
      <c r="D146" s="19">
        <v>0</v>
      </c>
      <c r="E146" s="19">
        <v>0</v>
      </c>
      <c r="F146" s="19">
        <v>0</v>
      </c>
      <c r="G146" s="19">
        <v>6</v>
      </c>
      <c r="H146" s="19">
        <v>81</v>
      </c>
      <c r="I146" s="19">
        <v>71</v>
      </c>
      <c r="J146" s="19">
        <v>111</v>
      </c>
      <c r="K146" s="19">
        <v>112</v>
      </c>
      <c r="L146" s="19">
        <v>97</v>
      </c>
      <c r="M146" s="19">
        <v>22</v>
      </c>
      <c r="N146" t="s">
        <v>421</v>
      </c>
    </row>
    <row r="147" spans="1:14" x14ac:dyDescent="0.3">
      <c r="A147" s="17" t="s">
        <v>212</v>
      </c>
      <c r="B147" s="18" t="s">
        <v>118</v>
      </c>
      <c r="C147" s="18">
        <v>6</v>
      </c>
      <c r="D147" s="19">
        <v>19</v>
      </c>
      <c r="E147" s="19">
        <v>9</v>
      </c>
      <c r="F147" s="19">
        <v>4</v>
      </c>
      <c r="G147" s="19">
        <v>13</v>
      </c>
      <c r="H147" s="19">
        <v>43</v>
      </c>
      <c r="I147" s="19">
        <v>84</v>
      </c>
      <c r="J147" s="19">
        <v>67</v>
      </c>
      <c r="K147" s="19">
        <v>180</v>
      </c>
      <c r="L147" s="19">
        <v>107</v>
      </c>
      <c r="M147" s="19">
        <v>5</v>
      </c>
      <c r="N147" t="s">
        <v>417</v>
      </c>
    </row>
    <row r="148" spans="1:14" x14ac:dyDescent="0.3">
      <c r="A148" s="17" t="s">
        <v>213</v>
      </c>
      <c r="B148" s="18" t="s">
        <v>118</v>
      </c>
      <c r="C148" s="18">
        <v>7.5</v>
      </c>
      <c r="D148" s="19">
        <v>49</v>
      </c>
      <c r="E148" s="19">
        <v>14</v>
      </c>
      <c r="F148" s="19">
        <v>4</v>
      </c>
      <c r="G148" s="19">
        <v>32</v>
      </c>
      <c r="H148" s="19">
        <v>108</v>
      </c>
      <c r="I148" s="19">
        <v>82</v>
      </c>
      <c r="J148" s="19">
        <v>81</v>
      </c>
      <c r="K148" s="19">
        <v>77</v>
      </c>
      <c r="L148" s="19">
        <v>101</v>
      </c>
      <c r="M148" s="19">
        <v>20</v>
      </c>
      <c r="N148" t="s">
        <v>421</v>
      </c>
    </row>
    <row r="149" spans="1:14" x14ac:dyDescent="0.3">
      <c r="A149" s="17" t="s">
        <v>56</v>
      </c>
      <c r="B149" s="18" t="s">
        <v>124</v>
      </c>
      <c r="C149" s="18">
        <v>13</v>
      </c>
      <c r="D149" s="19">
        <v>0</v>
      </c>
      <c r="E149" s="19">
        <v>0</v>
      </c>
      <c r="F149" s="19">
        <v>0</v>
      </c>
      <c r="G149" s="19">
        <v>16</v>
      </c>
      <c r="H149" s="19">
        <v>39</v>
      </c>
      <c r="I149" s="19">
        <v>94</v>
      </c>
      <c r="J149" s="19">
        <v>145</v>
      </c>
      <c r="K149" s="19">
        <v>106</v>
      </c>
      <c r="L149" s="19">
        <v>72</v>
      </c>
      <c r="M149" s="19">
        <v>24</v>
      </c>
      <c r="N149" t="s">
        <v>416</v>
      </c>
    </row>
    <row r="150" spans="1:14" x14ac:dyDescent="0.3">
      <c r="A150" s="20" t="s">
        <v>57</v>
      </c>
      <c r="B150" s="21" t="s">
        <v>118</v>
      </c>
      <c r="C150" s="18">
        <v>6.2</v>
      </c>
      <c r="D150" s="21">
        <v>15</v>
      </c>
      <c r="E150" s="21">
        <v>4</v>
      </c>
      <c r="F150" s="21">
        <v>2</v>
      </c>
      <c r="G150" s="21">
        <v>2</v>
      </c>
      <c r="H150" s="21">
        <v>36</v>
      </c>
      <c r="I150" s="21">
        <v>65</v>
      </c>
      <c r="J150" s="21">
        <v>77</v>
      </c>
      <c r="K150" s="21">
        <v>92</v>
      </c>
      <c r="L150" s="21">
        <v>208</v>
      </c>
      <c r="M150" s="21">
        <v>20</v>
      </c>
      <c r="N150" t="s">
        <v>416</v>
      </c>
    </row>
    <row r="151" spans="1:14" x14ac:dyDescent="0.3">
      <c r="A151" s="17" t="s">
        <v>214</v>
      </c>
      <c r="B151" s="18" t="s">
        <v>124</v>
      </c>
      <c r="C151" s="18">
        <v>9</v>
      </c>
      <c r="D151" s="19">
        <v>0</v>
      </c>
      <c r="E151" s="19">
        <v>0</v>
      </c>
      <c r="F151" s="19">
        <v>0</v>
      </c>
      <c r="G151" s="19">
        <v>9</v>
      </c>
      <c r="H151" s="19">
        <v>59</v>
      </c>
      <c r="I151" s="19">
        <v>54</v>
      </c>
      <c r="J151" s="19">
        <v>63</v>
      </c>
      <c r="K151" s="19">
        <v>101</v>
      </c>
      <c r="L151" s="19">
        <v>205</v>
      </c>
      <c r="M151" s="19">
        <v>10</v>
      </c>
      <c r="N151" t="s">
        <v>421</v>
      </c>
    </row>
    <row r="152" spans="1:14" x14ac:dyDescent="0.3">
      <c r="A152" s="17" t="s">
        <v>215</v>
      </c>
      <c r="B152" s="18" t="s">
        <v>121</v>
      </c>
      <c r="C152" s="18">
        <v>7.1</v>
      </c>
      <c r="D152" s="19">
        <v>3</v>
      </c>
      <c r="E152" s="19">
        <v>0</v>
      </c>
      <c r="F152" s="19">
        <v>20</v>
      </c>
      <c r="G152" s="19">
        <v>29</v>
      </c>
      <c r="H152" s="19">
        <v>33</v>
      </c>
      <c r="I152" s="19">
        <v>17</v>
      </c>
      <c r="J152" s="19">
        <v>67</v>
      </c>
      <c r="K152" s="19">
        <v>96</v>
      </c>
      <c r="L152" s="19">
        <v>220</v>
      </c>
      <c r="M152" s="19">
        <v>38</v>
      </c>
      <c r="N152" t="s">
        <v>417</v>
      </c>
    </row>
    <row r="153" spans="1:14" x14ac:dyDescent="0.3">
      <c r="A153" s="17" t="s">
        <v>58</v>
      </c>
      <c r="B153" s="18" t="s">
        <v>118</v>
      </c>
      <c r="C153" s="18">
        <v>5.4</v>
      </c>
      <c r="D153" s="19">
        <v>33</v>
      </c>
      <c r="E153" s="19">
        <v>6</v>
      </c>
      <c r="F153" s="19">
        <v>6</v>
      </c>
      <c r="G153" s="19">
        <v>167</v>
      </c>
      <c r="H153" s="19">
        <v>134</v>
      </c>
      <c r="I153" s="19">
        <v>79</v>
      </c>
      <c r="J153" s="19">
        <v>48</v>
      </c>
      <c r="K153" s="19">
        <v>40</v>
      </c>
      <c r="L153" s="19">
        <v>31</v>
      </c>
      <c r="M153" s="19">
        <v>1</v>
      </c>
      <c r="N153" t="s">
        <v>415</v>
      </c>
    </row>
    <row r="154" spans="1:14" x14ac:dyDescent="0.3">
      <c r="A154" s="20" t="s">
        <v>381</v>
      </c>
      <c r="B154" s="21" t="s">
        <v>118</v>
      </c>
      <c r="C154" s="18">
        <v>12</v>
      </c>
      <c r="D154" s="21">
        <v>43</v>
      </c>
      <c r="E154" s="21">
        <v>7</v>
      </c>
      <c r="F154" s="21">
        <v>8</v>
      </c>
      <c r="G154" s="21">
        <v>60</v>
      </c>
      <c r="H154" s="21">
        <v>165</v>
      </c>
      <c r="I154" s="21">
        <v>125</v>
      </c>
      <c r="J154" s="21">
        <v>67</v>
      </c>
      <c r="K154" s="21">
        <v>19</v>
      </c>
      <c r="L154" s="21">
        <v>56</v>
      </c>
      <c r="M154" s="21">
        <v>8</v>
      </c>
      <c r="N154" t="s">
        <v>438</v>
      </c>
    </row>
    <row r="155" spans="1:14" x14ac:dyDescent="0.3">
      <c r="A155" s="20" t="s">
        <v>59</v>
      </c>
      <c r="B155" s="21" t="s">
        <v>118</v>
      </c>
      <c r="C155" s="18">
        <v>8.1999999999999993</v>
      </c>
      <c r="D155" s="21">
        <v>21</v>
      </c>
      <c r="E155" s="21">
        <v>7</v>
      </c>
      <c r="F155" s="21">
        <v>6</v>
      </c>
      <c r="G155" s="21">
        <v>15</v>
      </c>
      <c r="H155" s="21">
        <v>69</v>
      </c>
      <c r="I155" s="21">
        <v>93</v>
      </c>
      <c r="J155" s="21">
        <v>119</v>
      </c>
      <c r="K155" s="21">
        <v>126</v>
      </c>
      <c r="L155" s="21">
        <v>74</v>
      </c>
      <c r="M155" s="21">
        <v>4</v>
      </c>
      <c r="N155" t="s">
        <v>416</v>
      </c>
    </row>
    <row r="156" spans="1:14" x14ac:dyDescent="0.3">
      <c r="A156" s="17" t="s">
        <v>216</v>
      </c>
      <c r="B156" s="18" t="s">
        <v>118</v>
      </c>
      <c r="C156" s="18">
        <v>5.5</v>
      </c>
      <c r="D156" s="19">
        <v>0</v>
      </c>
      <c r="E156" s="19">
        <v>0</v>
      </c>
      <c r="F156" s="19">
        <v>3</v>
      </c>
      <c r="G156" s="19">
        <v>4</v>
      </c>
      <c r="H156" s="19">
        <v>29</v>
      </c>
      <c r="I156" s="19">
        <v>59</v>
      </c>
      <c r="J156" s="19">
        <v>50</v>
      </c>
      <c r="K156" s="19">
        <v>102</v>
      </c>
      <c r="L156" s="19">
        <v>122</v>
      </c>
      <c r="M156" s="19">
        <v>134</v>
      </c>
      <c r="N156" t="s">
        <v>417</v>
      </c>
    </row>
    <row r="157" spans="1:14" x14ac:dyDescent="0.3">
      <c r="A157" s="17" t="s">
        <v>217</v>
      </c>
      <c r="B157" s="18" t="s">
        <v>118</v>
      </c>
      <c r="C157" s="18">
        <v>4</v>
      </c>
      <c r="D157" s="19">
        <v>0</v>
      </c>
      <c r="E157" s="19">
        <v>0</v>
      </c>
      <c r="F157" s="19">
        <v>2</v>
      </c>
      <c r="G157" s="19">
        <v>17</v>
      </c>
      <c r="H157" s="19">
        <v>120</v>
      </c>
      <c r="I157" s="19">
        <v>108</v>
      </c>
      <c r="J157" s="19">
        <v>75</v>
      </c>
      <c r="K157" s="19">
        <v>100</v>
      </c>
      <c r="L157" s="19">
        <v>80</v>
      </c>
      <c r="M157" s="19">
        <v>3</v>
      </c>
      <c r="N157" t="s">
        <v>417</v>
      </c>
    </row>
    <row r="158" spans="1:14" x14ac:dyDescent="0.3">
      <c r="A158" s="17" t="s">
        <v>218</v>
      </c>
      <c r="B158" s="18" t="s">
        <v>118</v>
      </c>
      <c r="C158" s="18">
        <v>10</v>
      </c>
      <c r="D158" s="19">
        <v>0</v>
      </c>
      <c r="E158" s="19">
        <v>0</v>
      </c>
      <c r="F158" s="19">
        <v>3</v>
      </c>
      <c r="G158" s="19">
        <v>12</v>
      </c>
      <c r="H158" s="19">
        <v>22</v>
      </c>
      <c r="I158" s="19">
        <v>33</v>
      </c>
      <c r="J158" s="19">
        <v>82</v>
      </c>
      <c r="K158" s="19">
        <v>167</v>
      </c>
      <c r="L158" s="19">
        <v>171</v>
      </c>
      <c r="M158" s="19">
        <v>13</v>
      </c>
      <c r="N158" t="s">
        <v>420</v>
      </c>
    </row>
    <row r="159" spans="1:14" x14ac:dyDescent="0.3">
      <c r="A159" s="17" t="s">
        <v>219</v>
      </c>
      <c r="B159" s="18" t="s">
        <v>119</v>
      </c>
      <c r="C159" s="18">
        <v>11.5</v>
      </c>
      <c r="D159" s="19">
        <v>15</v>
      </c>
      <c r="E159" s="19">
        <v>7</v>
      </c>
      <c r="F159" s="19">
        <v>4</v>
      </c>
      <c r="G159" s="19">
        <v>4</v>
      </c>
      <c r="H159" s="19">
        <v>1</v>
      </c>
      <c r="I159" s="19">
        <v>52</v>
      </c>
      <c r="J159" s="19">
        <v>71</v>
      </c>
      <c r="K159" s="19">
        <v>152</v>
      </c>
      <c r="L159" s="19">
        <v>228</v>
      </c>
      <c r="M159" s="19">
        <v>1</v>
      </c>
      <c r="N159" t="s">
        <v>416</v>
      </c>
    </row>
    <row r="160" spans="1:14" x14ac:dyDescent="0.3">
      <c r="A160" s="17" t="s">
        <v>427</v>
      </c>
      <c r="B160" s="18" t="s">
        <v>123</v>
      </c>
      <c r="C160" s="18">
        <v>7.5</v>
      </c>
      <c r="D160" s="19">
        <v>4</v>
      </c>
      <c r="E160" s="19">
        <v>0</v>
      </c>
      <c r="F160" s="19">
        <v>0</v>
      </c>
      <c r="G160" s="19">
        <v>41</v>
      </c>
      <c r="H160" s="19">
        <v>131</v>
      </c>
      <c r="I160" s="19">
        <v>89</v>
      </c>
      <c r="J160" s="19">
        <v>50</v>
      </c>
      <c r="K160" s="19">
        <v>57</v>
      </c>
      <c r="L160" s="19">
        <v>116</v>
      </c>
      <c r="M160" s="19">
        <v>14</v>
      </c>
      <c r="N160" t="s">
        <v>419</v>
      </c>
    </row>
    <row r="161" spans="1:14" x14ac:dyDescent="0.3">
      <c r="A161" s="17" t="s">
        <v>220</v>
      </c>
      <c r="B161" s="18" t="s">
        <v>118</v>
      </c>
      <c r="C161" s="18">
        <v>11.9</v>
      </c>
      <c r="D161" s="19">
        <v>2</v>
      </c>
      <c r="E161" s="19">
        <v>0</v>
      </c>
      <c r="F161" s="19">
        <v>0</v>
      </c>
      <c r="G161" s="19">
        <v>0</v>
      </c>
      <c r="H161" s="19">
        <v>7</v>
      </c>
      <c r="I161" s="19">
        <v>9</v>
      </c>
      <c r="J161" s="19">
        <v>30</v>
      </c>
      <c r="K161" s="19">
        <v>150</v>
      </c>
      <c r="L161" s="19">
        <v>261</v>
      </c>
      <c r="M161" s="19">
        <v>43</v>
      </c>
      <c r="N161" t="s">
        <v>420</v>
      </c>
    </row>
    <row r="162" spans="1:14" x14ac:dyDescent="0.3">
      <c r="A162" s="17" t="s">
        <v>60</v>
      </c>
      <c r="B162" s="18" t="s">
        <v>118</v>
      </c>
      <c r="C162" s="18">
        <v>5.7</v>
      </c>
      <c r="D162" s="19">
        <v>37</v>
      </c>
      <c r="E162" s="19">
        <v>10</v>
      </c>
      <c r="F162" s="19">
        <v>4</v>
      </c>
      <c r="G162" s="19">
        <v>32</v>
      </c>
      <c r="H162" s="19">
        <v>154</v>
      </c>
      <c r="I162" s="19">
        <v>76</v>
      </c>
      <c r="J162" s="19">
        <v>65</v>
      </c>
      <c r="K162" s="19">
        <v>81</v>
      </c>
      <c r="L162" s="19">
        <v>88</v>
      </c>
      <c r="M162" s="19">
        <v>1</v>
      </c>
      <c r="N162" t="s">
        <v>415</v>
      </c>
    </row>
    <row r="163" spans="1:14" x14ac:dyDescent="0.3">
      <c r="A163" s="17" t="s">
        <v>221</v>
      </c>
      <c r="B163" s="18" t="s">
        <v>119</v>
      </c>
      <c r="C163" s="18">
        <v>7</v>
      </c>
      <c r="D163" s="19">
        <v>18</v>
      </c>
      <c r="E163" s="19">
        <v>10</v>
      </c>
      <c r="F163" s="19">
        <v>7</v>
      </c>
      <c r="G163" s="19">
        <v>15</v>
      </c>
      <c r="H163" s="19">
        <v>85</v>
      </c>
      <c r="I163" s="19">
        <v>71</v>
      </c>
      <c r="J163" s="19">
        <v>92</v>
      </c>
      <c r="K163" s="19">
        <v>88</v>
      </c>
      <c r="L163" s="19">
        <v>135</v>
      </c>
      <c r="M163" s="19">
        <v>18</v>
      </c>
      <c r="N163" t="s">
        <v>416</v>
      </c>
    </row>
    <row r="164" spans="1:14" x14ac:dyDescent="0.3">
      <c r="A164" s="17" t="s">
        <v>222</v>
      </c>
      <c r="B164" s="18" t="s">
        <v>118</v>
      </c>
      <c r="C164" s="18">
        <v>6.5</v>
      </c>
      <c r="D164" s="19">
        <v>0</v>
      </c>
      <c r="E164" s="19">
        <v>0</v>
      </c>
      <c r="F164" s="19">
        <v>0</v>
      </c>
      <c r="G164" s="19">
        <v>14</v>
      </c>
      <c r="H164" s="19">
        <v>127</v>
      </c>
      <c r="I164" s="19">
        <v>70</v>
      </c>
      <c r="J164" s="19">
        <v>86</v>
      </c>
      <c r="K164" s="19">
        <v>71</v>
      </c>
      <c r="L164" s="19">
        <v>41</v>
      </c>
      <c r="M164" s="19">
        <v>91</v>
      </c>
      <c r="N164" t="s">
        <v>421</v>
      </c>
    </row>
    <row r="165" spans="1:14" x14ac:dyDescent="0.3">
      <c r="A165" s="17" t="s">
        <v>223</v>
      </c>
      <c r="B165" s="18" t="s">
        <v>121</v>
      </c>
      <c r="C165" s="18">
        <v>6</v>
      </c>
      <c r="D165" s="19">
        <v>19</v>
      </c>
      <c r="E165" s="19">
        <v>8</v>
      </c>
      <c r="F165" s="19">
        <v>10</v>
      </c>
      <c r="G165" s="19">
        <v>14</v>
      </c>
      <c r="H165" s="19">
        <v>26</v>
      </c>
      <c r="I165" s="19">
        <v>69</v>
      </c>
      <c r="J165" s="19">
        <v>72</v>
      </c>
      <c r="K165" s="19">
        <v>125</v>
      </c>
      <c r="L165" s="19">
        <v>177</v>
      </c>
      <c r="M165" s="19">
        <v>18</v>
      </c>
      <c r="N165" t="s">
        <v>417</v>
      </c>
    </row>
    <row r="166" spans="1:14" x14ac:dyDescent="0.3">
      <c r="A166" s="17" t="s">
        <v>224</v>
      </c>
      <c r="B166" s="18" t="s">
        <v>118</v>
      </c>
      <c r="C166" s="18">
        <v>5.5</v>
      </c>
      <c r="D166" s="19">
        <v>0</v>
      </c>
      <c r="E166" s="19">
        <v>0</v>
      </c>
      <c r="F166" s="19">
        <v>2</v>
      </c>
      <c r="G166" s="19">
        <v>4</v>
      </c>
      <c r="H166" s="19">
        <v>58</v>
      </c>
      <c r="I166" s="19">
        <v>80</v>
      </c>
      <c r="J166" s="19">
        <v>85</v>
      </c>
      <c r="K166" s="19">
        <v>156</v>
      </c>
      <c r="L166" s="19">
        <v>94</v>
      </c>
      <c r="M166" s="19">
        <v>8</v>
      </c>
      <c r="N166" t="s">
        <v>420</v>
      </c>
    </row>
    <row r="167" spans="1:14" x14ac:dyDescent="0.3">
      <c r="A167" s="17" t="s">
        <v>225</v>
      </c>
      <c r="B167" s="18" t="s">
        <v>124</v>
      </c>
      <c r="C167" s="18">
        <v>15</v>
      </c>
      <c r="D167" s="19">
        <v>39</v>
      </c>
      <c r="E167" s="19">
        <v>0</v>
      </c>
      <c r="F167" s="19">
        <v>0</v>
      </c>
      <c r="G167" s="19">
        <v>3</v>
      </c>
      <c r="H167" s="19">
        <v>79</v>
      </c>
      <c r="I167" s="19">
        <v>82</v>
      </c>
      <c r="J167" s="19">
        <v>101</v>
      </c>
      <c r="K167" s="19">
        <v>116</v>
      </c>
      <c r="L167" s="19">
        <v>114</v>
      </c>
      <c r="M167" s="19">
        <v>5</v>
      </c>
      <c r="N167" t="s">
        <v>416</v>
      </c>
    </row>
    <row r="168" spans="1:14" x14ac:dyDescent="0.3">
      <c r="A168" s="17" t="s">
        <v>226</v>
      </c>
      <c r="B168" s="18" t="s">
        <v>119</v>
      </c>
      <c r="C168" s="18">
        <v>25.5</v>
      </c>
      <c r="D168" s="19">
        <v>15</v>
      </c>
      <c r="E168" s="19">
        <v>13</v>
      </c>
      <c r="F168" s="19">
        <v>9</v>
      </c>
      <c r="G168" s="19">
        <v>9</v>
      </c>
      <c r="H168" s="19">
        <v>30</v>
      </c>
      <c r="I168" s="19">
        <v>53</v>
      </c>
      <c r="J168" s="19">
        <v>84</v>
      </c>
      <c r="K168" s="19">
        <v>164</v>
      </c>
      <c r="L168" s="19">
        <v>159</v>
      </c>
      <c r="M168" s="19">
        <v>0</v>
      </c>
      <c r="N168" t="s">
        <v>416</v>
      </c>
    </row>
    <row r="169" spans="1:14" x14ac:dyDescent="0.3">
      <c r="A169" s="17" t="s">
        <v>61</v>
      </c>
      <c r="B169" s="18" t="s">
        <v>124</v>
      </c>
      <c r="C169" s="18">
        <v>11</v>
      </c>
      <c r="D169" s="19">
        <v>0</v>
      </c>
      <c r="E169" s="19">
        <v>0</v>
      </c>
      <c r="F169" s="19">
        <v>0</v>
      </c>
      <c r="G169" s="19">
        <v>9</v>
      </c>
      <c r="H169" s="19">
        <v>32</v>
      </c>
      <c r="I169" s="19">
        <v>42</v>
      </c>
      <c r="J169" s="19">
        <v>82</v>
      </c>
      <c r="K169" s="19">
        <v>125</v>
      </c>
      <c r="L169" s="19">
        <v>204</v>
      </c>
      <c r="M169" s="19">
        <v>6</v>
      </c>
      <c r="N169" t="s">
        <v>416</v>
      </c>
    </row>
    <row r="170" spans="1:14" x14ac:dyDescent="0.3">
      <c r="A170" s="17" t="s">
        <v>428</v>
      </c>
      <c r="B170" s="18" t="s">
        <v>128</v>
      </c>
      <c r="C170" s="18">
        <v>18</v>
      </c>
      <c r="D170" s="19">
        <v>18</v>
      </c>
      <c r="E170" s="19">
        <v>21</v>
      </c>
      <c r="F170" s="19">
        <v>8</v>
      </c>
      <c r="G170" s="19">
        <v>42</v>
      </c>
      <c r="H170" s="19">
        <v>0</v>
      </c>
      <c r="I170" s="19">
        <v>3</v>
      </c>
      <c r="J170" s="19">
        <v>16</v>
      </c>
      <c r="K170" s="19">
        <v>127</v>
      </c>
      <c r="L170" s="19">
        <v>301</v>
      </c>
      <c r="M170" s="19">
        <v>10</v>
      </c>
      <c r="N170" t="s">
        <v>420</v>
      </c>
    </row>
    <row r="171" spans="1:14" x14ac:dyDescent="0.3">
      <c r="A171" s="17" t="s">
        <v>227</v>
      </c>
      <c r="B171" s="18" t="s">
        <v>124</v>
      </c>
      <c r="C171" s="18">
        <v>23.5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7</v>
      </c>
      <c r="K171" s="19">
        <v>384</v>
      </c>
      <c r="L171" s="19">
        <v>109</v>
      </c>
      <c r="M171" s="19">
        <v>0</v>
      </c>
      <c r="N171" t="s">
        <v>420</v>
      </c>
    </row>
    <row r="172" spans="1:14" x14ac:dyDescent="0.3">
      <c r="A172" s="20" t="s">
        <v>62</v>
      </c>
      <c r="B172" s="21" t="s">
        <v>118</v>
      </c>
      <c r="C172" s="18">
        <v>6.4</v>
      </c>
      <c r="D172" s="21">
        <v>23</v>
      </c>
      <c r="E172" s="21">
        <v>5</v>
      </c>
      <c r="F172" s="21">
        <v>10</v>
      </c>
      <c r="G172" s="21">
        <v>20</v>
      </c>
      <c r="H172" s="21">
        <v>81</v>
      </c>
      <c r="I172" s="21">
        <v>92</v>
      </c>
      <c r="J172" s="21">
        <v>72</v>
      </c>
      <c r="K172" s="21">
        <v>117</v>
      </c>
      <c r="L172" s="21">
        <v>114</v>
      </c>
      <c r="M172" s="21">
        <v>3</v>
      </c>
      <c r="N172" t="s">
        <v>438</v>
      </c>
    </row>
    <row r="173" spans="1:14" x14ac:dyDescent="0.3">
      <c r="A173" s="17" t="s">
        <v>228</v>
      </c>
      <c r="B173" s="18" t="s">
        <v>121</v>
      </c>
      <c r="C173" s="18">
        <v>6</v>
      </c>
      <c r="D173" s="19">
        <v>12</v>
      </c>
      <c r="E173" s="19">
        <v>14</v>
      </c>
      <c r="F173" s="19">
        <v>17</v>
      </c>
      <c r="G173" s="19">
        <v>13</v>
      </c>
      <c r="H173" s="19">
        <v>46</v>
      </c>
      <c r="I173" s="19">
        <v>33</v>
      </c>
      <c r="J173" s="19">
        <v>51</v>
      </c>
      <c r="K173" s="19">
        <v>83</v>
      </c>
      <c r="L173" s="19">
        <v>217</v>
      </c>
      <c r="M173" s="19">
        <v>58</v>
      </c>
      <c r="N173" t="s">
        <v>417</v>
      </c>
    </row>
    <row r="174" spans="1:14" x14ac:dyDescent="0.3">
      <c r="A174" s="17" t="s">
        <v>429</v>
      </c>
      <c r="B174" s="18" t="s">
        <v>155</v>
      </c>
      <c r="C174" s="18">
        <v>12</v>
      </c>
      <c r="D174" s="19">
        <v>19</v>
      </c>
      <c r="E174" s="19">
        <v>0</v>
      </c>
      <c r="F174" s="19">
        <v>0</v>
      </c>
      <c r="G174" s="19">
        <v>25</v>
      </c>
      <c r="H174" s="19">
        <v>36</v>
      </c>
      <c r="I174" s="19">
        <v>69</v>
      </c>
      <c r="J174" s="19">
        <v>99</v>
      </c>
      <c r="K174" s="19">
        <v>81</v>
      </c>
      <c r="L174" s="19">
        <v>127</v>
      </c>
      <c r="M174" s="19">
        <v>61</v>
      </c>
      <c r="N174" t="s">
        <v>416</v>
      </c>
    </row>
    <row r="175" spans="1:14" x14ac:dyDescent="0.3">
      <c r="A175" s="17" t="s">
        <v>229</v>
      </c>
      <c r="B175" s="18" t="s">
        <v>124</v>
      </c>
      <c r="C175" s="18">
        <v>17</v>
      </c>
      <c r="D175" s="19">
        <v>0</v>
      </c>
      <c r="E175" s="19">
        <v>0</v>
      </c>
      <c r="F175" s="19">
        <v>0</v>
      </c>
      <c r="G175" s="19">
        <v>12</v>
      </c>
      <c r="H175" s="19">
        <v>17</v>
      </c>
      <c r="I175" s="19">
        <v>42</v>
      </c>
      <c r="J175" s="19">
        <v>142</v>
      </c>
      <c r="K175" s="19">
        <v>133</v>
      </c>
      <c r="L175" s="19">
        <v>115</v>
      </c>
      <c r="M175" s="19">
        <v>50</v>
      </c>
      <c r="N175" t="s">
        <v>416</v>
      </c>
    </row>
    <row r="176" spans="1:14" x14ac:dyDescent="0.3">
      <c r="A176" s="17" t="s">
        <v>230</v>
      </c>
      <c r="B176" s="18" t="s">
        <v>124</v>
      </c>
      <c r="C176" s="18">
        <v>10</v>
      </c>
      <c r="D176" s="19">
        <v>24</v>
      </c>
      <c r="E176" s="19">
        <v>11</v>
      </c>
      <c r="F176" s="19">
        <v>5</v>
      </c>
      <c r="G176" s="19">
        <v>15</v>
      </c>
      <c r="H176" s="19">
        <v>50</v>
      </c>
      <c r="I176" s="19">
        <v>61</v>
      </c>
      <c r="J176" s="19">
        <v>76</v>
      </c>
      <c r="K176" s="19">
        <v>104</v>
      </c>
      <c r="L176" s="19">
        <v>156</v>
      </c>
      <c r="M176" s="19">
        <v>38</v>
      </c>
      <c r="N176" t="s">
        <v>419</v>
      </c>
    </row>
    <row r="177" spans="1:14" x14ac:dyDescent="0.3">
      <c r="A177" s="17" t="s">
        <v>231</v>
      </c>
      <c r="B177" s="18" t="s">
        <v>124</v>
      </c>
      <c r="C177" s="18">
        <v>0</v>
      </c>
      <c r="D177" s="19">
        <v>0</v>
      </c>
      <c r="E177" s="19">
        <v>0</v>
      </c>
      <c r="F177" s="19">
        <v>0</v>
      </c>
      <c r="G177" s="19">
        <v>5</v>
      </c>
      <c r="H177" s="19">
        <v>20</v>
      </c>
      <c r="I177" s="19">
        <v>28</v>
      </c>
      <c r="J177" s="19">
        <v>46</v>
      </c>
      <c r="K177" s="19">
        <v>83</v>
      </c>
      <c r="L177" s="19">
        <v>299</v>
      </c>
      <c r="M177" s="19">
        <v>18</v>
      </c>
      <c r="N177" t="s">
        <v>417</v>
      </c>
    </row>
    <row r="178" spans="1:14" x14ac:dyDescent="0.3">
      <c r="A178" s="17" t="s">
        <v>382</v>
      </c>
      <c r="B178" s="18" t="s">
        <v>124</v>
      </c>
      <c r="C178" s="18">
        <v>10</v>
      </c>
      <c r="D178" s="19">
        <v>0</v>
      </c>
      <c r="E178" s="19">
        <v>0</v>
      </c>
      <c r="F178" s="19">
        <v>0</v>
      </c>
      <c r="G178" s="19">
        <v>8</v>
      </c>
      <c r="H178" s="19">
        <v>14</v>
      </c>
      <c r="I178" s="19">
        <v>45</v>
      </c>
      <c r="J178" s="19">
        <v>114</v>
      </c>
      <c r="K178" s="19">
        <v>145</v>
      </c>
      <c r="L178" s="19">
        <v>125</v>
      </c>
      <c r="M178" s="19">
        <v>49</v>
      </c>
      <c r="N178" t="s">
        <v>416</v>
      </c>
    </row>
    <row r="179" spans="1:14" x14ac:dyDescent="0.3">
      <c r="A179" s="17" t="s">
        <v>232</v>
      </c>
      <c r="B179" s="18" t="s">
        <v>119</v>
      </c>
      <c r="C179" s="18">
        <v>7.5</v>
      </c>
      <c r="D179" s="19">
        <v>30</v>
      </c>
      <c r="E179" s="19">
        <v>13</v>
      </c>
      <c r="F179" s="19">
        <v>10</v>
      </c>
      <c r="G179" s="19">
        <v>24</v>
      </c>
      <c r="H179" s="19">
        <v>72</v>
      </c>
      <c r="I179" s="19">
        <v>117</v>
      </c>
      <c r="J179" s="19">
        <v>114</v>
      </c>
      <c r="K179" s="19">
        <v>103</v>
      </c>
      <c r="L179" s="19">
        <v>59</v>
      </c>
      <c r="M179" s="19">
        <v>11</v>
      </c>
      <c r="N179" t="s">
        <v>416</v>
      </c>
    </row>
    <row r="180" spans="1:14" x14ac:dyDescent="0.3">
      <c r="A180" s="17" t="s">
        <v>63</v>
      </c>
      <c r="B180" s="18" t="s">
        <v>118</v>
      </c>
      <c r="C180" s="18">
        <v>16</v>
      </c>
      <c r="D180" s="19">
        <v>0</v>
      </c>
      <c r="E180" s="19">
        <v>0</v>
      </c>
      <c r="F180" s="19">
        <v>0</v>
      </c>
      <c r="G180" s="19">
        <v>16</v>
      </c>
      <c r="H180" s="19">
        <v>50</v>
      </c>
      <c r="I180" s="19">
        <v>71</v>
      </c>
      <c r="J180" s="19">
        <v>116</v>
      </c>
      <c r="K180" s="19">
        <v>116</v>
      </c>
      <c r="L180" s="19">
        <v>108</v>
      </c>
      <c r="M180" s="19">
        <v>24</v>
      </c>
      <c r="N180" t="s">
        <v>419</v>
      </c>
    </row>
    <row r="181" spans="1:14" x14ac:dyDescent="0.3">
      <c r="A181" s="17" t="s">
        <v>233</v>
      </c>
      <c r="B181" s="18" t="s">
        <v>124</v>
      </c>
      <c r="C181" s="18">
        <v>14.5</v>
      </c>
      <c r="D181" s="19">
        <v>0</v>
      </c>
      <c r="E181" s="19">
        <v>0</v>
      </c>
      <c r="F181" s="19">
        <v>0</v>
      </c>
      <c r="G181" s="19">
        <v>0</v>
      </c>
      <c r="H181" s="19">
        <v>3</v>
      </c>
      <c r="I181" s="19">
        <v>7</v>
      </c>
      <c r="J181" s="19">
        <v>54</v>
      </c>
      <c r="K181" s="19">
        <v>289</v>
      </c>
      <c r="L181" s="19">
        <v>143</v>
      </c>
      <c r="M181" s="19">
        <v>3</v>
      </c>
      <c r="N181" t="s">
        <v>420</v>
      </c>
    </row>
    <row r="182" spans="1:14" x14ac:dyDescent="0.3">
      <c r="A182" s="17" t="s">
        <v>64</v>
      </c>
      <c r="B182" s="18" t="s">
        <v>124</v>
      </c>
      <c r="C182" s="18">
        <v>17</v>
      </c>
      <c r="D182" s="19">
        <v>0</v>
      </c>
      <c r="E182" s="19">
        <v>0</v>
      </c>
      <c r="F182" s="19">
        <v>0</v>
      </c>
      <c r="G182" s="19">
        <v>10</v>
      </c>
      <c r="H182" s="19">
        <v>18</v>
      </c>
      <c r="I182" s="19">
        <v>53</v>
      </c>
      <c r="J182" s="19">
        <v>112</v>
      </c>
      <c r="K182" s="19">
        <v>136</v>
      </c>
      <c r="L182" s="19">
        <v>126</v>
      </c>
      <c r="M182" s="19">
        <v>42</v>
      </c>
      <c r="N182" t="s">
        <v>416</v>
      </c>
    </row>
    <row r="183" spans="1:14" x14ac:dyDescent="0.3">
      <c r="A183" s="17" t="s">
        <v>65</v>
      </c>
      <c r="B183" s="18" t="s">
        <v>118</v>
      </c>
      <c r="C183" s="18">
        <v>4.5</v>
      </c>
      <c r="D183" s="19">
        <v>55</v>
      </c>
      <c r="E183" s="19">
        <v>6</v>
      </c>
      <c r="F183" s="19">
        <v>2</v>
      </c>
      <c r="G183" s="19">
        <v>9</v>
      </c>
      <c r="H183" s="19">
        <v>138</v>
      </c>
      <c r="I183" s="19">
        <v>129</v>
      </c>
      <c r="J183" s="19">
        <v>81</v>
      </c>
      <c r="K183" s="19">
        <v>69</v>
      </c>
      <c r="L183" s="19">
        <v>72</v>
      </c>
      <c r="M183" s="19">
        <v>2</v>
      </c>
      <c r="N183" t="s">
        <v>415</v>
      </c>
    </row>
    <row r="184" spans="1:14" x14ac:dyDescent="0.3">
      <c r="A184" s="17" t="s">
        <v>234</v>
      </c>
      <c r="B184" s="18" t="s">
        <v>118</v>
      </c>
      <c r="C184" s="18">
        <v>7</v>
      </c>
      <c r="D184" s="19">
        <v>53</v>
      </c>
      <c r="E184" s="19">
        <v>19</v>
      </c>
      <c r="F184" s="19">
        <v>11</v>
      </c>
      <c r="G184" s="19">
        <v>21</v>
      </c>
      <c r="H184" s="19">
        <v>122</v>
      </c>
      <c r="I184" s="19">
        <v>114</v>
      </c>
      <c r="J184" s="19">
        <v>106</v>
      </c>
      <c r="K184" s="19">
        <v>80</v>
      </c>
      <c r="L184" s="19">
        <v>38</v>
      </c>
      <c r="M184" s="19">
        <v>19</v>
      </c>
      <c r="N184" t="s">
        <v>419</v>
      </c>
    </row>
    <row r="185" spans="1:14" x14ac:dyDescent="0.3">
      <c r="A185" s="17" t="s">
        <v>235</v>
      </c>
      <c r="B185" s="18" t="s">
        <v>121</v>
      </c>
      <c r="C185" s="18">
        <v>14.5</v>
      </c>
      <c r="D185" s="19">
        <v>0</v>
      </c>
      <c r="E185" s="19">
        <v>0</v>
      </c>
      <c r="F185" s="19">
        <v>0</v>
      </c>
      <c r="G185" s="19">
        <v>13</v>
      </c>
      <c r="H185" s="19">
        <v>34</v>
      </c>
      <c r="I185" s="19">
        <v>54</v>
      </c>
      <c r="J185" s="19">
        <v>134</v>
      </c>
      <c r="K185" s="19">
        <v>139</v>
      </c>
      <c r="L185" s="19">
        <v>118</v>
      </c>
      <c r="M185" s="19">
        <v>8</v>
      </c>
      <c r="N185" t="s">
        <v>416</v>
      </c>
    </row>
    <row r="186" spans="1:14" x14ac:dyDescent="0.3">
      <c r="A186" s="20" t="s">
        <v>66</v>
      </c>
      <c r="B186" s="21" t="s">
        <v>118</v>
      </c>
      <c r="C186" s="18">
        <v>7.5</v>
      </c>
      <c r="D186" s="21">
        <v>30</v>
      </c>
      <c r="E186" s="21">
        <v>7</v>
      </c>
      <c r="F186" s="21">
        <v>4</v>
      </c>
      <c r="G186" s="21">
        <v>11</v>
      </c>
      <c r="H186" s="21">
        <v>64</v>
      </c>
      <c r="I186" s="21">
        <v>68</v>
      </c>
      <c r="J186" s="21">
        <v>125</v>
      </c>
      <c r="K186" s="21">
        <v>108</v>
      </c>
      <c r="L186" s="21">
        <v>123</v>
      </c>
      <c r="M186" s="21">
        <v>1</v>
      </c>
      <c r="N186" t="s">
        <v>416</v>
      </c>
    </row>
    <row r="187" spans="1:14" x14ac:dyDescent="0.3">
      <c r="A187" s="17" t="s">
        <v>236</v>
      </c>
      <c r="B187" s="18" t="s">
        <v>119</v>
      </c>
      <c r="C187" s="18">
        <v>5.5</v>
      </c>
      <c r="D187" s="19">
        <v>13</v>
      </c>
      <c r="E187" s="19">
        <v>9</v>
      </c>
      <c r="F187" s="19">
        <v>12</v>
      </c>
      <c r="G187" s="19">
        <v>29</v>
      </c>
      <c r="H187" s="19">
        <v>94</v>
      </c>
      <c r="I187" s="19">
        <v>74</v>
      </c>
      <c r="J187" s="19">
        <v>78</v>
      </c>
      <c r="K187" s="19">
        <v>106</v>
      </c>
      <c r="L187" s="19">
        <v>119</v>
      </c>
      <c r="M187" s="19">
        <v>0</v>
      </c>
      <c r="N187" t="s">
        <v>417</v>
      </c>
    </row>
    <row r="188" spans="1:14" x14ac:dyDescent="0.3">
      <c r="A188" s="17" t="s">
        <v>383</v>
      </c>
      <c r="B188" s="18" t="s">
        <v>121</v>
      </c>
      <c r="C188" s="18">
        <v>18</v>
      </c>
      <c r="D188" s="19">
        <v>0</v>
      </c>
      <c r="E188" s="19">
        <v>0</v>
      </c>
      <c r="F188" s="19">
        <v>0</v>
      </c>
      <c r="G188" s="19">
        <v>1</v>
      </c>
      <c r="H188" s="19">
        <v>20</v>
      </c>
      <c r="I188" s="19">
        <v>55</v>
      </c>
      <c r="J188" s="19">
        <v>114</v>
      </c>
      <c r="K188" s="19">
        <v>108</v>
      </c>
      <c r="L188" s="19">
        <v>135</v>
      </c>
      <c r="M188" s="19">
        <v>61</v>
      </c>
      <c r="N188" t="s">
        <v>421</v>
      </c>
    </row>
    <row r="189" spans="1:14" x14ac:dyDescent="0.3">
      <c r="A189" s="20" t="s">
        <v>67</v>
      </c>
      <c r="B189" s="21" t="s">
        <v>118</v>
      </c>
      <c r="C189" s="18">
        <v>11.3</v>
      </c>
      <c r="D189" s="21">
        <v>47</v>
      </c>
      <c r="E189" s="21">
        <v>4</v>
      </c>
      <c r="F189" s="21">
        <v>8</v>
      </c>
      <c r="G189" s="21">
        <v>22</v>
      </c>
      <c r="H189" s="21">
        <v>173</v>
      </c>
      <c r="I189" s="21">
        <v>56</v>
      </c>
      <c r="J189" s="21">
        <v>71</v>
      </c>
      <c r="K189" s="21">
        <v>78</v>
      </c>
      <c r="L189" s="21">
        <v>82</v>
      </c>
      <c r="M189" s="21">
        <v>17</v>
      </c>
      <c r="N189" t="s">
        <v>416</v>
      </c>
    </row>
    <row r="190" spans="1:14" x14ac:dyDescent="0.3">
      <c r="A190" s="17" t="s">
        <v>68</v>
      </c>
      <c r="B190" s="18" t="s">
        <v>118</v>
      </c>
      <c r="C190" s="18">
        <v>4.5999999999999996</v>
      </c>
      <c r="D190" s="19">
        <v>49</v>
      </c>
      <c r="E190" s="19">
        <v>7</v>
      </c>
      <c r="F190" s="19">
        <v>6</v>
      </c>
      <c r="G190" s="19">
        <v>58</v>
      </c>
      <c r="H190" s="19">
        <v>197</v>
      </c>
      <c r="I190" s="19">
        <v>116</v>
      </c>
      <c r="J190" s="19">
        <v>52</v>
      </c>
      <c r="K190" s="19">
        <v>44</v>
      </c>
      <c r="L190" s="19">
        <v>32</v>
      </c>
      <c r="M190" s="19">
        <v>1</v>
      </c>
      <c r="N190" t="s">
        <v>415</v>
      </c>
    </row>
    <row r="191" spans="1:14" x14ac:dyDescent="0.3">
      <c r="A191" s="17" t="s">
        <v>237</v>
      </c>
      <c r="B191" s="18" t="s">
        <v>118</v>
      </c>
      <c r="C191" s="18">
        <v>7.2</v>
      </c>
      <c r="D191" s="19">
        <v>25</v>
      </c>
      <c r="E191" s="19">
        <v>8</v>
      </c>
      <c r="F191" s="19">
        <v>8</v>
      </c>
      <c r="G191" s="19">
        <v>16</v>
      </c>
      <c r="H191" s="19">
        <v>59</v>
      </c>
      <c r="I191" s="19">
        <v>48</v>
      </c>
      <c r="J191" s="19">
        <v>73</v>
      </c>
      <c r="K191" s="19">
        <v>112</v>
      </c>
      <c r="L191" s="19">
        <v>145</v>
      </c>
      <c r="M191" s="19">
        <v>46</v>
      </c>
      <c r="N191" t="s">
        <v>416</v>
      </c>
    </row>
    <row r="192" spans="1:14" x14ac:dyDescent="0.3">
      <c r="A192" s="17" t="s">
        <v>238</v>
      </c>
      <c r="B192" s="18" t="s">
        <v>124</v>
      </c>
      <c r="C192" s="18">
        <v>7</v>
      </c>
      <c r="D192" s="19">
        <v>0</v>
      </c>
      <c r="E192" s="19">
        <v>0</v>
      </c>
      <c r="F192" s="19">
        <v>0</v>
      </c>
      <c r="G192" s="19">
        <v>8</v>
      </c>
      <c r="H192" s="19">
        <v>40</v>
      </c>
      <c r="I192" s="19">
        <v>48</v>
      </c>
      <c r="J192" s="19">
        <v>55</v>
      </c>
      <c r="K192" s="19">
        <v>90</v>
      </c>
      <c r="L192" s="19">
        <v>211</v>
      </c>
      <c r="M192" s="19">
        <v>47</v>
      </c>
      <c r="N192" t="s">
        <v>417</v>
      </c>
    </row>
    <row r="193" spans="1:14" x14ac:dyDescent="0.3">
      <c r="A193" s="17" t="s">
        <v>239</v>
      </c>
      <c r="B193" s="18" t="s">
        <v>118</v>
      </c>
      <c r="C193" s="18">
        <v>5</v>
      </c>
      <c r="D193" s="19">
        <v>18</v>
      </c>
      <c r="E193" s="19">
        <v>15</v>
      </c>
      <c r="F193" s="19">
        <v>8</v>
      </c>
      <c r="G193" s="19">
        <v>13</v>
      </c>
      <c r="H193" s="19">
        <v>21</v>
      </c>
      <c r="I193" s="19">
        <v>65</v>
      </c>
      <c r="J193" s="19">
        <v>62</v>
      </c>
      <c r="K193" s="19">
        <v>123</v>
      </c>
      <c r="L193" s="19">
        <v>181</v>
      </c>
      <c r="M193" s="19">
        <v>35</v>
      </c>
      <c r="N193" t="s">
        <v>417</v>
      </c>
    </row>
    <row r="194" spans="1:14" x14ac:dyDescent="0.3">
      <c r="A194" s="17" t="s">
        <v>240</v>
      </c>
      <c r="B194" s="18" t="s">
        <v>124</v>
      </c>
      <c r="C194" s="18">
        <v>12.5</v>
      </c>
      <c r="D194" s="19">
        <v>0</v>
      </c>
      <c r="E194" s="19">
        <v>0</v>
      </c>
      <c r="F194" s="19">
        <v>0</v>
      </c>
      <c r="G194" s="19">
        <v>30</v>
      </c>
      <c r="H194" s="19">
        <v>29</v>
      </c>
      <c r="I194" s="19">
        <v>42</v>
      </c>
      <c r="J194" s="19">
        <v>101</v>
      </c>
      <c r="K194" s="19">
        <v>118</v>
      </c>
      <c r="L194" s="19">
        <v>161</v>
      </c>
      <c r="M194" s="19">
        <v>17</v>
      </c>
      <c r="N194" t="s">
        <v>416</v>
      </c>
    </row>
    <row r="195" spans="1:14" x14ac:dyDescent="0.3">
      <c r="A195" s="17" t="s">
        <v>69</v>
      </c>
      <c r="B195" s="18" t="s">
        <v>118</v>
      </c>
      <c r="C195" s="18">
        <v>15</v>
      </c>
      <c r="D195" s="19">
        <v>0</v>
      </c>
      <c r="E195" s="19">
        <v>0</v>
      </c>
      <c r="F195" s="19">
        <v>0</v>
      </c>
      <c r="G195" s="19">
        <v>18</v>
      </c>
      <c r="H195" s="19">
        <v>15</v>
      </c>
      <c r="I195" s="19">
        <v>56</v>
      </c>
      <c r="J195" s="19">
        <v>130</v>
      </c>
      <c r="K195" s="19">
        <v>131</v>
      </c>
      <c r="L195" s="19">
        <v>114</v>
      </c>
      <c r="M195" s="19">
        <v>31</v>
      </c>
      <c r="N195" t="s">
        <v>419</v>
      </c>
    </row>
    <row r="196" spans="1:14" x14ac:dyDescent="0.3">
      <c r="A196" s="17" t="s">
        <v>384</v>
      </c>
      <c r="B196" s="18" t="s">
        <v>121</v>
      </c>
      <c r="C196" s="18">
        <v>16</v>
      </c>
      <c r="D196" s="19">
        <v>19</v>
      </c>
      <c r="E196" s="19">
        <v>0</v>
      </c>
      <c r="F196" s="19">
        <v>0</v>
      </c>
      <c r="G196" s="19">
        <v>4</v>
      </c>
      <c r="H196" s="19">
        <v>22</v>
      </c>
      <c r="I196" s="19">
        <v>71</v>
      </c>
      <c r="J196" s="19">
        <v>120</v>
      </c>
      <c r="K196" s="19">
        <v>161</v>
      </c>
      <c r="L196" s="19">
        <v>88</v>
      </c>
      <c r="M196" s="19">
        <v>29</v>
      </c>
      <c r="N196" t="s">
        <v>421</v>
      </c>
    </row>
    <row r="197" spans="1:14" x14ac:dyDescent="0.3">
      <c r="A197" s="17" t="s">
        <v>241</v>
      </c>
      <c r="B197" s="18" t="s">
        <v>124</v>
      </c>
      <c r="C197" s="18">
        <v>8</v>
      </c>
      <c r="D197" s="19">
        <v>0</v>
      </c>
      <c r="E197" s="19">
        <v>0</v>
      </c>
      <c r="F197" s="19">
        <v>0</v>
      </c>
      <c r="G197" s="19">
        <v>2</v>
      </c>
      <c r="H197" s="19">
        <v>29</v>
      </c>
      <c r="I197" s="19">
        <v>38</v>
      </c>
      <c r="J197" s="19">
        <v>60</v>
      </c>
      <c r="K197" s="19">
        <v>192</v>
      </c>
      <c r="L197" s="19">
        <v>162</v>
      </c>
      <c r="M197" s="19">
        <v>16</v>
      </c>
      <c r="N197" t="s">
        <v>420</v>
      </c>
    </row>
    <row r="198" spans="1:14" x14ac:dyDescent="0.3">
      <c r="A198" s="17" t="s">
        <v>242</v>
      </c>
      <c r="B198" s="18" t="s">
        <v>124</v>
      </c>
      <c r="C198" s="18">
        <v>39</v>
      </c>
      <c r="D198" s="19">
        <v>0</v>
      </c>
      <c r="E198" s="19">
        <v>0</v>
      </c>
      <c r="F198" s="19">
        <v>0</v>
      </c>
      <c r="G198" s="21"/>
      <c r="H198" s="19">
        <v>0</v>
      </c>
      <c r="I198" s="19">
        <v>0</v>
      </c>
      <c r="J198" s="19">
        <v>0</v>
      </c>
      <c r="K198" s="19">
        <v>205</v>
      </c>
      <c r="L198" s="19">
        <v>194</v>
      </c>
      <c r="M198" s="19">
        <v>0</v>
      </c>
      <c r="N198" t="s">
        <v>442</v>
      </c>
    </row>
    <row r="199" spans="1:14" x14ac:dyDescent="0.3">
      <c r="A199" s="17" t="s">
        <v>243</v>
      </c>
      <c r="B199" s="18" t="s">
        <v>121</v>
      </c>
      <c r="C199" s="18">
        <v>7.4</v>
      </c>
      <c r="D199" s="19">
        <v>17</v>
      </c>
      <c r="E199" s="19">
        <v>8</v>
      </c>
      <c r="F199" s="19">
        <v>24</v>
      </c>
      <c r="G199" s="19">
        <v>62</v>
      </c>
      <c r="H199" s="19">
        <v>25</v>
      </c>
      <c r="I199" s="19">
        <v>78</v>
      </c>
      <c r="J199" s="19">
        <v>51</v>
      </c>
      <c r="K199" s="19">
        <v>73</v>
      </c>
      <c r="L199" s="19">
        <v>166</v>
      </c>
      <c r="M199" s="19">
        <v>44</v>
      </c>
      <c r="N199" t="s">
        <v>417</v>
      </c>
    </row>
    <row r="200" spans="1:14" x14ac:dyDescent="0.3">
      <c r="A200" s="17" t="s">
        <v>244</v>
      </c>
      <c r="B200" s="18" t="s">
        <v>119</v>
      </c>
      <c r="C200" s="18">
        <v>8.8000000000000007</v>
      </c>
      <c r="D200" s="19">
        <v>24</v>
      </c>
      <c r="E200" s="19">
        <v>11</v>
      </c>
      <c r="F200" s="19">
        <v>7</v>
      </c>
      <c r="G200" s="19">
        <v>8</v>
      </c>
      <c r="H200" s="19">
        <v>43</v>
      </c>
      <c r="I200" s="19">
        <v>103</v>
      </c>
      <c r="J200" s="19">
        <v>78</v>
      </c>
      <c r="K200" s="19">
        <v>124</v>
      </c>
      <c r="L200" s="19">
        <v>132</v>
      </c>
      <c r="M200" s="19">
        <v>12</v>
      </c>
      <c r="N200" t="s">
        <v>416</v>
      </c>
    </row>
    <row r="201" spans="1:14" x14ac:dyDescent="0.3">
      <c r="A201" s="17" t="s">
        <v>70</v>
      </c>
      <c r="B201" s="18" t="s">
        <v>118</v>
      </c>
      <c r="C201" s="18">
        <v>3.9</v>
      </c>
      <c r="D201" s="19">
        <v>46</v>
      </c>
      <c r="E201" s="19">
        <v>18</v>
      </c>
      <c r="F201" s="19">
        <v>4</v>
      </c>
      <c r="G201" s="19">
        <v>32</v>
      </c>
      <c r="H201" s="19">
        <v>195</v>
      </c>
      <c r="I201" s="19">
        <v>112</v>
      </c>
      <c r="J201" s="19">
        <v>44</v>
      </c>
      <c r="K201" s="19">
        <v>58</v>
      </c>
      <c r="L201" s="19">
        <v>56</v>
      </c>
      <c r="M201" s="19">
        <v>1</v>
      </c>
      <c r="N201" t="s">
        <v>415</v>
      </c>
    </row>
    <row r="202" spans="1:14" x14ac:dyDescent="0.3">
      <c r="A202" s="17" t="s">
        <v>385</v>
      </c>
      <c r="B202" s="18" t="s">
        <v>118</v>
      </c>
      <c r="C202" s="18">
        <v>7</v>
      </c>
      <c r="D202" s="19">
        <v>45</v>
      </c>
      <c r="E202" s="19">
        <v>15</v>
      </c>
      <c r="F202" s="19">
        <v>14</v>
      </c>
      <c r="G202" s="19">
        <v>15</v>
      </c>
      <c r="H202" s="19">
        <v>59</v>
      </c>
      <c r="I202" s="19">
        <v>115</v>
      </c>
      <c r="J202" s="19">
        <v>96</v>
      </c>
      <c r="K202" s="19">
        <v>81</v>
      </c>
      <c r="L202" s="19">
        <v>111</v>
      </c>
      <c r="M202" s="19">
        <v>23</v>
      </c>
      <c r="N202" t="s">
        <v>421</v>
      </c>
    </row>
    <row r="203" spans="1:14" x14ac:dyDescent="0.3">
      <c r="A203" s="17" t="s">
        <v>245</v>
      </c>
      <c r="B203" s="18" t="s">
        <v>119</v>
      </c>
      <c r="C203" s="18">
        <v>7.5</v>
      </c>
      <c r="D203" s="19">
        <v>22</v>
      </c>
      <c r="E203" s="19">
        <v>16</v>
      </c>
      <c r="F203" s="19">
        <v>13</v>
      </c>
      <c r="G203" s="19">
        <v>35</v>
      </c>
      <c r="H203" s="19">
        <v>48</v>
      </c>
      <c r="I203" s="19">
        <v>90</v>
      </c>
      <c r="J203" s="19">
        <v>102</v>
      </c>
      <c r="K203" s="19">
        <v>103</v>
      </c>
      <c r="L203" s="19">
        <v>109</v>
      </c>
      <c r="M203" s="19">
        <v>13</v>
      </c>
      <c r="N203" t="s">
        <v>416</v>
      </c>
    </row>
    <row r="204" spans="1:14" x14ac:dyDescent="0.3">
      <c r="A204" s="20" t="s">
        <v>71</v>
      </c>
      <c r="B204" s="21" t="s">
        <v>118</v>
      </c>
      <c r="C204" s="18">
        <v>18.100000000000001</v>
      </c>
      <c r="D204" s="21">
        <v>42</v>
      </c>
      <c r="E204" s="21">
        <v>1</v>
      </c>
      <c r="F204" s="21">
        <v>22</v>
      </c>
      <c r="G204" s="21">
        <v>39</v>
      </c>
      <c r="H204" s="21">
        <v>163</v>
      </c>
      <c r="I204" s="21">
        <v>66</v>
      </c>
      <c r="J204" s="21">
        <v>49</v>
      </c>
      <c r="K204" s="21">
        <v>34</v>
      </c>
      <c r="L204" s="21">
        <v>120</v>
      </c>
      <c r="M204" s="21">
        <v>28</v>
      </c>
      <c r="N204" t="s">
        <v>438</v>
      </c>
    </row>
    <row r="205" spans="1:14" x14ac:dyDescent="0.3">
      <c r="A205" s="17" t="s">
        <v>246</v>
      </c>
      <c r="B205" s="18" t="s">
        <v>118</v>
      </c>
      <c r="C205" s="18">
        <v>7</v>
      </c>
      <c r="D205" s="19">
        <v>0</v>
      </c>
      <c r="E205" s="19">
        <v>0</v>
      </c>
      <c r="F205" s="19">
        <v>0</v>
      </c>
      <c r="G205" s="19">
        <v>13</v>
      </c>
      <c r="H205" s="19">
        <v>48</v>
      </c>
      <c r="I205" s="19">
        <v>101</v>
      </c>
      <c r="J205" s="19">
        <v>109</v>
      </c>
      <c r="K205" s="19">
        <v>106</v>
      </c>
      <c r="L205" s="19">
        <v>84</v>
      </c>
      <c r="M205" s="19">
        <v>39</v>
      </c>
      <c r="N205" t="s">
        <v>419</v>
      </c>
    </row>
    <row r="206" spans="1:14" x14ac:dyDescent="0.3">
      <c r="A206" s="17" t="s">
        <v>247</v>
      </c>
      <c r="B206" s="18" t="s">
        <v>118</v>
      </c>
      <c r="C206" s="18">
        <v>8.5</v>
      </c>
      <c r="D206" s="19">
        <v>0</v>
      </c>
      <c r="E206" s="19">
        <v>20</v>
      </c>
      <c r="F206" s="19">
        <v>7</v>
      </c>
      <c r="G206" s="19">
        <v>25</v>
      </c>
      <c r="H206" s="19">
        <v>14</v>
      </c>
      <c r="I206" s="19">
        <v>47</v>
      </c>
      <c r="J206" s="19">
        <v>135</v>
      </c>
      <c r="K206" s="19">
        <v>149</v>
      </c>
      <c r="L206" s="19">
        <v>124</v>
      </c>
      <c r="M206" s="19">
        <v>7</v>
      </c>
      <c r="N206" t="s">
        <v>417</v>
      </c>
    </row>
    <row r="207" spans="1:14" x14ac:dyDescent="0.3">
      <c r="A207" s="17" t="s">
        <v>248</v>
      </c>
      <c r="B207" s="18" t="s">
        <v>118</v>
      </c>
      <c r="C207" s="18">
        <v>4.5</v>
      </c>
      <c r="D207" s="19">
        <v>22</v>
      </c>
      <c r="E207" s="19">
        <v>0</v>
      </c>
      <c r="F207" s="19">
        <v>3</v>
      </c>
      <c r="G207" s="19">
        <v>11</v>
      </c>
      <c r="H207" s="19">
        <v>72</v>
      </c>
      <c r="I207" s="19">
        <v>66</v>
      </c>
      <c r="J207" s="19">
        <v>158</v>
      </c>
      <c r="K207" s="19">
        <v>91</v>
      </c>
      <c r="L207" s="19">
        <v>64</v>
      </c>
      <c r="M207" s="19">
        <v>39</v>
      </c>
      <c r="N207" t="s">
        <v>417</v>
      </c>
    </row>
    <row r="208" spans="1:14" x14ac:dyDescent="0.3">
      <c r="A208" s="17" t="s">
        <v>249</v>
      </c>
      <c r="B208" s="18" t="s">
        <v>119</v>
      </c>
      <c r="C208" s="18">
        <v>6</v>
      </c>
      <c r="D208" s="19">
        <v>31</v>
      </c>
      <c r="E208" s="19">
        <v>28</v>
      </c>
      <c r="F208" s="19">
        <v>7</v>
      </c>
      <c r="G208" s="19">
        <v>21</v>
      </c>
      <c r="H208" s="19">
        <v>79</v>
      </c>
      <c r="I208" s="19">
        <v>66</v>
      </c>
      <c r="J208" s="19">
        <v>77</v>
      </c>
      <c r="K208" s="19">
        <v>117</v>
      </c>
      <c r="L208" s="19">
        <v>123</v>
      </c>
      <c r="M208" s="19">
        <v>16</v>
      </c>
      <c r="N208" t="s">
        <v>417</v>
      </c>
    </row>
    <row r="209" spans="1:14" x14ac:dyDescent="0.3">
      <c r="A209" s="17" t="s">
        <v>250</v>
      </c>
      <c r="B209" s="18" t="s">
        <v>118</v>
      </c>
      <c r="C209" s="18">
        <v>6.5</v>
      </c>
      <c r="D209" s="19">
        <v>28</v>
      </c>
      <c r="E209" s="19">
        <v>0</v>
      </c>
      <c r="F209" s="19">
        <v>8</v>
      </c>
      <c r="G209" s="19">
        <v>21</v>
      </c>
      <c r="H209" s="19">
        <v>29</v>
      </c>
      <c r="I209" s="19">
        <v>109</v>
      </c>
      <c r="J209" s="19">
        <v>125</v>
      </c>
      <c r="K209" s="19">
        <v>144</v>
      </c>
      <c r="L209" s="19">
        <v>77</v>
      </c>
      <c r="M209" s="19">
        <v>1</v>
      </c>
      <c r="N209" t="s">
        <v>417</v>
      </c>
    </row>
    <row r="210" spans="1:14" x14ac:dyDescent="0.3">
      <c r="A210" s="17" t="s">
        <v>386</v>
      </c>
      <c r="B210" s="18" t="s">
        <v>118</v>
      </c>
      <c r="C210" s="18">
        <v>5.6</v>
      </c>
      <c r="D210" s="19">
        <v>35</v>
      </c>
      <c r="E210" s="19">
        <v>6</v>
      </c>
      <c r="F210" s="19">
        <v>9</v>
      </c>
      <c r="G210" s="19">
        <v>56</v>
      </c>
      <c r="H210" s="19">
        <v>160</v>
      </c>
      <c r="I210" s="19">
        <v>94</v>
      </c>
      <c r="J210" s="19">
        <v>88</v>
      </c>
      <c r="K210" s="19">
        <v>66</v>
      </c>
      <c r="L210" s="19">
        <v>33</v>
      </c>
      <c r="M210" s="19">
        <v>3</v>
      </c>
      <c r="N210" t="s">
        <v>415</v>
      </c>
    </row>
    <row r="211" spans="1:14" x14ac:dyDescent="0.3">
      <c r="A211" s="17" t="s">
        <v>251</v>
      </c>
      <c r="B211" s="18" t="s">
        <v>118</v>
      </c>
      <c r="C211" s="18">
        <v>4</v>
      </c>
      <c r="D211" s="19">
        <v>70</v>
      </c>
      <c r="E211" s="19">
        <v>3</v>
      </c>
      <c r="F211" s="19">
        <v>5</v>
      </c>
      <c r="G211" s="19">
        <v>105</v>
      </c>
      <c r="H211" s="19">
        <v>244</v>
      </c>
      <c r="I211" s="19">
        <v>63</v>
      </c>
      <c r="J211" s="19">
        <v>38</v>
      </c>
      <c r="K211" s="19">
        <v>22</v>
      </c>
      <c r="L211" s="19">
        <v>23</v>
      </c>
      <c r="M211" s="19">
        <v>4</v>
      </c>
      <c r="N211" t="s">
        <v>415</v>
      </c>
    </row>
    <row r="212" spans="1:14" x14ac:dyDescent="0.3">
      <c r="A212" s="17" t="s">
        <v>252</v>
      </c>
      <c r="B212" s="18" t="s">
        <v>118</v>
      </c>
      <c r="C212" s="18">
        <v>6.8</v>
      </c>
      <c r="D212" s="19">
        <v>29</v>
      </c>
      <c r="E212" s="19">
        <v>11</v>
      </c>
      <c r="F212" s="19">
        <v>9</v>
      </c>
      <c r="G212" s="19">
        <v>14</v>
      </c>
      <c r="H212" s="19">
        <v>50</v>
      </c>
      <c r="I212" s="19">
        <v>69</v>
      </c>
      <c r="J212" s="19">
        <v>79</v>
      </c>
      <c r="K212" s="19">
        <v>118</v>
      </c>
      <c r="L212" s="19">
        <v>152</v>
      </c>
      <c r="M212" s="19">
        <v>82</v>
      </c>
      <c r="N212" t="s">
        <v>416</v>
      </c>
    </row>
    <row r="213" spans="1:14" x14ac:dyDescent="0.3">
      <c r="A213" s="17" t="s">
        <v>72</v>
      </c>
      <c r="B213" s="18" t="s">
        <v>119</v>
      </c>
      <c r="C213" s="18">
        <v>9.4</v>
      </c>
      <c r="D213" s="19">
        <v>24</v>
      </c>
      <c r="E213" s="19">
        <v>4</v>
      </c>
      <c r="F213" s="19">
        <v>9</v>
      </c>
      <c r="G213" s="19">
        <v>28</v>
      </c>
      <c r="H213" s="19">
        <v>100</v>
      </c>
      <c r="I213" s="19">
        <v>81</v>
      </c>
      <c r="J213" s="19">
        <v>99</v>
      </c>
      <c r="K213" s="19">
        <v>85</v>
      </c>
      <c r="L213" s="19">
        <v>97</v>
      </c>
      <c r="M213" s="19">
        <v>9</v>
      </c>
      <c r="N213" t="s">
        <v>419</v>
      </c>
    </row>
    <row r="214" spans="1:14" x14ac:dyDescent="0.3">
      <c r="A214" s="20" t="s">
        <v>73</v>
      </c>
      <c r="B214" s="21" t="s">
        <v>118</v>
      </c>
      <c r="C214" s="18">
        <v>5.7</v>
      </c>
      <c r="D214" s="21">
        <v>29</v>
      </c>
      <c r="E214" s="21">
        <v>12</v>
      </c>
      <c r="F214" s="21">
        <v>34</v>
      </c>
      <c r="G214" s="21">
        <v>34</v>
      </c>
      <c r="H214" s="21">
        <v>68</v>
      </c>
      <c r="I214" s="21">
        <v>62</v>
      </c>
      <c r="J214" s="21">
        <v>79</v>
      </c>
      <c r="K214" s="21">
        <v>53</v>
      </c>
      <c r="L214" s="21">
        <v>107</v>
      </c>
      <c r="M214" s="21">
        <v>97</v>
      </c>
      <c r="N214" t="s">
        <v>438</v>
      </c>
    </row>
    <row r="215" spans="1:14" x14ac:dyDescent="0.3">
      <c r="A215" s="17" t="s">
        <v>253</v>
      </c>
      <c r="B215" s="18" t="s">
        <v>124</v>
      </c>
      <c r="C215" s="18">
        <v>5.5</v>
      </c>
      <c r="D215" s="19">
        <v>0</v>
      </c>
      <c r="E215" s="19">
        <v>0</v>
      </c>
      <c r="F215" s="19">
        <v>0</v>
      </c>
      <c r="G215" s="19">
        <v>4</v>
      </c>
      <c r="H215" s="19">
        <v>49</v>
      </c>
      <c r="I215" s="19">
        <v>61</v>
      </c>
      <c r="J215" s="19">
        <v>73</v>
      </c>
      <c r="K215" s="19">
        <v>71</v>
      </c>
      <c r="L215" s="19">
        <v>196</v>
      </c>
      <c r="M215" s="19">
        <v>45</v>
      </c>
      <c r="N215" t="s">
        <v>417</v>
      </c>
    </row>
    <row r="216" spans="1:14" x14ac:dyDescent="0.3">
      <c r="A216" s="17" t="s">
        <v>254</v>
      </c>
      <c r="B216" s="18" t="s">
        <v>118</v>
      </c>
      <c r="C216" s="18">
        <v>7.2</v>
      </c>
      <c r="D216" s="19">
        <v>22</v>
      </c>
      <c r="E216" s="19">
        <v>8</v>
      </c>
      <c r="F216" s="19">
        <v>8</v>
      </c>
      <c r="G216" s="19">
        <v>0</v>
      </c>
      <c r="H216" s="19">
        <v>45</v>
      </c>
      <c r="I216" s="19">
        <v>82</v>
      </c>
      <c r="J216" s="19">
        <v>101</v>
      </c>
      <c r="K216" s="19">
        <v>110</v>
      </c>
      <c r="L216" s="19">
        <v>136</v>
      </c>
      <c r="M216" s="19">
        <v>26</v>
      </c>
      <c r="N216" t="s">
        <v>416</v>
      </c>
    </row>
    <row r="217" spans="1:14" x14ac:dyDescent="0.3">
      <c r="A217" s="17" t="s">
        <v>255</v>
      </c>
      <c r="B217" s="18" t="s">
        <v>121</v>
      </c>
      <c r="C217" s="18">
        <v>4.5999999999999996</v>
      </c>
      <c r="D217" s="19">
        <v>15</v>
      </c>
      <c r="E217" s="19">
        <v>8</v>
      </c>
      <c r="F217" s="19">
        <v>10</v>
      </c>
      <c r="G217" s="19">
        <v>6</v>
      </c>
      <c r="H217" s="19">
        <v>59</v>
      </c>
      <c r="I217" s="19">
        <v>64</v>
      </c>
      <c r="J217" s="19">
        <v>66</v>
      </c>
      <c r="K217" s="19">
        <v>73</v>
      </c>
      <c r="L217" s="19">
        <v>187</v>
      </c>
      <c r="M217" s="19">
        <v>45</v>
      </c>
      <c r="N217" t="s">
        <v>417</v>
      </c>
    </row>
    <row r="218" spans="1:14" x14ac:dyDescent="0.3">
      <c r="A218" s="17" t="s">
        <v>256</v>
      </c>
      <c r="B218" s="18" t="s">
        <v>121</v>
      </c>
      <c r="C218" s="18">
        <v>13</v>
      </c>
      <c r="D218" s="19">
        <v>0</v>
      </c>
      <c r="E218" s="19">
        <v>0</v>
      </c>
      <c r="F218" s="19">
        <v>0</v>
      </c>
      <c r="G218" s="19">
        <v>6</v>
      </c>
      <c r="H218" s="19">
        <v>20</v>
      </c>
      <c r="I218" s="19">
        <v>15</v>
      </c>
      <c r="J218" s="19">
        <v>86</v>
      </c>
      <c r="K218" s="19">
        <v>160</v>
      </c>
      <c r="L218" s="19">
        <v>139</v>
      </c>
      <c r="M218" s="19">
        <v>47</v>
      </c>
      <c r="N218" t="s">
        <v>416</v>
      </c>
    </row>
    <row r="219" spans="1:14" x14ac:dyDescent="0.3">
      <c r="A219" s="17" t="s">
        <v>257</v>
      </c>
      <c r="B219" s="18" t="s">
        <v>118</v>
      </c>
      <c r="C219" s="18">
        <v>10</v>
      </c>
      <c r="D219" s="19">
        <v>0</v>
      </c>
      <c r="E219" s="19">
        <v>0</v>
      </c>
      <c r="F219" s="19">
        <v>0</v>
      </c>
      <c r="G219" s="19">
        <v>13</v>
      </c>
      <c r="H219" s="19">
        <v>56</v>
      </c>
      <c r="I219" s="19">
        <v>69</v>
      </c>
      <c r="J219" s="19">
        <v>108</v>
      </c>
      <c r="K219" s="19">
        <v>108</v>
      </c>
      <c r="L219" s="19">
        <v>134</v>
      </c>
      <c r="M219" s="19">
        <v>12</v>
      </c>
      <c r="N219" t="s">
        <v>419</v>
      </c>
    </row>
    <row r="220" spans="1:14" x14ac:dyDescent="0.3">
      <c r="A220" s="17" t="s">
        <v>74</v>
      </c>
      <c r="B220" s="18" t="s">
        <v>118</v>
      </c>
      <c r="C220" s="18">
        <v>5.5</v>
      </c>
      <c r="D220" s="19">
        <v>50</v>
      </c>
      <c r="E220" s="19">
        <v>10</v>
      </c>
      <c r="F220" s="19">
        <v>15</v>
      </c>
      <c r="G220" s="19">
        <v>125</v>
      </c>
      <c r="H220" s="19">
        <v>177</v>
      </c>
      <c r="I220" s="19">
        <v>66</v>
      </c>
      <c r="J220" s="19">
        <v>47</v>
      </c>
      <c r="K220" s="19">
        <v>46</v>
      </c>
      <c r="L220" s="19">
        <v>39</v>
      </c>
      <c r="M220" s="19">
        <v>0</v>
      </c>
      <c r="N220" t="s">
        <v>415</v>
      </c>
    </row>
    <row r="221" spans="1:14" x14ac:dyDescent="0.3">
      <c r="A221" s="17" t="s">
        <v>258</v>
      </c>
      <c r="B221" s="18" t="s">
        <v>121</v>
      </c>
      <c r="C221" s="18">
        <v>5.5</v>
      </c>
      <c r="D221" s="19">
        <v>15</v>
      </c>
      <c r="E221" s="19">
        <v>12</v>
      </c>
      <c r="F221" s="19">
        <v>17</v>
      </c>
      <c r="G221" s="19">
        <v>6</v>
      </c>
      <c r="H221" s="19">
        <v>30</v>
      </c>
      <c r="I221" s="19">
        <v>48</v>
      </c>
      <c r="J221" s="19">
        <v>77</v>
      </c>
      <c r="K221" s="19">
        <v>67</v>
      </c>
      <c r="L221" s="19">
        <v>202</v>
      </c>
      <c r="M221" s="19">
        <v>70</v>
      </c>
      <c r="N221" t="s">
        <v>417</v>
      </c>
    </row>
    <row r="222" spans="1:14" x14ac:dyDescent="0.3">
      <c r="A222" s="17" t="s">
        <v>259</v>
      </c>
      <c r="B222" s="18" t="s">
        <v>118</v>
      </c>
      <c r="C222" s="18">
        <v>11</v>
      </c>
      <c r="D222" s="19">
        <v>0</v>
      </c>
      <c r="E222" s="19">
        <v>0</v>
      </c>
      <c r="F222" s="19">
        <v>0</v>
      </c>
      <c r="G222" s="19">
        <v>15</v>
      </c>
      <c r="H222" s="19">
        <v>72</v>
      </c>
      <c r="I222" s="19">
        <v>91</v>
      </c>
      <c r="J222" s="19">
        <v>101</v>
      </c>
      <c r="K222" s="19">
        <v>91</v>
      </c>
      <c r="L222" s="19">
        <v>110</v>
      </c>
      <c r="M222" s="19">
        <v>21</v>
      </c>
      <c r="N222" t="s">
        <v>416</v>
      </c>
    </row>
    <row r="223" spans="1:14" x14ac:dyDescent="0.3">
      <c r="A223" s="17" t="s">
        <v>260</v>
      </c>
      <c r="B223" s="18" t="s">
        <v>119</v>
      </c>
      <c r="C223" s="18">
        <v>4.9000000000000004</v>
      </c>
      <c r="D223" s="19">
        <v>27</v>
      </c>
      <c r="E223" s="19">
        <v>8</v>
      </c>
      <c r="F223" s="19">
        <v>14</v>
      </c>
      <c r="G223" s="19">
        <v>52</v>
      </c>
      <c r="H223" s="19">
        <v>118</v>
      </c>
      <c r="I223" s="19">
        <v>113</v>
      </c>
      <c r="J223" s="19">
        <v>58</v>
      </c>
      <c r="K223" s="19">
        <v>58</v>
      </c>
      <c r="L223" s="19">
        <v>83</v>
      </c>
      <c r="M223" s="19">
        <v>18</v>
      </c>
      <c r="N223" t="s">
        <v>417</v>
      </c>
    </row>
    <row r="224" spans="1:14" x14ac:dyDescent="0.3">
      <c r="A224" s="17" t="s">
        <v>261</v>
      </c>
      <c r="B224" s="18" t="s">
        <v>119</v>
      </c>
      <c r="C224" s="18">
        <v>8</v>
      </c>
      <c r="D224" s="19">
        <v>36</v>
      </c>
      <c r="E224" s="19">
        <v>0</v>
      </c>
      <c r="F224" s="19">
        <v>16</v>
      </c>
      <c r="G224" s="19">
        <v>27</v>
      </c>
      <c r="H224" s="19">
        <v>78</v>
      </c>
      <c r="I224" s="19">
        <v>94</v>
      </c>
      <c r="J224" s="19">
        <v>104</v>
      </c>
      <c r="K224" s="19">
        <v>93</v>
      </c>
      <c r="L224" s="19">
        <v>76</v>
      </c>
      <c r="M224" s="19">
        <v>28</v>
      </c>
      <c r="N224" t="s">
        <v>416</v>
      </c>
    </row>
    <row r="225" spans="1:14" x14ac:dyDescent="0.3">
      <c r="A225" s="20" t="s">
        <v>75</v>
      </c>
      <c r="B225" s="21" t="s">
        <v>118</v>
      </c>
      <c r="C225" s="18">
        <v>5.9</v>
      </c>
      <c r="D225" s="21">
        <v>32</v>
      </c>
      <c r="E225" s="21">
        <v>5</v>
      </c>
      <c r="F225" s="21">
        <v>9</v>
      </c>
      <c r="G225" s="21">
        <v>28</v>
      </c>
      <c r="H225" s="21">
        <v>69</v>
      </c>
      <c r="I225" s="21">
        <v>124</v>
      </c>
      <c r="J225" s="21">
        <v>105</v>
      </c>
      <c r="K225" s="21">
        <v>75</v>
      </c>
      <c r="L225" s="21">
        <v>87</v>
      </c>
      <c r="M225" s="21">
        <v>13</v>
      </c>
      <c r="N225" t="s">
        <v>416</v>
      </c>
    </row>
    <row r="226" spans="1:14" x14ac:dyDescent="0.3">
      <c r="A226" s="17" t="s">
        <v>262</v>
      </c>
      <c r="B226" s="18" t="s">
        <v>124</v>
      </c>
      <c r="C226" s="18">
        <v>7.5</v>
      </c>
      <c r="D226" s="19">
        <v>0</v>
      </c>
      <c r="E226" s="19">
        <v>0</v>
      </c>
      <c r="F226" s="19">
        <v>0</v>
      </c>
      <c r="G226" s="19">
        <v>19</v>
      </c>
      <c r="H226" s="19">
        <v>50</v>
      </c>
      <c r="I226" s="19">
        <v>45</v>
      </c>
      <c r="J226" s="19">
        <v>39</v>
      </c>
      <c r="K226" s="19">
        <v>112</v>
      </c>
      <c r="L226" s="19">
        <v>216</v>
      </c>
      <c r="M226" s="19">
        <v>19</v>
      </c>
      <c r="N226" t="s">
        <v>417</v>
      </c>
    </row>
    <row r="227" spans="1:14" x14ac:dyDescent="0.3">
      <c r="A227" s="17" t="s">
        <v>263</v>
      </c>
      <c r="B227" s="18" t="s">
        <v>119</v>
      </c>
      <c r="C227" s="18">
        <v>14</v>
      </c>
      <c r="D227" s="19">
        <v>21</v>
      </c>
      <c r="E227" s="19">
        <v>8</v>
      </c>
      <c r="F227" s="19">
        <v>13</v>
      </c>
      <c r="G227" s="19">
        <v>33</v>
      </c>
      <c r="H227" s="19">
        <v>69</v>
      </c>
      <c r="I227" s="19">
        <v>89</v>
      </c>
      <c r="J227" s="19">
        <v>74</v>
      </c>
      <c r="K227" s="19">
        <v>92</v>
      </c>
      <c r="L227" s="19">
        <v>138</v>
      </c>
      <c r="M227" s="19">
        <v>5</v>
      </c>
      <c r="N227" t="s">
        <v>416</v>
      </c>
    </row>
    <row r="228" spans="1:14" x14ac:dyDescent="0.3">
      <c r="A228" s="17" t="s">
        <v>264</v>
      </c>
      <c r="B228" s="18" t="s">
        <v>118</v>
      </c>
      <c r="C228" s="18">
        <v>5</v>
      </c>
      <c r="D228" s="19">
        <v>33</v>
      </c>
      <c r="E228" s="19">
        <v>10</v>
      </c>
      <c r="F228" s="19">
        <v>6</v>
      </c>
      <c r="G228" s="19">
        <v>17</v>
      </c>
      <c r="H228" s="19">
        <v>43</v>
      </c>
      <c r="I228" s="19">
        <v>97</v>
      </c>
      <c r="J228" s="19">
        <v>122</v>
      </c>
      <c r="K228" s="19">
        <v>107</v>
      </c>
      <c r="L228" s="19">
        <v>112</v>
      </c>
      <c r="M228" s="19">
        <v>1</v>
      </c>
      <c r="N228" t="s">
        <v>417</v>
      </c>
    </row>
    <row r="229" spans="1:14" x14ac:dyDescent="0.3">
      <c r="A229" s="20" t="s">
        <v>76</v>
      </c>
      <c r="B229" s="21" t="s">
        <v>118</v>
      </c>
      <c r="C229" s="18">
        <v>13.3</v>
      </c>
      <c r="D229" s="21">
        <v>27</v>
      </c>
      <c r="E229" s="21">
        <v>10</v>
      </c>
      <c r="F229" s="21">
        <v>8</v>
      </c>
      <c r="G229" s="21">
        <v>19</v>
      </c>
      <c r="H229" s="21">
        <v>25</v>
      </c>
      <c r="I229" s="21">
        <v>68</v>
      </c>
      <c r="J229" s="21">
        <v>95</v>
      </c>
      <c r="K229" s="21">
        <v>194</v>
      </c>
      <c r="L229" s="21">
        <v>92</v>
      </c>
      <c r="M229" s="21">
        <v>8</v>
      </c>
      <c r="N229" t="s">
        <v>416</v>
      </c>
    </row>
    <row r="230" spans="1:14" x14ac:dyDescent="0.3">
      <c r="A230" s="20" t="s">
        <v>77</v>
      </c>
      <c r="B230" s="21" t="s">
        <v>118</v>
      </c>
      <c r="C230" s="18">
        <v>6.6</v>
      </c>
      <c r="D230" s="21">
        <v>42</v>
      </c>
      <c r="E230" s="21">
        <v>10</v>
      </c>
      <c r="F230" s="21">
        <v>4</v>
      </c>
      <c r="G230" s="21">
        <v>7</v>
      </c>
      <c r="H230" s="21">
        <v>107</v>
      </c>
      <c r="I230" s="21">
        <v>116</v>
      </c>
      <c r="J230" s="21">
        <v>98</v>
      </c>
      <c r="K230" s="21">
        <v>87</v>
      </c>
      <c r="L230" s="21">
        <v>81</v>
      </c>
      <c r="M230" s="21">
        <v>5</v>
      </c>
      <c r="N230" t="s">
        <v>416</v>
      </c>
    </row>
    <row r="231" spans="1:14" x14ac:dyDescent="0.3">
      <c r="A231" s="17" t="s">
        <v>430</v>
      </c>
      <c r="B231" s="18" t="s">
        <v>120</v>
      </c>
      <c r="C231" s="18">
        <v>5.7</v>
      </c>
      <c r="D231" s="19">
        <v>59</v>
      </c>
      <c r="E231" s="19">
        <v>1</v>
      </c>
      <c r="F231" s="19">
        <v>3</v>
      </c>
      <c r="G231" s="19">
        <v>193</v>
      </c>
      <c r="H231" s="19">
        <v>170</v>
      </c>
      <c r="I231" s="19">
        <v>71</v>
      </c>
      <c r="J231" s="19">
        <v>41</v>
      </c>
      <c r="K231" s="19">
        <v>10</v>
      </c>
      <c r="L231" s="19">
        <v>8</v>
      </c>
      <c r="M231" s="19">
        <v>7</v>
      </c>
      <c r="N231" t="s">
        <v>415</v>
      </c>
    </row>
    <row r="232" spans="1:14" x14ac:dyDescent="0.3">
      <c r="A232" s="17" t="s">
        <v>265</v>
      </c>
      <c r="B232" s="18" t="s">
        <v>121</v>
      </c>
      <c r="C232" s="18">
        <v>4.0999999999999996</v>
      </c>
      <c r="D232" s="19">
        <v>12</v>
      </c>
      <c r="E232" s="19">
        <v>6</v>
      </c>
      <c r="F232" s="19">
        <v>5</v>
      </c>
      <c r="G232" s="19">
        <v>9</v>
      </c>
      <c r="H232" s="19">
        <v>57</v>
      </c>
      <c r="I232" s="19">
        <v>68</v>
      </c>
      <c r="J232" s="19">
        <v>77</v>
      </c>
      <c r="K232" s="19">
        <v>113</v>
      </c>
      <c r="L232" s="19">
        <v>166</v>
      </c>
      <c r="M232" s="19">
        <v>11</v>
      </c>
      <c r="N232" t="s">
        <v>417</v>
      </c>
    </row>
    <row r="233" spans="1:14" x14ac:dyDescent="0.3">
      <c r="A233" s="17" t="s">
        <v>78</v>
      </c>
      <c r="B233" s="18" t="s">
        <v>118</v>
      </c>
      <c r="C233" s="18">
        <v>8.1999999999999993</v>
      </c>
      <c r="D233" s="19">
        <v>42</v>
      </c>
      <c r="E233" s="19">
        <v>7</v>
      </c>
      <c r="F233" s="19">
        <v>5</v>
      </c>
      <c r="G233" s="19">
        <v>3</v>
      </c>
      <c r="H233" s="19">
        <v>95</v>
      </c>
      <c r="I233" s="19">
        <v>82</v>
      </c>
      <c r="J233" s="19">
        <v>88</v>
      </c>
      <c r="K233" s="19">
        <v>109</v>
      </c>
      <c r="L233" s="19">
        <v>106</v>
      </c>
      <c r="M233" s="19">
        <v>17</v>
      </c>
      <c r="N233" t="s">
        <v>421</v>
      </c>
    </row>
    <row r="234" spans="1:14" x14ac:dyDescent="0.3">
      <c r="A234" s="17" t="s">
        <v>266</v>
      </c>
      <c r="B234" s="18" t="s">
        <v>118</v>
      </c>
      <c r="C234" s="18">
        <v>6</v>
      </c>
      <c r="D234" s="19">
        <v>7</v>
      </c>
      <c r="E234" s="19">
        <v>5</v>
      </c>
      <c r="F234" s="19">
        <v>4</v>
      </c>
      <c r="G234" s="19">
        <v>8</v>
      </c>
      <c r="H234" s="19">
        <v>32</v>
      </c>
      <c r="I234" s="19">
        <v>45</v>
      </c>
      <c r="J234" s="19">
        <v>103</v>
      </c>
      <c r="K234" s="19">
        <v>113</v>
      </c>
      <c r="L234" s="19">
        <v>197</v>
      </c>
      <c r="M234" s="19">
        <v>3</v>
      </c>
      <c r="N234" t="s">
        <v>417</v>
      </c>
    </row>
    <row r="235" spans="1:14" x14ac:dyDescent="0.3">
      <c r="A235" s="17" t="s">
        <v>79</v>
      </c>
      <c r="B235" s="18" t="s">
        <v>119</v>
      </c>
      <c r="C235" s="18">
        <v>7</v>
      </c>
      <c r="D235" s="19">
        <v>22</v>
      </c>
      <c r="E235" s="19">
        <v>4</v>
      </c>
      <c r="F235" s="19">
        <v>17</v>
      </c>
      <c r="G235" s="19">
        <v>28</v>
      </c>
      <c r="H235" s="19">
        <v>92</v>
      </c>
      <c r="I235" s="19">
        <v>84</v>
      </c>
      <c r="J235" s="19">
        <v>72</v>
      </c>
      <c r="K235" s="19">
        <v>85</v>
      </c>
      <c r="L235" s="19">
        <v>113</v>
      </c>
      <c r="M235" s="19">
        <v>27</v>
      </c>
      <c r="N235" t="s">
        <v>419</v>
      </c>
    </row>
    <row r="236" spans="1:14" x14ac:dyDescent="0.3">
      <c r="A236" s="17" t="s">
        <v>80</v>
      </c>
      <c r="B236" s="18" t="s">
        <v>119</v>
      </c>
      <c r="C236" s="18">
        <v>10.1</v>
      </c>
      <c r="D236" s="19">
        <v>18</v>
      </c>
      <c r="E236" s="19">
        <v>3</v>
      </c>
      <c r="F236" s="19">
        <v>6</v>
      </c>
      <c r="G236" s="19">
        <v>19</v>
      </c>
      <c r="H236" s="19">
        <v>80</v>
      </c>
      <c r="I236" s="19">
        <v>77</v>
      </c>
      <c r="J236" s="19">
        <v>92</v>
      </c>
      <c r="K236" s="19">
        <v>136</v>
      </c>
      <c r="L236" s="19">
        <v>94</v>
      </c>
      <c r="M236" s="19">
        <v>1</v>
      </c>
      <c r="N236" t="s">
        <v>419</v>
      </c>
    </row>
    <row r="237" spans="1:14" x14ac:dyDescent="0.3">
      <c r="A237" s="17" t="s">
        <v>81</v>
      </c>
      <c r="B237" s="18" t="s">
        <v>118</v>
      </c>
      <c r="C237" s="18">
        <v>6.3</v>
      </c>
      <c r="D237" s="19">
        <v>53</v>
      </c>
      <c r="E237" s="19">
        <v>24</v>
      </c>
      <c r="F237" s="19">
        <v>9</v>
      </c>
      <c r="G237" s="19">
        <v>12</v>
      </c>
      <c r="H237" s="19">
        <v>89</v>
      </c>
      <c r="I237" s="19">
        <v>98</v>
      </c>
      <c r="J237" s="19">
        <v>98</v>
      </c>
      <c r="K237" s="19">
        <v>79</v>
      </c>
      <c r="L237" s="19">
        <v>101</v>
      </c>
      <c r="M237" s="19">
        <v>33</v>
      </c>
      <c r="N237" t="s">
        <v>421</v>
      </c>
    </row>
    <row r="238" spans="1:14" x14ac:dyDescent="0.3">
      <c r="A238" s="17" t="s">
        <v>267</v>
      </c>
      <c r="B238" s="18" t="s">
        <v>118</v>
      </c>
      <c r="C238" s="18">
        <v>8.5</v>
      </c>
      <c r="D238" s="19">
        <v>49</v>
      </c>
      <c r="E238" s="19">
        <v>23</v>
      </c>
      <c r="F238" s="19">
        <v>13</v>
      </c>
      <c r="G238" s="19">
        <v>72</v>
      </c>
      <c r="H238" s="19">
        <v>119</v>
      </c>
      <c r="I238" s="19">
        <v>88</v>
      </c>
      <c r="J238" s="19">
        <v>74</v>
      </c>
      <c r="K238" s="19">
        <v>74</v>
      </c>
      <c r="L238" s="19">
        <v>66</v>
      </c>
      <c r="M238" s="19">
        <v>8</v>
      </c>
      <c r="N238" t="s">
        <v>419</v>
      </c>
    </row>
    <row r="239" spans="1:14" x14ac:dyDescent="0.3">
      <c r="A239" s="17" t="s">
        <v>268</v>
      </c>
      <c r="B239" s="18" t="s">
        <v>119</v>
      </c>
      <c r="C239" s="18">
        <v>5.5</v>
      </c>
      <c r="D239" s="19">
        <v>17</v>
      </c>
      <c r="E239" s="19">
        <v>11</v>
      </c>
      <c r="F239" s="19">
        <v>19</v>
      </c>
      <c r="G239" s="19">
        <v>42</v>
      </c>
      <c r="H239" s="19">
        <v>58</v>
      </c>
      <c r="I239" s="19">
        <v>51</v>
      </c>
      <c r="J239" s="19">
        <v>90</v>
      </c>
      <c r="K239" s="19">
        <v>103</v>
      </c>
      <c r="L239" s="19">
        <v>126</v>
      </c>
      <c r="M239" s="19">
        <v>29</v>
      </c>
      <c r="N239" t="s">
        <v>416</v>
      </c>
    </row>
    <row r="240" spans="1:14" x14ac:dyDescent="0.3">
      <c r="A240" s="17" t="s">
        <v>82</v>
      </c>
      <c r="B240" s="18" t="s">
        <v>118</v>
      </c>
      <c r="C240" s="18">
        <v>8.6</v>
      </c>
      <c r="D240" s="19">
        <v>44</v>
      </c>
      <c r="E240" s="19">
        <v>7</v>
      </c>
      <c r="F240" s="19">
        <v>7</v>
      </c>
      <c r="G240" s="19">
        <v>94</v>
      </c>
      <c r="H240" s="19">
        <v>106</v>
      </c>
      <c r="I240" s="19">
        <v>71</v>
      </c>
      <c r="J240" s="19">
        <v>71</v>
      </c>
      <c r="K240" s="19">
        <v>61</v>
      </c>
      <c r="L240" s="19">
        <v>93</v>
      </c>
      <c r="M240" s="19">
        <v>5</v>
      </c>
      <c r="N240" t="s">
        <v>421</v>
      </c>
    </row>
    <row r="241" spans="1:14" x14ac:dyDescent="0.3">
      <c r="A241" s="17" t="s">
        <v>269</v>
      </c>
      <c r="B241" s="18" t="s">
        <v>118</v>
      </c>
      <c r="C241" s="18">
        <v>4.7</v>
      </c>
      <c r="D241" s="19">
        <v>48</v>
      </c>
      <c r="E241" s="19">
        <v>1</v>
      </c>
      <c r="F241" s="19">
        <v>2</v>
      </c>
      <c r="G241" s="19">
        <v>6</v>
      </c>
      <c r="H241" s="19">
        <v>335</v>
      </c>
      <c r="I241" s="19">
        <v>91</v>
      </c>
      <c r="J241" s="19">
        <v>42</v>
      </c>
      <c r="K241" s="19">
        <v>17</v>
      </c>
      <c r="L241" s="19">
        <v>6</v>
      </c>
      <c r="M241" s="19">
        <v>3</v>
      </c>
      <c r="N241" t="s">
        <v>415</v>
      </c>
    </row>
    <row r="242" spans="1:14" x14ac:dyDescent="0.3">
      <c r="A242" s="17" t="s">
        <v>83</v>
      </c>
      <c r="B242" s="18" t="s">
        <v>118</v>
      </c>
      <c r="C242" s="18">
        <v>7.3</v>
      </c>
      <c r="D242" s="19">
        <v>45</v>
      </c>
      <c r="E242" s="19">
        <v>7</v>
      </c>
      <c r="F242" s="19">
        <v>12</v>
      </c>
      <c r="G242" s="19">
        <v>17</v>
      </c>
      <c r="H242" s="19">
        <v>111</v>
      </c>
      <c r="I242" s="19">
        <v>105</v>
      </c>
      <c r="J242" s="19">
        <v>69</v>
      </c>
      <c r="K242" s="19">
        <v>73</v>
      </c>
      <c r="L242" s="19">
        <v>102</v>
      </c>
      <c r="M242" s="19">
        <v>23</v>
      </c>
      <c r="N242" t="s">
        <v>421</v>
      </c>
    </row>
    <row r="243" spans="1:14" x14ac:dyDescent="0.3">
      <c r="A243" s="17" t="s">
        <v>270</v>
      </c>
      <c r="B243" s="18" t="s">
        <v>118</v>
      </c>
      <c r="C243" s="18">
        <v>6.9</v>
      </c>
      <c r="D243" s="19">
        <v>41</v>
      </c>
      <c r="E243" s="19">
        <v>13</v>
      </c>
      <c r="F243" s="19">
        <v>11</v>
      </c>
      <c r="G243" s="19">
        <v>58</v>
      </c>
      <c r="H243" s="19">
        <v>124</v>
      </c>
      <c r="I243" s="19">
        <v>157</v>
      </c>
      <c r="J243" s="19">
        <v>58</v>
      </c>
      <c r="K243" s="19">
        <v>70</v>
      </c>
      <c r="L243" s="19">
        <v>32</v>
      </c>
      <c r="M243" s="19">
        <v>2</v>
      </c>
      <c r="N243" t="s">
        <v>416</v>
      </c>
    </row>
    <row r="244" spans="1:14" x14ac:dyDescent="0.3">
      <c r="A244" s="20" t="s">
        <v>84</v>
      </c>
      <c r="B244" s="21" t="s">
        <v>118</v>
      </c>
      <c r="C244" s="18">
        <v>11.3</v>
      </c>
      <c r="D244" s="21">
        <v>43</v>
      </c>
      <c r="E244" s="21">
        <v>4</v>
      </c>
      <c r="F244" s="21">
        <v>5</v>
      </c>
      <c r="G244" s="21">
        <v>13</v>
      </c>
      <c r="H244" s="21">
        <v>140</v>
      </c>
      <c r="I244" s="21">
        <v>118</v>
      </c>
      <c r="J244" s="21">
        <v>99</v>
      </c>
      <c r="K244" s="21">
        <v>83</v>
      </c>
      <c r="L244" s="21">
        <v>47</v>
      </c>
      <c r="M244" s="21">
        <v>0</v>
      </c>
      <c r="N244" t="s">
        <v>416</v>
      </c>
    </row>
    <row r="245" spans="1:14" x14ac:dyDescent="0.3">
      <c r="A245" s="17" t="s">
        <v>271</v>
      </c>
      <c r="B245" s="18" t="s">
        <v>118</v>
      </c>
      <c r="C245" s="18">
        <v>8.1999999999999993</v>
      </c>
      <c r="D245" s="19">
        <v>12</v>
      </c>
      <c r="E245" s="19">
        <v>12</v>
      </c>
      <c r="F245" s="19">
        <v>12</v>
      </c>
      <c r="G245" s="19">
        <v>40</v>
      </c>
      <c r="H245" s="19">
        <v>39</v>
      </c>
      <c r="I245" s="19">
        <v>61</v>
      </c>
      <c r="J245" s="19">
        <v>118</v>
      </c>
      <c r="K245" s="19">
        <v>142</v>
      </c>
      <c r="L245" s="19">
        <v>96</v>
      </c>
      <c r="M245" s="19">
        <v>4</v>
      </c>
      <c r="N245" t="s">
        <v>420</v>
      </c>
    </row>
    <row r="246" spans="1:14" x14ac:dyDescent="0.3">
      <c r="A246" s="17" t="s">
        <v>85</v>
      </c>
      <c r="B246" s="18" t="s">
        <v>118</v>
      </c>
      <c r="C246" s="18">
        <v>5.6</v>
      </c>
      <c r="D246" s="21">
        <v>37</v>
      </c>
      <c r="E246" s="21">
        <v>4</v>
      </c>
      <c r="F246" s="21">
        <v>15</v>
      </c>
      <c r="G246" s="21">
        <v>131</v>
      </c>
      <c r="H246" s="21">
        <v>133</v>
      </c>
      <c r="I246" s="21">
        <v>55</v>
      </c>
      <c r="J246" s="21">
        <v>53</v>
      </c>
      <c r="K246" s="21">
        <v>46</v>
      </c>
      <c r="L246" s="21">
        <v>75</v>
      </c>
      <c r="M246" s="21">
        <v>6</v>
      </c>
      <c r="N246" t="s">
        <v>438</v>
      </c>
    </row>
    <row r="247" spans="1:14" x14ac:dyDescent="0.3">
      <c r="A247" s="17" t="s">
        <v>85</v>
      </c>
      <c r="B247" s="18" t="s">
        <v>118</v>
      </c>
      <c r="C247" s="18">
        <v>5.6</v>
      </c>
      <c r="D247" s="21">
        <v>36</v>
      </c>
      <c r="E247" s="21">
        <v>4</v>
      </c>
      <c r="F247" s="21">
        <v>22</v>
      </c>
      <c r="G247" s="21">
        <v>134</v>
      </c>
      <c r="H247" s="21">
        <v>147</v>
      </c>
      <c r="I247" s="21">
        <v>50</v>
      </c>
      <c r="J247" s="21">
        <v>47</v>
      </c>
      <c r="K247" s="21">
        <v>37</v>
      </c>
      <c r="L247" s="21">
        <v>80</v>
      </c>
      <c r="M247" s="21">
        <v>5</v>
      </c>
      <c r="N247" t="s">
        <v>441</v>
      </c>
    </row>
    <row r="248" spans="1:14" x14ac:dyDescent="0.3">
      <c r="A248" s="17" t="s">
        <v>86</v>
      </c>
      <c r="B248" s="18" t="s">
        <v>118</v>
      </c>
      <c r="C248" s="18">
        <v>18.399999999999999</v>
      </c>
      <c r="D248" s="19">
        <v>27</v>
      </c>
      <c r="E248" s="19">
        <v>14</v>
      </c>
      <c r="F248" s="19">
        <v>14</v>
      </c>
      <c r="G248" s="19">
        <v>38</v>
      </c>
      <c r="H248" s="19">
        <v>139</v>
      </c>
      <c r="I248" s="19">
        <v>81</v>
      </c>
      <c r="J248" s="19">
        <v>70</v>
      </c>
      <c r="K248" s="19">
        <v>41</v>
      </c>
      <c r="L248" s="19">
        <v>91</v>
      </c>
      <c r="M248" s="19">
        <v>41</v>
      </c>
      <c r="N248" t="s">
        <v>421</v>
      </c>
    </row>
    <row r="249" spans="1:14" x14ac:dyDescent="0.3">
      <c r="A249" s="17" t="s">
        <v>272</v>
      </c>
      <c r="B249" s="18" t="s">
        <v>118</v>
      </c>
      <c r="C249" s="18">
        <v>9</v>
      </c>
      <c r="D249" s="19">
        <v>0</v>
      </c>
      <c r="E249" s="19">
        <v>0</v>
      </c>
      <c r="F249" s="19">
        <v>0</v>
      </c>
      <c r="G249" s="19">
        <v>6</v>
      </c>
      <c r="H249" s="19">
        <v>34</v>
      </c>
      <c r="I249" s="19">
        <v>109</v>
      </c>
      <c r="J249" s="19">
        <v>166</v>
      </c>
      <c r="K249" s="19">
        <v>86</v>
      </c>
      <c r="L249" s="19">
        <v>34</v>
      </c>
      <c r="M249" s="19">
        <v>65</v>
      </c>
      <c r="N249" t="s">
        <v>416</v>
      </c>
    </row>
    <row r="250" spans="1:14" x14ac:dyDescent="0.3">
      <c r="A250" s="20" t="s">
        <v>87</v>
      </c>
      <c r="B250" s="21" t="s">
        <v>118</v>
      </c>
      <c r="C250" s="18">
        <v>5.0999999999999996</v>
      </c>
      <c r="D250" s="21">
        <v>15</v>
      </c>
      <c r="E250" s="21">
        <v>3</v>
      </c>
      <c r="F250" s="21">
        <v>14</v>
      </c>
      <c r="G250" s="21">
        <v>21</v>
      </c>
      <c r="H250" s="21">
        <v>79</v>
      </c>
      <c r="I250" s="21">
        <v>63</v>
      </c>
      <c r="J250" s="21">
        <v>71</v>
      </c>
      <c r="K250" s="21">
        <v>90</v>
      </c>
      <c r="L250" s="21">
        <v>149</v>
      </c>
      <c r="M250" s="21">
        <v>28</v>
      </c>
      <c r="N250" t="s">
        <v>438</v>
      </c>
    </row>
    <row r="251" spans="1:14" x14ac:dyDescent="0.3">
      <c r="A251" s="17" t="s">
        <v>273</v>
      </c>
      <c r="B251" s="18" t="s">
        <v>118</v>
      </c>
      <c r="C251" s="18">
        <v>7.5</v>
      </c>
      <c r="D251" s="19">
        <v>50</v>
      </c>
      <c r="E251" s="19">
        <v>11</v>
      </c>
      <c r="F251" s="19">
        <v>5</v>
      </c>
      <c r="G251" s="19">
        <v>23</v>
      </c>
      <c r="H251" s="19">
        <v>140</v>
      </c>
      <c r="I251" s="19">
        <v>89</v>
      </c>
      <c r="J251" s="19">
        <v>116</v>
      </c>
      <c r="K251" s="19">
        <v>57</v>
      </c>
      <c r="L251" s="19">
        <v>66</v>
      </c>
      <c r="M251" s="19">
        <v>7</v>
      </c>
      <c r="N251" t="s">
        <v>419</v>
      </c>
    </row>
    <row r="252" spans="1:14" x14ac:dyDescent="0.3">
      <c r="A252" s="17" t="s">
        <v>387</v>
      </c>
      <c r="B252" s="18" t="s">
        <v>121</v>
      </c>
      <c r="C252" s="18">
        <v>14</v>
      </c>
      <c r="D252" s="19">
        <v>0</v>
      </c>
      <c r="E252" s="19">
        <v>0</v>
      </c>
      <c r="F252" s="19">
        <v>0</v>
      </c>
      <c r="G252" s="19">
        <v>5</v>
      </c>
      <c r="H252" s="19">
        <v>73</v>
      </c>
      <c r="I252" s="19">
        <v>68</v>
      </c>
      <c r="J252" s="19">
        <v>107</v>
      </c>
      <c r="K252" s="19">
        <v>102</v>
      </c>
      <c r="L252" s="19">
        <v>78</v>
      </c>
      <c r="M252" s="19">
        <v>68</v>
      </c>
      <c r="N252" t="s">
        <v>416</v>
      </c>
    </row>
    <row r="253" spans="1:14" x14ac:dyDescent="0.3">
      <c r="A253" s="17" t="s">
        <v>274</v>
      </c>
      <c r="B253" s="18" t="s">
        <v>121</v>
      </c>
      <c r="C253" s="18">
        <v>5.5</v>
      </c>
      <c r="D253" s="19">
        <v>12</v>
      </c>
      <c r="E253" s="19">
        <v>12</v>
      </c>
      <c r="F253" s="19">
        <v>15</v>
      </c>
      <c r="G253" s="19">
        <v>31</v>
      </c>
      <c r="H253" s="19">
        <v>54</v>
      </c>
      <c r="I253" s="19">
        <v>49</v>
      </c>
      <c r="J253" s="19">
        <v>43</v>
      </c>
      <c r="K253" s="19">
        <v>76</v>
      </c>
      <c r="L253" s="19">
        <v>198</v>
      </c>
      <c r="M253" s="19">
        <v>49</v>
      </c>
      <c r="N253" t="s">
        <v>417</v>
      </c>
    </row>
    <row r="254" spans="1:14" x14ac:dyDescent="0.3">
      <c r="A254" s="17" t="s">
        <v>275</v>
      </c>
      <c r="B254" s="18" t="s">
        <v>119</v>
      </c>
      <c r="C254" s="18">
        <v>9.5</v>
      </c>
      <c r="D254" s="19">
        <v>22</v>
      </c>
      <c r="E254" s="19">
        <v>10</v>
      </c>
      <c r="F254" s="19">
        <v>7</v>
      </c>
      <c r="G254" s="19">
        <v>29</v>
      </c>
      <c r="H254" s="19">
        <v>107</v>
      </c>
      <c r="I254" s="19">
        <v>92</v>
      </c>
      <c r="J254" s="19">
        <v>77</v>
      </c>
      <c r="K254" s="19">
        <v>94</v>
      </c>
      <c r="L254" s="19">
        <v>98</v>
      </c>
      <c r="M254" s="19">
        <v>3</v>
      </c>
      <c r="N254" t="s">
        <v>416</v>
      </c>
    </row>
    <row r="255" spans="1:14" x14ac:dyDescent="0.3">
      <c r="A255" s="17" t="s">
        <v>276</v>
      </c>
      <c r="B255" s="18" t="s">
        <v>121</v>
      </c>
      <c r="C255" s="18">
        <v>4.7</v>
      </c>
      <c r="D255" s="19">
        <v>16</v>
      </c>
      <c r="E255" s="19">
        <v>14</v>
      </c>
      <c r="F255" s="19">
        <v>7</v>
      </c>
      <c r="G255" s="19">
        <v>0</v>
      </c>
      <c r="H255" s="19">
        <v>33</v>
      </c>
      <c r="I255" s="19">
        <v>75</v>
      </c>
      <c r="J255" s="19">
        <v>97</v>
      </c>
      <c r="K255" s="19">
        <v>125</v>
      </c>
      <c r="L255" s="19">
        <v>150</v>
      </c>
      <c r="M255" s="19">
        <v>19</v>
      </c>
      <c r="N255" t="s">
        <v>417</v>
      </c>
    </row>
    <row r="256" spans="1:14" x14ac:dyDescent="0.3">
      <c r="A256" s="17" t="s">
        <v>88</v>
      </c>
      <c r="B256" s="18" t="s">
        <v>118</v>
      </c>
      <c r="C256" s="18">
        <v>9.5</v>
      </c>
      <c r="D256" s="19">
        <v>35</v>
      </c>
      <c r="E256" s="19">
        <v>7</v>
      </c>
      <c r="F256" s="19">
        <v>9</v>
      </c>
      <c r="G256" s="19">
        <v>8</v>
      </c>
      <c r="H256" s="19">
        <v>162</v>
      </c>
      <c r="I256" s="19">
        <v>109</v>
      </c>
      <c r="J256" s="19">
        <v>82</v>
      </c>
      <c r="K256" s="19">
        <v>87</v>
      </c>
      <c r="L256" s="19">
        <v>44</v>
      </c>
      <c r="M256" s="19">
        <v>7</v>
      </c>
      <c r="N256" t="s">
        <v>421</v>
      </c>
    </row>
    <row r="257" spans="1:14" x14ac:dyDescent="0.3">
      <c r="A257" s="17" t="s">
        <v>277</v>
      </c>
      <c r="B257" s="18" t="s">
        <v>121</v>
      </c>
      <c r="C257" s="18">
        <v>21</v>
      </c>
      <c r="D257" s="19">
        <v>0</v>
      </c>
      <c r="E257" s="19">
        <v>0</v>
      </c>
      <c r="F257" s="19">
        <v>0</v>
      </c>
      <c r="G257" s="19">
        <v>0</v>
      </c>
      <c r="H257" s="19">
        <v>7</v>
      </c>
      <c r="I257" s="19">
        <v>46</v>
      </c>
      <c r="J257" s="19">
        <v>87</v>
      </c>
      <c r="K257" s="19">
        <v>120</v>
      </c>
      <c r="L257" s="19">
        <v>153</v>
      </c>
      <c r="M257" s="19">
        <v>87</v>
      </c>
      <c r="N257" t="s">
        <v>421</v>
      </c>
    </row>
    <row r="258" spans="1:14" x14ac:dyDescent="0.3">
      <c r="A258" s="17" t="s">
        <v>278</v>
      </c>
      <c r="B258" s="18" t="s">
        <v>119</v>
      </c>
      <c r="C258" s="18">
        <v>6</v>
      </c>
      <c r="D258" s="19">
        <v>14</v>
      </c>
      <c r="E258" s="19">
        <v>10</v>
      </c>
      <c r="F258" s="19">
        <v>7</v>
      </c>
      <c r="G258" s="19">
        <v>13</v>
      </c>
      <c r="H258" s="19">
        <v>47</v>
      </c>
      <c r="I258" s="19">
        <v>66</v>
      </c>
      <c r="J258" s="19">
        <v>98</v>
      </c>
      <c r="K258" s="19">
        <v>104</v>
      </c>
      <c r="L258" s="19">
        <v>153</v>
      </c>
      <c r="M258" s="19">
        <v>18</v>
      </c>
      <c r="N258" t="s">
        <v>417</v>
      </c>
    </row>
    <row r="259" spans="1:14" x14ac:dyDescent="0.3">
      <c r="A259" s="17" t="s">
        <v>89</v>
      </c>
      <c r="B259" s="18" t="s">
        <v>118</v>
      </c>
      <c r="C259" s="18">
        <v>6.5</v>
      </c>
      <c r="D259" s="21">
        <v>41</v>
      </c>
      <c r="E259" s="21">
        <v>1.5</v>
      </c>
      <c r="F259" s="21">
        <v>4.5</v>
      </c>
      <c r="G259" s="21">
        <v>29</v>
      </c>
      <c r="H259" s="21">
        <v>147</v>
      </c>
      <c r="I259" s="21">
        <v>86</v>
      </c>
      <c r="J259" s="21">
        <v>101</v>
      </c>
      <c r="K259" s="21">
        <v>55</v>
      </c>
      <c r="L259" s="21">
        <v>75</v>
      </c>
      <c r="M259" s="21">
        <v>7</v>
      </c>
      <c r="N259" t="s">
        <v>416</v>
      </c>
    </row>
    <row r="260" spans="1:14" x14ac:dyDescent="0.3">
      <c r="A260" s="20" t="s">
        <v>89</v>
      </c>
      <c r="B260" s="18" t="s">
        <v>118</v>
      </c>
      <c r="C260" s="18">
        <v>6.5</v>
      </c>
      <c r="D260" s="21">
        <v>39</v>
      </c>
      <c r="E260" s="21">
        <v>1</v>
      </c>
      <c r="F260" s="21">
        <v>4.5</v>
      </c>
      <c r="G260" s="21">
        <v>17</v>
      </c>
      <c r="H260" s="21">
        <v>107</v>
      </c>
      <c r="I260" s="21">
        <v>78</v>
      </c>
      <c r="J260" s="21">
        <v>104</v>
      </c>
      <c r="K260" s="21">
        <v>87</v>
      </c>
      <c r="L260" s="21">
        <v>101</v>
      </c>
      <c r="M260" s="21">
        <v>6</v>
      </c>
      <c r="N260" t="s">
        <v>421</v>
      </c>
    </row>
    <row r="261" spans="1:14" x14ac:dyDescent="0.3">
      <c r="A261" s="17" t="s">
        <v>90</v>
      </c>
      <c r="B261" s="18" t="s">
        <v>118</v>
      </c>
      <c r="C261" s="18">
        <v>6.3</v>
      </c>
      <c r="D261" s="21">
        <v>63</v>
      </c>
      <c r="E261" s="21">
        <v>13</v>
      </c>
      <c r="F261" s="21">
        <v>13</v>
      </c>
      <c r="G261" s="21">
        <v>35</v>
      </c>
      <c r="H261" s="21">
        <v>119</v>
      </c>
      <c r="I261" s="21">
        <v>88</v>
      </c>
      <c r="J261" s="21">
        <v>81</v>
      </c>
      <c r="K261" s="21">
        <v>82</v>
      </c>
      <c r="L261" s="21">
        <v>84</v>
      </c>
      <c r="M261" s="21">
        <v>12</v>
      </c>
      <c r="N261" t="s">
        <v>440</v>
      </c>
    </row>
    <row r="262" spans="1:14" x14ac:dyDescent="0.3">
      <c r="A262" s="17" t="s">
        <v>90</v>
      </c>
      <c r="B262" s="18" t="s">
        <v>118</v>
      </c>
      <c r="C262" s="18">
        <v>6.3</v>
      </c>
      <c r="D262" s="21">
        <v>55</v>
      </c>
      <c r="E262" s="21">
        <v>12</v>
      </c>
      <c r="F262" s="21">
        <v>14</v>
      </c>
      <c r="G262" s="21">
        <v>77</v>
      </c>
      <c r="H262" s="21">
        <v>162</v>
      </c>
      <c r="I262" s="21">
        <v>87</v>
      </c>
      <c r="J262" s="21">
        <v>56</v>
      </c>
      <c r="K262" s="21">
        <v>56</v>
      </c>
      <c r="L262" s="21">
        <v>58</v>
      </c>
      <c r="M262" s="21">
        <v>3</v>
      </c>
      <c r="N262" t="s">
        <v>415</v>
      </c>
    </row>
    <row r="263" spans="1:14" x14ac:dyDescent="0.3">
      <c r="A263" s="20" t="s">
        <v>388</v>
      </c>
      <c r="B263" s="21" t="s">
        <v>118</v>
      </c>
      <c r="C263" s="18">
        <v>11.4</v>
      </c>
      <c r="D263" s="21">
        <v>54</v>
      </c>
      <c r="E263" s="21">
        <v>7</v>
      </c>
      <c r="F263" s="21">
        <v>4</v>
      </c>
      <c r="G263" s="21">
        <v>42</v>
      </c>
      <c r="H263" s="21">
        <v>146</v>
      </c>
      <c r="I263" s="21">
        <v>96</v>
      </c>
      <c r="J263" s="21">
        <v>69</v>
      </c>
      <c r="K263" s="21">
        <v>53</v>
      </c>
      <c r="L263" s="21">
        <v>94</v>
      </c>
      <c r="M263" s="21">
        <v>2</v>
      </c>
      <c r="N263" t="s">
        <v>439</v>
      </c>
    </row>
    <row r="264" spans="1:14" x14ac:dyDescent="0.3">
      <c r="A264" s="17" t="s">
        <v>91</v>
      </c>
      <c r="B264" s="18" t="s">
        <v>119</v>
      </c>
      <c r="C264" s="18">
        <v>10.3</v>
      </c>
      <c r="D264" s="19">
        <v>34</v>
      </c>
      <c r="E264" s="19">
        <v>10</v>
      </c>
      <c r="F264" s="19">
        <v>16</v>
      </c>
      <c r="G264" s="19">
        <v>64</v>
      </c>
      <c r="H264" s="19">
        <v>112</v>
      </c>
      <c r="I264" s="19">
        <v>96</v>
      </c>
      <c r="J264" s="19">
        <v>88</v>
      </c>
      <c r="K264" s="19">
        <v>77</v>
      </c>
      <c r="L264" s="19">
        <v>61</v>
      </c>
      <c r="M264" s="19">
        <v>2</v>
      </c>
      <c r="N264" t="s">
        <v>419</v>
      </c>
    </row>
    <row r="265" spans="1:14" x14ac:dyDescent="0.3">
      <c r="A265" s="17" t="s">
        <v>279</v>
      </c>
      <c r="B265" s="18" t="s">
        <v>119</v>
      </c>
      <c r="C265" s="18">
        <v>7</v>
      </c>
      <c r="D265" s="19">
        <v>25</v>
      </c>
      <c r="E265" s="19">
        <v>0</v>
      </c>
      <c r="F265" s="19">
        <v>0</v>
      </c>
      <c r="G265" s="19">
        <v>12</v>
      </c>
      <c r="H265" s="19">
        <v>37</v>
      </c>
      <c r="I265" s="19">
        <v>113</v>
      </c>
      <c r="J265" s="19">
        <v>134</v>
      </c>
      <c r="K265" s="19">
        <v>103</v>
      </c>
      <c r="L265" s="19">
        <v>94</v>
      </c>
      <c r="M265" s="19">
        <v>6</v>
      </c>
      <c r="N265" t="s">
        <v>417</v>
      </c>
    </row>
    <row r="266" spans="1:14" x14ac:dyDescent="0.3">
      <c r="A266" s="17" t="s">
        <v>280</v>
      </c>
      <c r="B266" s="18" t="s">
        <v>118</v>
      </c>
      <c r="C266" s="18">
        <v>8.3000000000000007</v>
      </c>
      <c r="D266" s="19">
        <v>68</v>
      </c>
      <c r="E266" s="19">
        <v>50</v>
      </c>
      <c r="F266" s="19">
        <v>6</v>
      </c>
      <c r="G266" s="19">
        <v>17</v>
      </c>
      <c r="H266" s="19">
        <v>75</v>
      </c>
      <c r="I266" s="19">
        <v>113</v>
      </c>
      <c r="J266" s="19">
        <v>74</v>
      </c>
      <c r="K266" s="19">
        <v>72</v>
      </c>
      <c r="L266" s="19">
        <v>121</v>
      </c>
      <c r="M266" s="19">
        <v>29</v>
      </c>
      <c r="N266" t="s">
        <v>421</v>
      </c>
    </row>
    <row r="267" spans="1:14" x14ac:dyDescent="0.3">
      <c r="A267" s="17" t="s">
        <v>281</v>
      </c>
      <c r="B267" s="18" t="s">
        <v>118</v>
      </c>
      <c r="C267" s="18">
        <v>9</v>
      </c>
      <c r="D267" s="19">
        <v>39</v>
      </c>
      <c r="E267" s="19">
        <v>13</v>
      </c>
      <c r="F267" s="19">
        <v>10</v>
      </c>
      <c r="G267" s="19">
        <v>18</v>
      </c>
      <c r="H267" s="19">
        <v>100</v>
      </c>
      <c r="I267" s="19">
        <v>111</v>
      </c>
      <c r="J267" s="19">
        <v>96</v>
      </c>
      <c r="K267" s="19">
        <v>83</v>
      </c>
      <c r="L267" s="19">
        <v>78</v>
      </c>
      <c r="M267" s="19">
        <v>12</v>
      </c>
      <c r="N267" t="s">
        <v>419</v>
      </c>
    </row>
    <row r="268" spans="1:14" x14ac:dyDescent="0.3">
      <c r="A268" s="17" t="s">
        <v>92</v>
      </c>
      <c r="B268" s="18" t="s">
        <v>118</v>
      </c>
      <c r="C268" s="18">
        <v>15.5</v>
      </c>
      <c r="D268" s="19">
        <v>0</v>
      </c>
      <c r="E268" s="19">
        <v>0</v>
      </c>
      <c r="F268" s="19">
        <v>0</v>
      </c>
      <c r="G268" s="19">
        <v>22</v>
      </c>
      <c r="H268" s="19">
        <v>37</v>
      </c>
      <c r="I268" s="19">
        <v>76</v>
      </c>
      <c r="J268" s="19">
        <v>118</v>
      </c>
      <c r="K268" s="19">
        <v>86</v>
      </c>
      <c r="L268" s="19">
        <v>113</v>
      </c>
      <c r="M268" s="19">
        <v>49</v>
      </c>
      <c r="N268" t="s">
        <v>419</v>
      </c>
    </row>
    <row r="269" spans="1:14" x14ac:dyDescent="0.3">
      <c r="A269" s="17" t="s">
        <v>389</v>
      </c>
      <c r="B269" s="18" t="s">
        <v>121</v>
      </c>
      <c r="C269" s="18">
        <v>18</v>
      </c>
      <c r="D269" s="19">
        <v>23</v>
      </c>
      <c r="E269" s="19">
        <v>0</v>
      </c>
      <c r="F269" s="19">
        <v>0</v>
      </c>
      <c r="G269" s="19">
        <v>16</v>
      </c>
      <c r="H269" s="19">
        <v>72</v>
      </c>
      <c r="I269" s="19">
        <v>37</v>
      </c>
      <c r="J269" s="19">
        <v>78</v>
      </c>
      <c r="K269" s="19">
        <v>121</v>
      </c>
      <c r="L269" s="19">
        <v>166</v>
      </c>
      <c r="M269" s="19">
        <v>10</v>
      </c>
      <c r="N269" t="s">
        <v>416</v>
      </c>
    </row>
    <row r="270" spans="1:14" x14ac:dyDescent="0.3">
      <c r="A270" s="17" t="s">
        <v>282</v>
      </c>
      <c r="B270" s="18" t="s">
        <v>119</v>
      </c>
      <c r="C270" s="18">
        <v>7</v>
      </c>
      <c r="D270" s="19">
        <v>25</v>
      </c>
      <c r="E270" s="19">
        <v>21</v>
      </c>
      <c r="F270" s="19">
        <v>25</v>
      </c>
      <c r="G270" s="19">
        <v>24</v>
      </c>
      <c r="H270" s="19">
        <v>75</v>
      </c>
      <c r="I270" s="19">
        <v>75</v>
      </c>
      <c r="J270" s="19">
        <v>75</v>
      </c>
      <c r="K270" s="19">
        <v>88</v>
      </c>
      <c r="L270" s="19">
        <v>131</v>
      </c>
      <c r="M270" s="19">
        <v>33</v>
      </c>
      <c r="N270" t="s">
        <v>416</v>
      </c>
    </row>
    <row r="271" spans="1:14" x14ac:dyDescent="0.3">
      <c r="A271" s="17" t="s">
        <v>93</v>
      </c>
      <c r="B271" s="18" t="s">
        <v>118</v>
      </c>
      <c r="C271" s="18">
        <v>7.8</v>
      </c>
      <c r="D271" s="19">
        <v>57</v>
      </c>
      <c r="E271" s="19">
        <v>16</v>
      </c>
      <c r="F271" s="19">
        <v>3</v>
      </c>
      <c r="G271" s="19">
        <v>25</v>
      </c>
      <c r="H271" s="19">
        <v>137</v>
      </c>
      <c r="I271" s="19">
        <v>103</v>
      </c>
      <c r="J271" s="19">
        <v>69</v>
      </c>
      <c r="K271" s="19">
        <v>116</v>
      </c>
      <c r="L271" s="19">
        <v>43</v>
      </c>
      <c r="M271" s="19">
        <v>7</v>
      </c>
      <c r="N271" t="s">
        <v>421</v>
      </c>
    </row>
    <row r="272" spans="1:14" x14ac:dyDescent="0.3">
      <c r="A272" s="17" t="s">
        <v>283</v>
      </c>
      <c r="B272" s="18" t="s">
        <v>119</v>
      </c>
      <c r="C272" s="18">
        <v>6.5</v>
      </c>
      <c r="D272" s="19">
        <v>24</v>
      </c>
      <c r="E272" s="19">
        <v>13</v>
      </c>
      <c r="F272" s="19">
        <v>12</v>
      </c>
      <c r="G272" s="19">
        <v>41</v>
      </c>
      <c r="H272" s="19">
        <v>65</v>
      </c>
      <c r="I272" s="19">
        <v>90</v>
      </c>
      <c r="J272" s="19">
        <v>89</v>
      </c>
      <c r="K272" s="19">
        <v>98</v>
      </c>
      <c r="L272" s="19">
        <v>112</v>
      </c>
      <c r="M272" s="19">
        <v>6</v>
      </c>
      <c r="N272" t="s">
        <v>417</v>
      </c>
    </row>
    <row r="273" spans="1:14" x14ac:dyDescent="0.3">
      <c r="A273" s="17" t="s">
        <v>431</v>
      </c>
      <c r="B273" s="18" t="s">
        <v>122</v>
      </c>
      <c r="C273" s="18">
        <v>8.9</v>
      </c>
      <c r="D273" s="19">
        <v>40</v>
      </c>
      <c r="E273" s="19">
        <v>9</v>
      </c>
      <c r="F273" s="19">
        <v>1</v>
      </c>
      <c r="G273" s="19">
        <v>4</v>
      </c>
      <c r="H273" s="19">
        <v>56</v>
      </c>
      <c r="I273" s="19">
        <v>87</v>
      </c>
      <c r="J273" s="19">
        <v>111</v>
      </c>
      <c r="K273" s="19">
        <v>132</v>
      </c>
      <c r="L273" s="19">
        <v>102</v>
      </c>
      <c r="M273" s="19">
        <v>7</v>
      </c>
      <c r="N273" t="s">
        <v>419</v>
      </c>
    </row>
    <row r="274" spans="1:14" x14ac:dyDescent="0.3">
      <c r="A274" s="17" t="s">
        <v>284</v>
      </c>
      <c r="B274" s="18" t="s">
        <v>121</v>
      </c>
      <c r="C274" s="18">
        <v>18</v>
      </c>
      <c r="D274" s="19">
        <v>0</v>
      </c>
      <c r="E274" s="19">
        <v>0</v>
      </c>
      <c r="F274" s="19">
        <v>0</v>
      </c>
      <c r="G274" s="19">
        <v>5</v>
      </c>
      <c r="H274" s="19">
        <v>66</v>
      </c>
      <c r="I274" s="19">
        <v>41</v>
      </c>
      <c r="J274" s="19">
        <v>163</v>
      </c>
      <c r="K274" s="19">
        <v>127</v>
      </c>
      <c r="L274" s="19">
        <v>71</v>
      </c>
      <c r="M274" s="19">
        <v>25</v>
      </c>
      <c r="N274" t="s">
        <v>421</v>
      </c>
    </row>
    <row r="275" spans="1:14" x14ac:dyDescent="0.3">
      <c r="A275" s="20" t="s">
        <v>94</v>
      </c>
      <c r="B275" s="21" t="s">
        <v>118</v>
      </c>
      <c r="C275" s="18">
        <v>10.8</v>
      </c>
      <c r="D275" s="21">
        <v>32</v>
      </c>
      <c r="E275" s="21">
        <v>9</v>
      </c>
      <c r="F275" s="21">
        <v>4</v>
      </c>
      <c r="G275" s="21">
        <v>28</v>
      </c>
      <c r="H275" s="21">
        <v>82</v>
      </c>
      <c r="I275" s="21">
        <v>78</v>
      </c>
      <c r="J275" s="21">
        <v>88</v>
      </c>
      <c r="K275" s="21">
        <v>91</v>
      </c>
      <c r="L275" s="21">
        <v>121</v>
      </c>
      <c r="M275" s="21">
        <v>12</v>
      </c>
      <c r="N275" t="s">
        <v>416</v>
      </c>
    </row>
    <row r="276" spans="1:14" x14ac:dyDescent="0.3">
      <c r="A276" s="20" t="s">
        <v>95</v>
      </c>
      <c r="B276" s="21" t="s">
        <v>118</v>
      </c>
      <c r="C276" s="18">
        <v>7.5</v>
      </c>
      <c r="D276" s="21">
        <v>41</v>
      </c>
      <c r="E276" s="21">
        <v>7</v>
      </c>
      <c r="F276" s="21">
        <v>4</v>
      </c>
      <c r="G276" s="21">
        <v>58</v>
      </c>
      <c r="H276" s="21">
        <v>152</v>
      </c>
      <c r="I276" s="21">
        <v>78</v>
      </c>
      <c r="J276" s="21">
        <v>55</v>
      </c>
      <c r="K276" s="21">
        <v>68</v>
      </c>
      <c r="L276" s="21">
        <v>83</v>
      </c>
      <c r="M276" s="21">
        <v>5</v>
      </c>
      <c r="N276" t="s">
        <v>438</v>
      </c>
    </row>
    <row r="277" spans="1:14" x14ac:dyDescent="0.3">
      <c r="A277" s="17" t="s">
        <v>285</v>
      </c>
      <c r="B277" s="18" t="s">
        <v>124</v>
      </c>
      <c r="C277" s="18">
        <v>18</v>
      </c>
      <c r="D277" s="19">
        <v>14</v>
      </c>
      <c r="E277" s="19">
        <v>5</v>
      </c>
      <c r="F277" s="19">
        <v>13</v>
      </c>
      <c r="G277" s="19">
        <v>10</v>
      </c>
      <c r="H277" s="19">
        <v>16</v>
      </c>
      <c r="I277" s="19">
        <v>55</v>
      </c>
      <c r="J277" s="19">
        <v>126</v>
      </c>
      <c r="K277" s="19">
        <v>155</v>
      </c>
      <c r="L277" s="19">
        <v>118</v>
      </c>
      <c r="M277" s="19">
        <v>26</v>
      </c>
      <c r="N277" t="s">
        <v>416</v>
      </c>
    </row>
    <row r="278" spans="1:14" x14ac:dyDescent="0.3">
      <c r="A278" s="17" t="s">
        <v>286</v>
      </c>
      <c r="B278" s="18" t="s">
        <v>119</v>
      </c>
      <c r="C278" s="18">
        <v>7.5</v>
      </c>
      <c r="D278" s="19">
        <v>31</v>
      </c>
      <c r="E278" s="19">
        <v>19</v>
      </c>
      <c r="F278" s="19">
        <v>18</v>
      </c>
      <c r="G278" s="19">
        <v>63</v>
      </c>
      <c r="H278" s="19">
        <v>87</v>
      </c>
      <c r="I278" s="19">
        <v>104</v>
      </c>
      <c r="J278" s="19">
        <v>96</v>
      </c>
      <c r="K278" s="19">
        <v>64</v>
      </c>
      <c r="L278" s="19">
        <v>79</v>
      </c>
      <c r="M278" s="19">
        <v>8</v>
      </c>
      <c r="N278" t="s">
        <v>416</v>
      </c>
    </row>
    <row r="279" spans="1:14" x14ac:dyDescent="0.3">
      <c r="A279" s="17" t="s">
        <v>287</v>
      </c>
      <c r="B279" s="18" t="s">
        <v>118</v>
      </c>
      <c r="C279" s="18">
        <v>7</v>
      </c>
      <c r="D279" s="19">
        <v>35</v>
      </c>
      <c r="E279" s="19">
        <v>22</v>
      </c>
      <c r="F279" s="19">
        <v>12</v>
      </c>
      <c r="G279" s="19">
        <v>29</v>
      </c>
      <c r="H279" s="19">
        <v>90</v>
      </c>
      <c r="I279" s="19">
        <v>74</v>
      </c>
      <c r="J279" s="19">
        <v>74</v>
      </c>
      <c r="K279" s="19">
        <v>90</v>
      </c>
      <c r="L279" s="19">
        <v>114</v>
      </c>
      <c r="M279" s="19">
        <v>28</v>
      </c>
      <c r="N279" t="s">
        <v>419</v>
      </c>
    </row>
    <row r="280" spans="1:14" x14ac:dyDescent="0.3">
      <c r="A280" s="17" t="s">
        <v>288</v>
      </c>
      <c r="B280" s="18" t="s">
        <v>118</v>
      </c>
      <c r="C280" s="18">
        <v>13.5</v>
      </c>
      <c r="D280" s="19">
        <v>25</v>
      </c>
      <c r="E280" s="19">
        <v>15</v>
      </c>
      <c r="F280" s="19">
        <v>8</v>
      </c>
      <c r="G280" s="19">
        <v>13</v>
      </c>
      <c r="H280" s="19">
        <v>61</v>
      </c>
      <c r="I280" s="19">
        <v>63</v>
      </c>
      <c r="J280" s="19">
        <v>103</v>
      </c>
      <c r="K280" s="19">
        <v>150</v>
      </c>
      <c r="L280" s="19">
        <v>89</v>
      </c>
      <c r="M280" s="19">
        <v>22</v>
      </c>
      <c r="N280" t="s">
        <v>416</v>
      </c>
    </row>
    <row r="281" spans="1:14" x14ac:dyDescent="0.3">
      <c r="A281" s="20" t="s">
        <v>96</v>
      </c>
      <c r="B281" s="21" t="s">
        <v>118</v>
      </c>
      <c r="C281" s="18">
        <v>8.4</v>
      </c>
      <c r="D281" s="21">
        <v>27</v>
      </c>
      <c r="E281" s="21">
        <v>7</v>
      </c>
      <c r="F281" s="21">
        <v>9</v>
      </c>
      <c r="G281" s="21">
        <v>55</v>
      </c>
      <c r="H281" s="21">
        <v>135</v>
      </c>
      <c r="I281" s="21">
        <v>90</v>
      </c>
      <c r="J281" s="21">
        <v>66</v>
      </c>
      <c r="K281" s="21">
        <v>107</v>
      </c>
      <c r="L281" s="21">
        <v>32</v>
      </c>
      <c r="M281" s="21">
        <v>15</v>
      </c>
      <c r="N281" t="s">
        <v>416</v>
      </c>
    </row>
    <row r="282" spans="1:14" x14ac:dyDescent="0.3">
      <c r="A282" s="17" t="s">
        <v>432</v>
      </c>
      <c r="B282" s="18" t="s">
        <v>177</v>
      </c>
      <c r="C282" s="18">
        <v>5.7</v>
      </c>
      <c r="D282" s="19">
        <v>11</v>
      </c>
      <c r="E282" s="19">
        <v>4</v>
      </c>
      <c r="F282" s="19">
        <v>1</v>
      </c>
      <c r="G282" s="19">
        <v>3</v>
      </c>
      <c r="H282" s="19">
        <v>23</v>
      </c>
      <c r="I282" s="19">
        <v>68</v>
      </c>
      <c r="J282" s="19">
        <v>45</v>
      </c>
      <c r="K282" s="19">
        <v>101</v>
      </c>
      <c r="L282" s="19">
        <v>195</v>
      </c>
      <c r="M282" s="19">
        <v>65</v>
      </c>
      <c r="N282" t="s">
        <v>417</v>
      </c>
    </row>
    <row r="283" spans="1:14" x14ac:dyDescent="0.3">
      <c r="A283" s="17" t="s">
        <v>97</v>
      </c>
      <c r="B283" s="18" t="s">
        <v>121</v>
      </c>
      <c r="C283" s="18">
        <v>8</v>
      </c>
      <c r="D283" s="19">
        <v>0</v>
      </c>
      <c r="E283" s="19">
        <v>0</v>
      </c>
      <c r="F283" s="19">
        <v>0</v>
      </c>
      <c r="G283" s="19">
        <v>20</v>
      </c>
      <c r="H283" s="19">
        <v>69</v>
      </c>
      <c r="I283" s="19">
        <v>86</v>
      </c>
      <c r="J283" s="19">
        <v>124</v>
      </c>
      <c r="K283" s="19">
        <v>90</v>
      </c>
      <c r="L283" s="19">
        <v>85</v>
      </c>
      <c r="M283" s="19">
        <v>26</v>
      </c>
      <c r="N283" t="s">
        <v>416</v>
      </c>
    </row>
    <row r="284" spans="1:14" x14ac:dyDescent="0.3">
      <c r="A284" s="17" t="s">
        <v>289</v>
      </c>
      <c r="B284" s="18" t="s">
        <v>118</v>
      </c>
      <c r="C284" s="18">
        <v>10</v>
      </c>
      <c r="D284" s="19">
        <v>0</v>
      </c>
      <c r="E284" s="19">
        <v>0</v>
      </c>
      <c r="F284" s="19">
        <v>0</v>
      </c>
      <c r="G284" s="19">
        <v>45</v>
      </c>
      <c r="H284" s="19">
        <v>101</v>
      </c>
      <c r="I284" s="19">
        <v>74</v>
      </c>
      <c r="J284" s="19">
        <v>66</v>
      </c>
      <c r="K284" s="19">
        <v>91</v>
      </c>
      <c r="L284" s="19">
        <v>89</v>
      </c>
      <c r="M284" s="19">
        <v>35</v>
      </c>
      <c r="N284" t="s">
        <v>416</v>
      </c>
    </row>
    <row r="285" spans="1:14" x14ac:dyDescent="0.3">
      <c r="A285" s="17" t="s">
        <v>290</v>
      </c>
      <c r="B285" s="18" t="s">
        <v>124</v>
      </c>
      <c r="C285" s="18">
        <v>16</v>
      </c>
      <c r="D285" s="19">
        <v>0</v>
      </c>
      <c r="E285" s="19">
        <v>0</v>
      </c>
      <c r="F285" s="19">
        <v>0</v>
      </c>
      <c r="G285" s="19">
        <v>60</v>
      </c>
      <c r="H285" s="19">
        <v>9</v>
      </c>
      <c r="I285" s="19">
        <v>55</v>
      </c>
      <c r="J285" s="19">
        <v>90</v>
      </c>
      <c r="K285" s="19">
        <v>104</v>
      </c>
      <c r="L285" s="19">
        <v>159</v>
      </c>
      <c r="M285" s="19">
        <v>23</v>
      </c>
      <c r="N285" t="s">
        <v>417</v>
      </c>
    </row>
    <row r="286" spans="1:14" x14ac:dyDescent="0.3">
      <c r="A286" s="17" t="s">
        <v>291</v>
      </c>
      <c r="B286" s="18" t="s">
        <v>124</v>
      </c>
      <c r="C286" s="18">
        <v>16</v>
      </c>
      <c r="D286" s="19">
        <v>0</v>
      </c>
      <c r="E286" s="19">
        <v>0</v>
      </c>
      <c r="F286" s="19">
        <v>16</v>
      </c>
      <c r="G286" s="19">
        <v>25</v>
      </c>
      <c r="H286" s="19">
        <v>17</v>
      </c>
      <c r="I286" s="19">
        <v>51</v>
      </c>
      <c r="J286" s="19">
        <v>85</v>
      </c>
      <c r="K286" s="19">
        <v>123</v>
      </c>
      <c r="L286" s="19">
        <v>191</v>
      </c>
      <c r="M286" s="19">
        <v>8</v>
      </c>
      <c r="N286" t="s">
        <v>420</v>
      </c>
    </row>
    <row r="287" spans="1:14" x14ac:dyDescent="0.3">
      <c r="A287" s="17" t="s">
        <v>292</v>
      </c>
      <c r="B287" s="18" t="s">
        <v>119</v>
      </c>
      <c r="C287" s="18">
        <v>7.5</v>
      </c>
      <c r="D287" s="19">
        <v>29</v>
      </c>
      <c r="E287" s="19">
        <v>14</v>
      </c>
      <c r="F287" s="19">
        <v>17</v>
      </c>
      <c r="G287" s="19">
        <v>43</v>
      </c>
      <c r="H287" s="19">
        <v>94</v>
      </c>
      <c r="I287" s="19">
        <v>105</v>
      </c>
      <c r="J287" s="19">
        <v>93</v>
      </c>
      <c r="K287" s="19">
        <v>79</v>
      </c>
      <c r="L287" s="19">
        <v>73</v>
      </c>
      <c r="M287" s="19">
        <v>14</v>
      </c>
      <c r="N287" t="s">
        <v>416</v>
      </c>
    </row>
    <row r="288" spans="1:14" x14ac:dyDescent="0.3">
      <c r="A288" s="17" t="s">
        <v>293</v>
      </c>
      <c r="B288" s="18" t="s">
        <v>118</v>
      </c>
      <c r="C288" s="18">
        <v>10.5</v>
      </c>
      <c r="D288" s="19">
        <v>0</v>
      </c>
      <c r="E288" s="19">
        <v>0</v>
      </c>
      <c r="F288" s="19">
        <v>0</v>
      </c>
      <c r="G288" s="19">
        <v>15</v>
      </c>
      <c r="H288" s="19">
        <v>24</v>
      </c>
      <c r="I288" s="19">
        <v>85</v>
      </c>
      <c r="J288" s="19">
        <v>132</v>
      </c>
      <c r="K288" s="19">
        <v>118</v>
      </c>
      <c r="L288" s="19">
        <v>119</v>
      </c>
      <c r="M288" s="19">
        <v>6</v>
      </c>
      <c r="N288" t="s">
        <v>419</v>
      </c>
    </row>
    <row r="289" spans="1:14" x14ac:dyDescent="0.3">
      <c r="A289" s="17" t="s">
        <v>98</v>
      </c>
      <c r="B289" s="18" t="s">
        <v>119</v>
      </c>
      <c r="C289" s="18">
        <v>9</v>
      </c>
      <c r="D289" s="19">
        <v>32</v>
      </c>
      <c r="E289" s="19">
        <v>9</v>
      </c>
      <c r="F289" s="19">
        <v>12</v>
      </c>
      <c r="G289" s="19">
        <v>38</v>
      </c>
      <c r="H289" s="19">
        <v>129</v>
      </c>
      <c r="I289" s="19">
        <v>81</v>
      </c>
      <c r="J289" s="19">
        <v>83</v>
      </c>
      <c r="K289" s="19">
        <v>72</v>
      </c>
      <c r="L289" s="19">
        <v>90</v>
      </c>
      <c r="M289" s="19">
        <v>6</v>
      </c>
      <c r="N289" t="s">
        <v>421</v>
      </c>
    </row>
    <row r="290" spans="1:14" x14ac:dyDescent="0.3">
      <c r="A290" s="17" t="s">
        <v>294</v>
      </c>
      <c r="B290" s="18" t="s">
        <v>118</v>
      </c>
      <c r="C290" s="18">
        <v>9</v>
      </c>
      <c r="D290" s="19">
        <v>19</v>
      </c>
      <c r="E290" s="19">
        <v>0</v>
      </c>
      <c r="F290" s="19">
        <v>0</v>
      </c>
      <c r="G290" s="19">
        <v>46</v>
      </c>
      <c r="H290" s="19">
        <v>129</v>
      </c>
      <c r="I290" s="19">
        <v>89</v>
      </c>
      <c r="J290" s="19">
        <v>91</v>
      </c>
      <c r="K290" s="19">
        <v>72</v>
      </c>
      <c r="L290" s="19">
        <v>59</v>
      </c>
      <c r="M290" s="19">
        <v>14</v>
      </c>
      <c r="N290" t="s">
        <v>416</v>
      </c>
    </row>
    <row r="291" spans="1:14" x14ac:dyDescent="0.3">
      <c r="A291" s="17" t="s">
        <v>295</v>
      </c>
      <c r="B291" s="18" t="s">
        <v>118</v>
      </c>
      <c r="C291" s="18">
        <v>9</v>
      </c>
      <c r="D291" s="19">
        <v>37</v>
      </c>
      <c r="E291" s="19">
        <v>11</v>
      </c>
      <c r="F291" s="19">
        <v>8</v>
      </c>
      <c r="G291" s="19">
        <v>24</v>
      </c>
      <c r="H291" s="19">
        <v>101</v>
      </c>
      <c r="I291" s="19">
        <v>107</v>
      </c>
      <c r="J291" s="19">
        <v>83</v>
      </c>
      <c r="K291" s="19">
        <v>100</v>
      </c>
      <c r="L291" s="19">
        <v>78</v>
      </c>
      <c r="M291" s="19">
        <v>8</v>
      </c>
      <c r="N291" t="s">
        <v>419</v>
      </c>
    </row>
    <row r="292" spans="1:14" x14ac:dyDescent="0.3">
      <c r="A292" s="17" t="s">
        <v>99</v>
      </c>
      <c r="B292" s="18" t="s">
        <v>118</v>
      </c>
      <c r="C292" s="18">
        <v>7.1</v>
      </c>
      <c r="D292" s="19">
        <v>31</v>
      </c>
      <c r="E292" s="19">
        <v>1</v>
      </c>
      <c r="F292" s="19">
        <v>1</v>
      </c>
      <c r="G292" s="19">
        <v>122</v>
      </c>
      <c r="H292" s="19">
        <v>182</v>
      </c>
      <c r="I292" s="19">
        <v>78</v>
      </c>
      <c r="J292" s="19">
        <v>50</v>
      </c>
      <c r="K292" s="19">
        <v>46</v>
      </c>
      <c r="L292" s="19">
        <v>22</v>
      </c>
      <c r="M292" s="19">
        <v>0</v>
      </c>
      <c r="N292" t="s">
        <v>421</v>
      </c>
    </row>
    <row r="293" spans="1:14" x14ac:dyDescent="0.3">
      <c r="A293" s="17" t="s">
        <v>296</v>
      </c>
      <c r="B293" s="18" t="s">
        <v>118</v>
      </c>
      <c r="C293" s="18">
        <v>9.5</v>
      </c>
      <c r="D293" s="19">
        <v>0</v>
      </c>
      <c r="E293" s="19">
        <v>0</v>
      </c>
      <c r="F293" s="19">
        <v>0</v>
      </c>
      <c r="G293" s="19">
        <v>21</v>
      </c>
      <c r="H293" s="19">
        <v>103</v>
      </c>
      <c r="I293" s="19">
        <v>88</v>
      </c>
      <c r="J293" s="19">
        <v>97</v>
      </c>
      <c r="K293" s="19">
        <v>112</v>
      </c>
      <c r="L293" s="19">
        <v>68</v>
      </c>
      <c r="M293" s="19">
        <v>11</v>
      </c>
      <c r="N293" t="s">
        <v>416</v>
      </c>
    </row>
    <row r="294" spans="1:14" x14ac:dyDescent="0.3">
      <c r="A294" s="17" t="s">
        <v>297</v>
      </c>
      <c r="B294" s="18" t="s">
        <v>124</v>
      </c>
      <c r="C294" s="18">
        <v>7.5</v>
      </c>
      <c r="D294" s="19">
        <v>0</v>
      </c>
      <c r="E294" s="19">
        <v>0</v>
      </c>
      <c r="F294" s="19">
        <v>0</v>
      </c>
      <c r="G294" s="19">
        <v>7</v>
      </c>
      <c r="H294" s="19">
        <v>31</v>
      </c>
      <c r="I294" s="19">
        <v>34</v>
      </c>
      <c r="J294" s="19">
        <v>38</v>
      </c>
      <c r="K294" s="19">
        <v>84</v>
      </c>
      <c r="L294" s="19">
        <v>280</v>
      </c>
      <c r="M294" s="19">
        <v>26</v>
      </c>
      <c r="N294" t="s">
        <v>417</v>
      </c>
    </row>
    <row r="295" spans="1:14" x14ac:dyDescent="0.3">
      <c r="A295" s="17" t="s">
        <v>433</v>
      </c>
      <c r="B295" s="18" t="s">
        <v>122</v>
      </c>
      <c r="C295" s="18">
        <v>13</v>
      </c>
      <c r="D295" s="19">
        <v>0</v>
      </c>
      <c r="E295" s="19">
        <v>0</v>
      </c>
      <c r="F295" s="19">
        <v>0</v>
      </c>
      <c r="G295" s="19">
        <v>65</v>
      </c>
      <c r="H295" s="19">
        <v>40</v>
      </c>
      <c r="I295" s="19">
        <v>81</v>
      </c>
      <c r="J295" s="19">
        <v>110</v>
      </c>
      <c r="K295" s="19">
        <v>84</v>
      </c>
      <c r="L295" s="19">
        <v>80</v>
      </c>
      <c r="M295" s="19">
        <v>40</v>
      </c>
      <c r="N295" t="s">
        <v>416</v>
      </c>
    </row>
    <row r="296" spans="1:14" x14ac:dyDescent="0.3">
      <c r="A296" s="17" t="s">
        <v>434</v>
      </c>
      <c r="B296" s="18" t="s">
        <v>122</v>
      </c>
      <c r="C296" s="18">
        <v>61</v>
      </c>
      <c r="D296" s="19">
        <v>0</v>
      </c>
      <c r="E296" s="19">
        <v>0</v>
      </c>
      <c r="F296" s="19">
        <v>0</v>
      </c>
      <c r="G296" s="19">
        <v>0</v>
      </c>
      <c r="H296" s="19">
        <v>15</v>
      </c>
      <c r="I296" s="19">
        <v>40</v>
      </c>
      <c r="J296" s="19">
        <v>135</v>
      </c>
      <c r="K296" s="19">
        <v>195</v>
      </c>
      <c r="L296" s="19">
        <v>120</v>
      </c>
      <c r="M296" s="19">
        <v>45</v>
      </c>
      <c r="N296" t="s">
        <v>421</v>
      </c>
    </row>
    <row r="297" spans="1:14" x14ac:dyDescent="0.3">
      <c r="A297" s="17" t="s">
        <v>298</v>
      </c>
      <c r="B297" s="18" t="s">
        <v>118</v>
      </c>
      <c r="C297" s="18">
        <v>6.4</v>
      </c>
      <c r="D297" s="19">
        <v>41</v>
      </c>
      <c r="E297" s="19">
        <v>13</v>
      </c>
      <c r="F297" s="19">
        <v>15</v>
      </c>
      <c r="G297" s="19">
        <v>215</v>
      </c>
      <c r="H297" s="19">
        <v>115</v>
      </c>
      <c r="I297" s="19">
        <v>51</v>
      </c>
      <c r="J297" s="19">
        <v>45</v>
      </c>
      <c r="K297" s="19">
        <v>30</v>
      </c>
      <c r="L297" s="19">
        <v>32</v>
      </c>
      <c r="M297" s="19">
        <v>11</v>
      </c>
      <c r="N297" t="s">
        <v>415</v>
      </c>
    </row>
    <row r="298" spans="1:14" x14ac:dyDescent="0.3">
      <c r="A298" s="17" t="s">
        <v>299</v>
      </c>
      <c r="B298" s="18" t="s">
        <v>118</v>
      </c>
      <c r="C298" s="18">
        <v>9.5</v>
      </c>
      <c r="D298" s="19">
        <v>0</v>
      </c>
      <c r="E298" s="19">
        <v>0</v>
      </c>
      <c r="F298" s="19">
        <v>6</v>
      </c>
      <c r="G298" s="19">
        <v>9</v>
      </c>
      <c r="H298" s="19">
        <v>36</v>
      </c>
      <c r="I298" s="19">
        <v>75</v>
      </c>
      <c r="J298" s="19">
        <v>108</v>
      </c>
      <c r="K298" s="19">
        <v>122</v>
      </c>
      <c r="L298" s="19">
        <v>94</v>
      </c>
      <c r="M298" s="19">
        <v>57</v>
      </c>
      <c r="N298" t="s">
        <v>417</v>
      </c>
    </row>
    <row r="299" spans="1:14" x14ac:dyDescent="0.3">
      <c r="A299" s="17" t="s">
        <v>100</v>
      </c>
      <c r="B299" s="18" t="s">
        <v>118</v>
      </c>
      <c r="C299" s="18">
        <v>8.6</v>
      </c>
      <c r="D299" s="19">
        <v>57</v>
      </c>
      <c r="E299" s="19">
        <v>21</v>
      </c>
      <c r="F299" s="19">
        <v>15</v>
      </c>
      <c r="G299" s="19">
        <v>91</v>
      </c>
      <c r="H299" s="19">
        <v>135</v>
      </c>
      <c r="I299" s="19">
        <v>93</v>
      </c>
      <c r="J299" s="19">
        <v>59</v>
      </c>
      <c r="K299" s="19">
        <v>59</v>
      </c>
      <c r="L299" s="19">
        <v>60</v>
      </c>
      <c r="M299" s="19">
        <v>2</v>
      </c>
      <c r="N299" t="s">
        <v>415</v>
      </c>
    </row>
    <row r="300" spans="1:14" x14ac:dyDescent="0.3">
      <c r="A300" s="17" t="s">
        <v>300</v>
      </c>
      <c r="B300" s="18" t="s">
        <v>119</v>
      </c>
      <c r="C300" s="18">
        <v>18</v>
      </c>
      <c r="D300" s="19">
        <v>9</v>
      </c>
      <c r="E300" s="19">
        <v>7</v>
      </c>
      <c r="F300" s="19">
        <v>12</v>
      </c>
      <c r="G300" s="19">
        <v>28</v>
      </c>
      <c r="H300" s="19">
        <v>78</v>
      </c>
      <c r="I300" s="19">
        <v>50</v>
      </c>
      <c r="J300" s="19">
        <v>60</v>
      </c>
      <c r="K300" s="19">
        <v>136</v>
      </c>
      <c r="L300" s="19">
        <v>125</v>
      </c>
      <c r="M300" s="19">
        <v>22</v>
      </c>
      <c r="N300" t="s">
        <v>416</v>
      </c>
    </row>
    <row r="301" spans="1:14" x14ac:dyDescent="0.3">
      <c r="A301" s="17" t="s">
        <v>101</v>
      </c>
      <c r="B301" s="18" t="s">
        <v>118</v>
      </c>
      <c r="C301" s="18">
        <v>4.2</v>
      </c>
      <c r="D301" s="19">
        <v>38</v>
      </c>
      <c r="E301" s="19">
        <v>3</v>
      </c>
      <c r="F301" s="19">
        <v>7</v>
      </c>
      <c r="G301" s="19">
        <v>64</v>
      </c>
      <c r="H301" s="19">
        <v>159</v>
      </c>
      <c r="I301" s="19">
        <v>107</v>
      </c>
      <c r="J301" s="19">
        <v>61</v>
      </c>
      <c r="K301" s="19">
        <v>51</v>
      </c>
      <c r="L301" s="19">
        <v>49</v>
      </c>
      <c r="M301" s="19">
        <v>9</v>
      </c>
      <c r="N301" t="s">
        <v>415</v>
      </c>
    </row>
    <row r="302" spans="1:14" x14ac:dyDescent="0.3">
      <c r="A302" s="17" t="s">
        <v>102</v>
      </c>
      <c r="B302" s="18" t="s">
        <v>119</v>
      </c>
      <c r="C302" s="18">
        <v>8.9</v>
      </c>
      <c r="D302" s="19">
        <v>31</v>
      </c>
      <c r="E302" s="19">
        <v>6</v>
      </c>
      <c r="F302" s="19">
        <v>9</v>
      </c>
      <c r="G302" s="19">
        <v>80</v>
      </c>
      <c r="H302" s="19">
        <v>173</v>
      </c>
      <c r="I302" s="19">
        <v>68</v>
      </c>
      <c r="J302" s="19">
        <v>60</v>
      </c>
      <c r="K302" s="19">
        <v>56</v>
      </c>
      <c r="L302" s="19">
        <v>61</v>
      </c>
      <c r="M302" s="19">
        <v>1</v>
      </c>
      <c r="N302" t="s">
        <v>419</v>
      </c>
    </row>
    <row r="303" spans="1:14" x14ac:dyDescent="0.3">
      <c r="A303" s="17" t="s">
        <v>301</v>
      </c>
      <c r="B303" s="18" t="s">
        <v>118</v>
      </c>
      <c r="C303" s="18">
        <v>7</v>
      </c>
      <c r="D303" s="19">
        <v>24</v>
      </c>
      <c r="E303" s="19">
        <v>0</v>
      </c>
      <c r="F303" s="19">
        <v>9</v>
      </c>
      <c r="G303" s="19">
        <v>32</v>
      </c>
      <c r="H303" s="19">
        <v>61</v>
      </c>
      <c r="I303" s="19">
        <v>36</v>
      </c>
      <c r="J303" s="19">
        <v>161</v>
      </c>
      <c r="K303" s="19">
        <v>99</v>
      </c>
      <c r="L303" s="19">
        <v>78</v>
      </c>
      <c r="M303" s="19">
        <v>33</v>
      </c>
      <c r="N303" t="s">
        <v>417</v>
      </c>
    </row>
    <row r="304" spans="1:14" x14ac:dyDescent="0.3">
      <c r="A304" s="17" t="s">
        <v>103</v>
      </c>
      <c r="B304" s="18" t="s">
        <v>118</v>
      </c>
      <c r="C304" s="18">
        <v>5.3</v>
      </c>
      <c r="D304" s="19">
        <v>23</v>
      </c>
      <c r="E304" s="19">
        <v>6</v>
      </c>
      <c r="F304" s="19">
        <v>13</v>
      </c>
      <c r="G304" s="19">
        <v>196</v>
      </c>
      <c r="H304" s="19">
        <v>128</v>
      </c>
      <c r="I304" s="19">
        <v>45</v>
      </c>
      <c r="J304" s="19">
        <v>30</v>
      </c>
      <c r="K304" s="19">
        <v>33</v>
      </c>
      <c r="L304" s="19">
        <v>62</v>
      </c>
      <c r="M304" s="19">
        <v>5</v>
      </c>
      <c r="N304" t="s">
        <v>415</v>
      </c>
    </row>
    <row r="305" spans="1:14" x14ac:dyDescent="0.3">
      <c r="A305" s="17" t="s">
        <v>302</v>
      </c>
      <c r="B305" s="18" t="s">
        <v>119</v>
      </c>
      <c r="C305" s="18">
        <v>11</v>
      </c>
      <c r="D305" s="19">
        <v>24</v>
      </c>
      <c r="E305" s="19">
        <v>16</v>
      </c>
      <c r="F305" s="19">
        <v>5</v>
      </c>
      <c r="G305" s="19">
        <v>11</v>
      </c>
      <c r="H305" s="19">
        <v>22</v>
      </c>
      <c r="I305" s="19">
        <v>88</v>
      </c>
      <c r="J305" s="19">
        <v>118</v>
      </c>
      <c r="K305" s="19">
        <v>107</v>
      </c>
      <c r="L305" s="19">
        <v>154</v>
      </c>
      <c r="M305" s="19">
        <v>0</v>
      </c>
      <c r="N305" t="s">
        <v>416</v>
      </c>
    </row>
    <row r="306" spans="1:14" x14ac:dyDescent="0.3">
      <c r="A306" s="17" t="s">
        <v>104</v>
      </c>
      <c r="B306" s="18" t="s">
        <v>118</v>
      </c>
      <c r="C306" s="18">
        <v>12</v>
      </c>
      <c r="D306" s="19">
        <v>49</v>
      </c>
      <c r="E306" s="19">
        <v>7</v>
      </c>
      <c r="F306" s="19">
        <v>3</v>
      </c>
      <c r="G306" s="19">
        <v>3</v>
      </c>
      <c r="H306" s="19">
        <v>86</v>
      </c>
      <c r="I306" s="19">
        <v>127</v>
      </c>
      <c r="J306" s="19">
        <v>104</v>
      </c>
      <c r="K306" s="19">
        <v>86</v>
      </c>
      <c r="L306" s="19">
        <v>91</v>
      </c>
      <c r="M306" s="19">
        <v>3</v>
      </c>
      <c r="N306" t="s">
        <v>421</v>
      </c>
    </row>
    <row r="307" spans="1:14" x14ac:dyDescent="0.3">
      <c r="A307" s="17" t="s">
        <v>303</v>
      </c>
      <c r="B307" s="18" t="s">
        <v>118</v>
      </c>
      <c r="C307" s="18">
        <v>4.5</v>
      </c>
      <c r="D307" s="19">
        <v>0</v>
      </c>
      <c r="E307" s="19">
        <v>0</v>
      </c>
      <c r="F307" s="19">
        <v>2</v>
      </c>
      <c r="G307" s="19">
        <v>21</v>
      </c>
      <c r="H307" s="19">
        <v>80</v>
      </c>
      <c r="I307" s="19">
        <v>98</v>
      </c>
      <c r="J307" s="19">
        <v>76</v>
      </c>
      <c r="K307" s="19">
        <v>36</v>
      </c>
      <c r="L307" s="19">
        <v>145</v>
      </c>
      <c r="M307" s="19">
        <v>44</v>
      </c>
      <c r="N307" t="s">
        <v>417</v>
      </c>
    </row>
    <row r="308" spans="1:14" x14ac:dyDescent="0.3">
      <c r="A308" s="17" t="s">
        <v>304</v>
      </c>
      <c r="B308" s="18" t="s">
        <v>124</v>
      </c>
      <c r="C308" s="18">
        <v>7.5</v>
      </c>
      <c r="D308" s="19">
        <v>6</v>
      </c>
      <c r="E308" s="19">
        <v>0</v>
      </c>
      <c r="F308" s="19">
        <v>0</v>
      </c>
      <c r="G308" s="19">
        <v>5</v>
      </c>
      <c r="H308" s="19">
        <v>36</v>
      </c>
      <c r="I308" s="19">
        <v>45</v>
      </c>
      <c r="J308" s="19">
        <v>64</v>
      </c>
      <c r="K308" s="19">
        <v>98</v>
      </c>
      <c r="L308" s="19">
        <v>227</v>
      </c>
      <c r="M308" s="19">
        <v>27</v>
      </c>
      <c r="N308" t="s">
        <v>420</v>
      </c>
    </row>
    <row r="309" spans="1:14" x14ac:dyDescent="0.3">
      <c r="A309" s="17" t="s">
        <v>305</v>
      </c>
      <c r="B309" s="18" t="s">
        <v>124</v>
      </c>
      <c r="C309" s="18">
        <v>10</v>
      </c>
      <c r="D309" s="19">
        <v>9</v>
      </c>
      <c r="E309" s="19">
        <v>0</v>
      </c>
      <c r="F309" s="19">
        <v>0</v>
      </c>
      <c r="G309" s="19">
        <v>28</v>
      </c>
      <c r="H309" s="19">
        <v>66</v>
      </c>
      <c r="I309" s="19">
        <v>34</v>
      </c>
      <c r="J309" s="19">
        <v>47</v>
      </c>
      <c r="K309" s="19">
        <v>161</v>
      </c>
      <c r="L309" s="19">
        <v>148</v>
      </c>
      <c r="M309" s="19">
        <v>15</v>
      </c>
      <c r="N309" t="s">
        <v>417</v>
      </c>
    </row>
    <row r="310" spans="1:14" x14ac:dyDescent="0.3">
      <c r="A310" s="17" t="s">
        <v>306</v>
      </c>
      <c r="B310" s="18" t="s">
        <v>124</v>
      </c>
      <c r="C310" s="18">
        <v>6</v>
      </c>
      <c r="D310" s="19">
        <v>0</v>
      </c>
      <c r="E310" s="19">
        <v>0</v>
      </c>
      <c r="F310" s="19">
        <v>0</v>
      </c>
      <c r="G310" s="19">
        <v>31</v>
      </c>
      <c r="H310" s="19">
        <v>45</v>
      </c>
      <c r="I310" s="19">
        <v>74</v>
      </c>
      <c r="J310" s="19">
        <v>107</v>
      </c>
      <c r="K310" s="19">
        <v>123</v>
      </c>
      <c r="L310" s="19">
        <v>113</v>
      </c>
      <c r="M310" s="19">
        <v>7</v>
      </c>
      <c r="N310" t="s">
        <v>417</v>
      </c>
    </row>
    <row r="311" spans="1:14" x14ac:dyDescent="0.3">
      <c r="A311" s="17" t="s">
        <v>307</v>
      </c>
      <c r="B311" s="18" t="s">
        <v>124</v>
      </c>
      <c r="C311" s="18">
        <v>7.8</v>
      </c>
      <c r="D311" s="19">
        <v>18</v>
      </c>
      <c r="E311" s="19">
        <v>11</v>
      </c>
      <c r="F311" s="19">
        <v>27</v>
      </c>
      <c r="G311" s="19">
        <v>12</v>
      </c>
      <c r="H311" s="19">
        <v>12</v>
      </c>
      <c r="I311" s="19">
        <v>26</v>
      </c>
      <c r="J311" s="19">
        <v>40</v>
      </c>
      <c r="K311" s="19">
        <v>115</v>
      </c>
      <c r="L311" s="19">
        <v>195</v>
      </c>
      <c r="M311" s="19">
        <v>89</v>
      </c>
      <c r="N311" t="s">
        <v>416</v>
      </c>
    </row>
    <row r="312" spans="1:14" x14ac:dyDescent="0.3">
      <c r="A312" s="17" t="s">
        <v>308</v>
      </c>
      <c r="B312" s="18" t="s">
        <v>118</v>
      </c>
      <c r="C312" s="18">
        <v>13.5</v>
      </c>
      <c r="D312" s="19">
        <v>0</v>
      </c>
      <c r="E312" s="19">
        <v>0</v>
      </c>
      <c r="F312" s="19">
        <v>3</v>
      </c>
      <c r="G312" s="19">
        <v>5</v>
      </c>
      <c r="H312" s="19">
        <v>9</v>
      </c>
      <c r="I312" s="19">
        <v>12</v>
      </c>
      <c r="J312" s="19">
        <v>54</v>
      </c>
      <c r="K312" s="19">
        <v>295</v>
      </c>
      <c r="L312" s="19">
        <v>118</v>
      </c>
      <c r="M312" s="19">
        <v>5</v>
      </c>
      <c r="N312" t="s">
        <v>420</v>
      </c>
    </row>
    <row r="313" spans="1:14" x14ac:dyDescent="0.3">
      <c r="A313" s="17" t="s">
        <v>309</v>
      </c>
      <c r="B313" s="18" t="s">
        <v>119</v>
      </c>
      <c r="C313" s="18">
        <v>10</v>
      </c>
      <c r="D313" s="19">
        <v>51</v>
      </c>
      <c r="E313" s="19">
        <v>19</v>
      </c>
      <c r="F313" s="19">
        <v>6</v>
      </c>
      <c r="G313" s="19">
        <v>24</v>
      </c>
      <c r="H313" s="19">
        <v>129</v>
      </c>
      <c r="I313" s="19">
        <v>131</v>
      </c>
      <c r="J313" s="19">
        <v>70</v>
      </c>
      <c r="K313" s="19">
        <v>64</v>
      </c>
      <c r="L313" s="19">
        <v>76</v>
      </c>
      <c r="M313" s="19">
        <v>6</v>
      </c>
      <c r="N313" t="s">
        <v>421</v>
      </c>
    </row>
    <row r="314" spans="1:14" x14ac:dyDescent="0.3">
      <c r="A314" s="20" t="s">
        <v>390</v>
      </c>
      <c r="B314" s="21" t="s">
        <v>118</v>
      </c>
      <c r="C314" s="18">
        <v>16.2</v>
      </c>
      <c r="D314" s="21">
        <v>26</v>
      </c>
      <c r="E314" s="21">
        <v>14</v>
      </c>
      <c r="F314" s="21">
        <v>7</v>
      </c>
      <c r="G314" s="21">
        <v>103</v>
      </c>
      <c r="H314" s="21">
        <v>131</v>
      </c>
      <c r="I314" s="21">
        <v>61</v>
      </c>
      <c r="J314" s="21">
        <v>47</v>
      </c>
      <c r="K314" s="21">
        <v>44</v>
      </c>
      <c r="L314" s="21">
        <v>83</v>
      </c>
      <c r="M314" s="21">
        <v>31</v>
      </c>
      <c r="N314" t="s">
        <v>439</v>
      </c>
    </row>
    <row r="315" spans="1:14" x14ac:dyDescent="0.3">
      <c r="A315" s="17" t="s">
        <v>310</v>
      </c>
      <c r="B315" s="18" t="s">
        <v>118</v>
      </c>
      <c r="C315" s="18">
        <v>4.5999999999999996</v>
      </c>
      <c r="D315" s="19">
        <v>40</v>
      </c>
      <c r="E315" s="19">
        <v>1</v>
      </c>
      <c r="F315" s="19">
        <v>1</v>
      </c>
      <c r="G315" s="19">
        <v>46</v>
      </c>
      <c r="H315" s="19">
        <v>274</v>
      </c>
      <c r="I315" s="19">
        <v>53</v>
      </c>
      <c r="J315" s="19">
        <v>39</v>
      </c>
      <c r="K315" s="19">
        <v>60</v>
      </c>
      <c r="L315" s="19">
        <v>28</v>
      </c>
      <c r="M315" s="19">
        <v>1</v>
      </c>
      <c r="N315" t="s">
        <v>415</v>
      </c>
    </row>
    <row r="316" spans="1:14" x14ac:dyDescent="0.3">
      <c r="A316" s="17" t="s">
        <v>311</v>
      </c>
      <c r="B316" s="18" t="s">
        <v>118</v>
      </c>
      <c r="C316" s="18">
        <v>3</v>
      </c>
      <c r="D316" s="19">
        <v>18</v>
      </c>
      <c r="E316" s="19">
        <v>0</v>
      </c>
      <c r="F316" s="19">
        <v>5</v>
      </c>
      <c r="G316" s="19">
        <v>22</v>
      </c>
      <c r="H316" s="19">
        <v>57</v>
      </c>
      <c r="I316" s="19">
        <v>110</v>
      </c>
      <c r="J316" s="19">
        <v>109</v>
      </c>
      <c r="K316" s="19">
        <v>70</v>
      </c>
      <c r="L316" s="19">
        <v>103</v>
      </c>
      <c r="M316" s="19">
        <v>29</v>
      </c>
      <c r="N316" t="s">
        <v>417</v>
      </c>
    </row>
    <row r="317" spans="1:14" x14ac:dyDescent="0.3">
      <c r="A317" s="17" t="s">
        <v>312</v>
      </c>
      <c r="B317" s="18" t="s">
        <v>118</v>
      </c>
      <c r="C317" s="18">
        <v>8</v>
      </c>
      <c r="D317" s="19">
        <v>0</v>
      </c>
      <c r="E317" s="19">
        <v>0</v>
      </c>
      <c r="F317" s="19">
        <v>8</v>
      </c>
      <c r="G317" s="19">
        <v>11</v>
      </c>
      <c r="H317" s="19">
        <v>48</v>
      </c>
      <c r="I317" s="19">
        <v>26</v>
      </c>
      <c r="J317" s="19">
        <v>87</v>
      </c>
      <c r="K317" s="19">
        <v>177</v>
      </c>
      <c r="L317" s="19">
        <v>119</v>
      </c>
      <c r="M317" s="19">
        <v>9</v>
      </c>
      <c r="N317" t="s">
        <v>420</v>
      </c>
    </row>
    <row r="318" spans="1:14" x14ac:dyDescent="0.3">
      <c r="A318" s="17" t="s">
        <v>313</v>
      </c>
      <c r="B318" s="18" t="s">
        <v>118</v>
      </c>
      <c r="C318" s="18">
        <v>6</v>
      </c>
      <c r="D318" s="19">
        <v>51</v>
      </c>
      <c r="E318" s="19">
        <v>18</v>
      </c>
      <c r="F318" s="19">
        <v>9</v>
      </c>
      <c r="G318" s="19">
        <v>44</v>
      </c>
      <c r="H318" s="19">
        <v>116</v>
      </c>
      <c r="I318" s="19">
        <v>114</v>
      </c>
      <c r="J318" s="19">
        <v>59</v>
      </c>
      <c r="K318" s="19">
        <v>65</v>
      </c>
      <c r="L318" s="19">
        <v>87</v>
      </c>
      <c r="M318" s="19">
        <v>16</v>
      </c>
      <c r="N318" t="s">
        <v>421</v>
      </c>
    </row>
    <row r="319" spans="1:14" x14ac:dyDescent="0.3">
      <c r="A319" s="17" t="s">
        <v>105</v>
      </c>
      <c r="B319" s="18" t="s">
        <v>118</v>
      </c>
      <c r="C319" s="18">
        <v>8.9</v>
      </c>
      <c r="D319" s="19">
        <v>41</v>
      </c>
      <c r="E319" s="19">
        <v>3</v>
      </c>
      <c r="F319" s="19">
        <v>3</v>
      </c>
      <c r="G319" s="19">
        <v>25</v>
      </c>
      <c r="H319" s="19">
        <v>99</v>
      </c>
      <c r="I319" s="19">
        <v>128</v>
      </c>
      <c r="J319" s="19">
        <v>116</v>
      </c>
      <c r="K319" s="19">
        <v>88</v>
      </c>
      <c r="L319" s="19">
        <v>44</v>
      </c>
      <c r="M319" s="19">
        <v>1</v>
      </c>
      <c r="N319" t="s">
        <v>421</v>
      </c>
    </row>
    <row r="320" spans="1:14" x14ac:dyDescent="0.3">
      <c r="A320" s="17" t="s">
        <v>314</v>
      </c>
      <c r="B320" s="18" t="s">
        <v>124</v>
      </c>
      <c r="C320" s="18">
        <v>22</v>
      </c>
      <c r="D320" s="19">
        <v>0</v>
      </c>
      <c r="E320" s="19">
        <v>0</v>
      </c>
      <c r="F320" s="19">
        <v>2</v>
      </c>
      <c r="G320" s="19">
        <v>0</v>
      </c>
      <c r="H320" s="19">
        <v>10</v>
      </c>
      <c r="I320" s="19">
        <v>7</v>
      </c>
      <c r="J320" s="19">
        <v>20</v>
      </c>
      <c r="K320" s="19">
        <v>168</v>
      </c>
      <c r="L320" s="19">
        <v>296</v>
      </c>
      <c r="M320" s="19">
        <v>0</v>
      </c>
      <c r="N320" t="s">
        <v>420</v>
      </c>
    </row>
    <row r="321" spans="1:14" x14ac:dyDescent="0.3">
      <c r="A321" s="17" t="s">
        <v>315</v>
      </c>
      <c r="B321" s="18" t="s">
        <v>124</v>
      </c>
      <c r="C321" s="18">
        <v>27.5</v>
      </c>
      <c r="D321" s="19">
        <v>0</v>
      </c>
      <c r="E321" s="19">
        <v>0</v>
      </c>
      <c r="F321" s="19">
        <v>5</v>
      </c>
      <c r="G321" s="19">
        <v>6</v>
      </c>
      <c r="H321" s="19">
        <v>28</v>
      </c>
      <c r="I321" s="19">
        <v>0</v>
      </c>
      <c r="J321" s="19">
        <v>11</v>
      </c>
      <c r="K321" s="19">
        <v>176</v>
      </c>
      <c r="L321" s="19">
        <v>279</v>
      </c>
      <c r="M321" s="19">
        <v>0</v>
      </c>
      <c r="N321" t="s">
        <v>420</v>
      </c>
    </row>
    <row r="322" spans="1:14" x14ac:dyDescent="0.3">
      <c r="A322" s="17" t="s">
        <v>316</v>
      </c>
      <c r="B322" s="18" t="s">
        <v>118</v>
      </c>
      <c r="C322" s="18">
        <v>7.5</v>
      </c>
      <c r="D322" s="19">
        <v>14</v>
      </c>
      <c r="E322" s="19">
        <v>0</v>
      </c>
      <c r="F322" s="19">
        <v>7</v>
      </c>
      <c r="G322" s="19">
        <v>5</v>
      </c>
      <c r="H322" s="19">
        <v>37</v>
      </c>
      <c r="I322" s="19">
        <v>71</v>
      </c>
      <c r="J322" s="19">
        <v>151</v>
      </c>
      <c r="K322" s="19">
        <v>101</v>
      </c>
      <c r="L322" s="19">
        <v>126</v>
      </c>
      <c r="M322" s="19">
        <v>7</v>
      </c>
      <c r="N322" t="s">
        <v>417</v>
      </c>
    </row>
    <row r="323" spans="1:14" x14ac:dyDescent="0.3">
      <c r="A323" s="17" t="s">
        <v>317</v>
      </c>
      <c r="B323" s="18" t="s">
        <v>118</v>
      </c>
      <c r="C323" s="18">
        <v>8.5</v>
      </c>
      <c r="D323" s="19">
        <v>42</v>
      </c>
      <c r="E323" s="19">
        <v>16</v>
      </c>
      <c r="F323" s="19">
        <v>12</v>
      </c>
      <c r="G323" s="19">
        <v>38</v>
      </c>
      <c r="H323" s="19">
        <v>107</v>
      </c>
      <c r="I323" s="19">
        <v>130</v>
      </c>
      <c r="J323" s="19">
        <v>89</v>
      </c>
      <c r="K323" s="19">
        <v>58</v>
      </c>
      <c r="L323" s="19">
        <v>62</v>
      </c>
      <c r="M323" s="19">
        <v>16</v>
      </c>
      <c r="N323" t="s">
        <v>419</v>
      </c>
    </row>
    <row r="324" spans="1:14" x14ac:dyDescent="0.3">
      <c r="A324" s="17" t="s">
        <v>106</v>
      </c>
      <c r="B324" s="18" t="s">
        <v>118</v>
      </c>
      <c r="C324" s="18">
        <v>5</v>
      </c>
      <c r="D324" s="19">
        <v>45</v>
      </c>
      <c r="E324" s="19">
        <v>6</v>
      </c>
      <c r="F324" s="19">
        <v>6</v>
      </c>
      <c r="G324" s="19">
        <v>85</v>
      </c>
      <c r="H324" s="19">
        <v>196</v>
      </c>
      <c r="I324" s="19">
        <v>64</v>
      </c>
      <c r="J324" s="19">
        <v>45</v>
      </c>
      <c r="K324" s="19">
        <v>51</v>
      </c>
      <c r="L324" s="19">
        <v>56</v>
      </c>
      <c r="M324" s="19">
        <v>3</v>
      </c>
      <c r="N324" t="s">
        <v>415</v>
      </c>
    </row>
    <row r="325" spans="1:14" x14ac:dyDescent="0.3">
      <c r="A325" s="17" t="s">
        <v>391</v>
      </c>
      <c r="B325" s="18" t="s">
        <v>124</v>
      </c>
      <c r="C325" s="18">
        <v>10.5</v>
      </c>
      <c r="D325" s="19">
        <v>0</v>
      </c>
      <c r="E325" s="19">
        <v>0</v>
      </c>
      <c r="F325" s="19">
        <v>0</v>
      </c>
      <c r="G325" s="19">
        <v>31</v>
      </c>
      <c r="H325" s="19">
        <v>72</v>
      </c>
      <c r="I325" s="19">
        <v>87</v>
      </c>
      <c r="J325" s="19">
        <v>116</v>
      </c>
      <c r="K325" s="19">
        <v>88</v>
      </c>
      <c r="L325" s="19">
        <v>95</v>
      </c>
      <c r="M325" s="19">
        <v>11</v>
      </c>
      <c r="N325" t="s">
        <v>440</v>
      </c>
    </row>
    <row r="326" spans="1:14" x14ac:dyDescent="0.3">
      <c r="A326" s="17" t="s">
        <v>392</v>
      </c>
      <c r="B326" s="18" t="s">
        <v>121</v>
      </c>
      <c r="C326" s="18">
        <v>11</v>
      </c>
      <c r="D326" s="19">
        <v>0</v>
      </c>
      <c r="E326" s="19">
        <v>0</v>
      </c>
      <c r="F326" s="19">
        <v>0</v>
      </c>
      <c r="G326" s="19">
        <v>12</v>
      </c>
      <c r="H326" s="19">
        <v>46</v>
      </c>
      <c r="I326" s="19">
        <v>58</v>
      </c>
      <c r="J326" s="19">
        <v>119</v>
      </c>
      <c r="K326" s="19">
        <v>90</v>
      </c>
      <c r="L326" s="19">
        <v>108</v>
      </c>
      <c r="M326" s="19">
        <v>66</v>
      </c>
      <c r="N326" t="s">
        <v>416</v>
      </c>
    </row>
    <row r="327" spans="1:14" x14ac:dyDescent="0.3">
      <c r="A327" s="17" t="s">
        <v>318</v>
      </c>
      <c r="B327" s="18" t="s">
        <v>124</v>
      </c>
      <c r="C327" s="18">
        <v>12</v>
      </c>
      <c r="D327" s="19">
        <v>0</v>
      </c>
      <c r="E327" s="19">
        <v>0</v>
      </c>
      <c r="F327" s="19">
        <v>0</v>
      </c>
      <c r="G327" s="19">
        <v>33</v>
      </c>
      <c r="H327" s="19">
        <v>26</v>
      </c>
      <c r="I327" s="19">
        <v>38</v>
      </c>
      <c r="J327" s="19">
        <v>80</v>
      </c>
      <c r="K327" s="19">
        <v>138</v>
      </c>
      <c r="L327" s="19">
        <v>164</v>
      </c>
      <c r="M327" s="19">
        <v>21</v>
      </c>
      <c r="N327" t="s">
        <v>416</v>
      </c>
    </row>
    <row r="328" spans="1:14" x14ac:dyDescent="0.3">
      <c r="A328" s="17" t="s">
        <v>319</v>
      </c>
      <c r="B328" s="18" t="s">
        <v>124</v>
      </c>
      <c r="C328" s="18">
        <v>12.6</v>
      </c>
      <c r="D328" s="19">
        <v>0</v>
      </c>
      <c r="E328" s="19">
        <v>0</v>
      </c>
      <c r="F328" s="19">
        <v>3</v>
      </c>
      <c r="G328" s="19">
        <v>3</v>
      </c>
      <c r="H328" s="19">
        <v>8</v>
      </c>
      <c r="I328" s="19">
        <v>78</v>
      </c>
      <c r="J328" s="19">
        <v>114</v>
      </c>
      <c r="K328" s="19">
        <v>158</v>
      </c>
      <c r="L328" s="19">
        <v>125</v>
      </c>
      <c r="M328" s="19">
        <v>14</v>
      </c>
      <c r="N328" t="s">
        <v>420</v>
      </c>
    </row>
    <row r="329" spans="1:14" x14ac:dyDescent="0.3">
      <c r="A329" s="17" t="s">
        <v>320</v>
      </c>
      <c r="B329" s="18" t="s">
        <v>119</v>
      </c>
      <c r="C329" s="18">
        <v>10</v>
      </c>
      <c r="D329" s="19">
        <v>28</v>
      </c>
      <c r="E329" s="19">
        <v>10</v>
      </c>
      <c r="F329" s="19">
        <v>4</v>
      </c>
      <c r="G329" s="19">
        <v>11</v>
      </c>
      <c r="H329" s="19">
        <v>72</v>
      </c>
      <c r="I329" s="19">
        <v>79</v>
      </c>
      <c r="J329" s="19">
        <v>95</v>
      </c>
      <c r="K329" s="19">
        <v>120</v>
      </c>
      <c r="L329" s="19">
        <v>119</v>
      </c>
      <c r="M329" s="19">
        <v>3</v>
      </c>
      <c r="N329" t="s">
        <v>416</v>
      </c>
    </row>
    <row r="330" spans="1:14" x14ac:dyDescent="0.3">
      <c r="A330" s="17" t="s">
        <v>107</v>
      </c>
      <c r="B330" s="18" t="s">
        <v>119</v>
      </c>
      <c r="C330" s="18">
        <v>5.2</v>
      </c>
      <c r="D330" s="19">
        <v>35</v>
      </c>
      <c r="E330" s="19">
        <v>11</v>
      </c>
      <c r="F330" s="19">
        <v>9</v>
      </c>
      <c r="G330" s="19">
        <v>21</v>
      </c>
      <c r="H330" s="19">
        <v>141</v>
      </c>
      <c r="I330" s="19">
        <v>97</v>
      </c>
      <c r="J330" s="19">
        <v>64</v>
      </c>
      <c r="K330" s="19">
        <v>55</v>
      </c>
      <c r="L330" s="19">
        <v>119</v>
      </c>
      <c r="M330" s="19">
        <v>3</v>
      </c>
      <c r="N330" t="s">
        <v>419</v>
      </c>
    </row>
    <row r="331" spans="1:14" x14ac:dyDescent="0.3">
      <c r="A331" s="17" t="s">
        <v>321</v>
      </c>
      <c r="B331" s="18" t="s">
        <v>119</v>
      </c>
      <c r="C331" s="18">
        <v>6</v>
      </c>
      <c r="D331" s="19">
        <v>5</v>
      </c>
      <c r="E331" s="19">
        <v>2</v>
      </c>
      <c r="F331" s="19">
        <v>4</v>
      </c>
      <c r="G331" s="19">
        <v>12</v>
      </c>
      <c r="H331" s="19">
        <v>28</v>
      </c>
      <c r="I331" s="19">
        <v>54</v>
      </c>
      <c r="J331" s="19">
        <v>70</v>
      </c>
      <c r="K331" s="19">
        <v>147</v>
      </c>
      <c r="L331" s="19">
        <v>186</v>
      </c>
      <c r="M331" s="19">
        <v>4</v>
      </c>
      <c r="N331" t="s">
        <v>417</v>
      </c>
    </row>
    <row r="332" spans="1:14" x14ac:dyDescent="0.3">
      <c r="A332" s="17" t="s">
        <v>322</v>
      </c>
      <c r="B332" s="18" t="s">
        <v>119</v>
      </c>
      <c r="C332" s="18">
        <v>9</v>
      </c>
      <c r="D332" s="19">
        <v>32</v>
      </c>
      <c r="E332" s="19">
        <v>22</v>
      </c>
      <c r="F332" s="19">
        <v>12</v>
      </c>
      <c r="G332" s="19">
        <v>27</v>
      </c>
      <c r="H332" s="19">
        <v>72</v>
      </c>
      <c r="I332" s="19">
        <v>80</v>
      </c>
      <c r="J332" s="19">
        <v>87</v>
      </c>
      <c r="K332" s="19">
        <v>75</v>
      </c>
      <c r="L332" s="19">
        <v>132</v>
      </c>
      <c r="M332" s="19">
        <v>26</v>
      </c>
      <c r="N332" t="s">
        <v>416</v>
      </c>
    </row>
    <row r="333" spans="1:14" x14ac:dyDescent="0.3">
      <c r="A333" s="17" t="s">
        <v>435</v>
      </c>
      <c r="B333" s="18" t="s">
        <v>128</v>
      </c>
      <c r="C333" s="18">
        <v>0</v>
      </c>
      <c r="D333" s="19">
        <v>15</v>
      </c>
      <c r="E333" s="19">
        <v>0</v>
      </c>
      <c r="F333" s="19">
        <v>0</v>
      </c>
      <c r="G333" s="19">
        <v>11</v>
      </c>
      <c r="H333" s="19">
        <v>36</v>
      </c>
      <c r="I333" s="19">
        <v>40</v>
      </c>
      <c r="J333" s="19">
        <v>159</v>
      </c>
      <c r="K333" s="19">
        <v>166</v>
      </c>
      <c r="L333" s="19">
        <v>80</v>
      </c>
      <c r="M333" s="19">
        <v>8</v>
      </c>
      <c r="N333" t="s">
        <v>420</v>
      </c>
    </row>
    <row r="334" spans="1:14" x14ac:dyDescent="0.3">
      <c r="A334" s="17" t="s">
        <v>108</v>
      </c>
      <c r="B334" s="18" t="s">
        <v>118</v>
      </c>
      <c r="C334" s="18">
        <v>3.7</v>
      </c>
      <c r="D334" s="19">
        <v>61</v>
      </c>
      <c r="E334" s="19">
        <v>5</v>
      </c>
      <c r="F334" s="19">
        <v>6</v>
      </c>
      <c r="G334" s="19">
        <v>83</v>
      </c>
      <c r="H334" s="19">
        <v>189</v>
      </c>
      <c r="I334" s="19">
        <v>102</v>
      </c>
      <c r="J334" s="19">
        <v>42</v>
      </c>
      <c r="K334" s="19">
        <v>47</v>
      </c>
      <c r="L334" s="19">
        <v>31</v>
      </c>
      <c r="M334" s="19">
        <v>6</v>
      </c>
      <c r="N334" t="s">
        <v>415</v>
      </c>
    </row>
    <row r="335" spans="1:14" x14ac:dyDescent="0.3">
      <c r="A335" s="17" t="s">
        <v>323</v>
      </c>
      <c r="B335" s="18" t="s">
        <v>118</v>
      </c>
      <c r="C335" s="18">
        <v>6.5</v>
      </c>
      <c r="D335" s="19">
        <v>0</v>
      </c>
      <c r="E335" s="19">
        <v>0</v>
      </c>
      <c r="F335" s="19">
        <v>0</v>
      </c>
      <c r="G335" s="19">
        <v>14</v>
      </c>
      <c r="H335" s="19">
        <v>69</v>
      </c>
      <c r="I335" s="19">
        <v>112</v>
      </c>
      <c r="J335" s="19">
        <v>83</v>
      </c>
      <c r="K335" s="19">
        <v>104</v>
      </c>
      <c r="L335" s="19">
        <v>94</v>
      </c>
      <c r="M335" s="19">
        <v>24</v>
      </c>
      <c r="N335" t="s">
        <v>416</v>
      </c>
    </row>
    <row r="336" spans="1:14" x14ac:dyDescent="0.3">
      <c r="A336" s="17" t="s">
        <v>324</v>
      </c>
      <c r="B336" s="18" t="s">
        <v>124</v>
      </c>
      <c r="C336" s="18">
        <v>9</v>
      </c>
      <c r="D336" s="19">
        <v>0</v>
      </c>
      <c r="E336" s="19">
        <v>0</v>
      </c>
      <c r="F336" s="19">
        <v>0</v>
      </c>
      <c r="G336" s="19">
        <v>2</v>
      </c>
      <c r="H336" s="19">
        <v>43</v>
      </c>
      <c r="I336" s="19">
        <v>57</v>
      </c>
      <c r="J336" s="19">
        <v>71</v>
      </c>
      <c r="K336" s="19">
        <v>100</v>
      </c>
      <c r="L336" s="19">
        <v>208</v>
      </c>
      <c r="M336" s="19">
        <v>21</v>
      </c>
      <c r="N336" t="s">
        <v>421</v>
      </c>
    </row>
    <row r="337" spans="1:14" x14ac:dyDescent="0.3">
      <c r="A337" s="17" t="s">
        <v>436</v>
      </c>
      <c r="B337" s="18" t="s">
        <v>122</v>
      </c>
      <c r="C337" s="18">
        <v>13</v>
      </c>
      <c r="D337" s="19">
        <v>0</v>
      </c>
      <c r="E337" s="19">
        <v>0</v>
      </c>
      <c r="F337" s="19">
        <v>0</v>
      </c>
      <c r="G337" s="19">
        <v>18</v>
      </c>
      <c r="H337" s="19">
        <v>12</v>
      </c>
      <c r="I337" s="19">
        <v>59</v>
      </c>
      <c r="J337" s="19">
        <v>97</v>
      </c>
      <c r="K337" s="19">
        <v>157</v>
      </c>
      <c r="L337" s="19">
        <v>95</v>
      </c>
      <c r="M337" s="19">
        <v>64</v>
      </c>
      <c r="N337" t="s">
        <v>420</v>
      </c>
    </row>
    <row r="338" spans="1:14" x14ac:dyDescent="0.3">
      <c r="A338" s="17" t="s">
        <v>325</v>
      </c>
      <c r="B338" s="18" t="s">
        <v>124</v>
      </c>
      <c r="C338" s="18">
        <v>27.8</v>
      </c>
      <c r="D338" s="19">
        <v>0</v>
      </c>
      <c r="E338" s="19">
        <v>0</v>
      </c>
      <c r="F338" s="19">
        <v>0</v>
      </c>
      <c r="G338" s="19">
        <v>0</v>
      </c>
      <c r="H338" s="19">
        <v>0</v>
      </c>
      <c r="I338" s="19">
        <v>0</v>
      </c>
      <c r="J338" s="19">
        <v>13</v>
      </c>
      <c r="K338" s="19">
        <v>141</v>
      </c>
      <c r="L338" s="19">
        <v>347</v>
      </c>
      <c r="M338" s="19">
        <v>0</v>
      </c>
      <c r="N338" t="s">
        <v>420</v>
      </c>
    </row>
    <row r="339" spans="1:14" x14ac:dyDescent="0.3">
      <c r="A339" s="17" t="s">
        <v>326</v>
      </c>
      <c r="B339" s="18" t="s">
        <v>118</v>
      </c>
      <c r="C339" s="18">
        <v>6.4</v>
      </c>
      <c r="D339" s="19">
        <v>50</v>
      </c>
      <c r="E339" s="19">
        <v>19</v>
      </c>
      <c r="F339" s="19">
        <v>15</v>
      </c>
      <c r="G339" s="19">
        <v>8</v>
      </c>
      <c r="H339" s="19">
        <v>64</v>
      </c>
      <c r="I339" s="19">
        <v>72</v>
      </c>
      <c r="J339" s="19">
        <v>104</v>
      </c>
      <c r="K339" s="19">
        <v>102</v>
      </c>
      <c r="L339" s="19">
        <v>113</v>
      </c>
      <c r="M339" s="19">
        <v>37</v>
      </c>
      <c r="N339" t="s">
        <v>421</v>
      </c>
    </row>
    <row r="340" spans="1:14" x14ac:dyDescent="0.3">
      <c r="A340" s="17" t="s">
        <v>327</v>
      </c>
      <c r="B340" s="18" t="s">
        <v>118</v>
      </c>
      <c r="C340" s="18">
        <v>7.2</v>
      </c>
      <c r="D340" s="19">
        <v>7</v>
      </c>
      <c r="E340" s="19">
        <v>5</v>
      </c>
      <c r="F340" s="19">
        <v>8</v>
      </c>
      <c r="G340" s="19">
        <v>15</v>
      </c>
      <c r="H340" s="19">
        <v>29</v>
      </c>
      <c r="I340" s="19">
        <v>79</v>
      </c>
      <c r="J340" s="19">
        <v>91</v>
      </c>
      <c r="K340" s="19">
        <v>143</v>
      </c>
      <c r="L340" s="19">
        <v>134</v>
      </c>
      <c r="M340" s="19">
        <v>9</v>
      </c>
      <c r="N340" t="s">
        <v>417</v>
      </c>
    </row>
    <row r="341" spans="1:14" x14ac:dyDescent="0.3">
      <c r="A341" s="17" t="s">
        <v>328</v>
      </c>
      <c r="B341" s="18" t="s">
        <v>118</v>
      </c>
      <c r="C341" s="18">
        <v>5</v>
      </c>
      <c r="D341" s="19">
        <v>24</v>
      </c>
      <c r="E341" s="19">
        <v>0</v>
      </c>
      <c r="F341" s="19">
        <v>4</v>
      </c>
      <c r="G341" s="19">
        <v>3</v>
      </c>
      <c r="H341" s="19">
        <v>33</v>
      </c>
      <c r="I341" s="19">
        <v>63</v>
      </c>
      <c r="J341" s="19">
        <v>100</v>
      </c>
      <c r="K341" s="19">
        <v>97</v>
      </c>
      <c r="L341" s="19">
        <v>147</v>
      </c>
      <c r="M341" s="19">
        <v>58</v>
      </c>
      <c r="N341" t="s">
        <v>417</v>
      </c>
    </row>
    <row r="342" spans="1:14" x14ac:dyDescent="0.3">
      <c r="A342" s="17" t="s">
        <v>329</v>
      </c>
      <c r="B342" s="18" t="s">
        <v>121</v>
      </c>
      <c r="C342" s="18">
        <v>6.8</v>
      </c>
      <c r="D342" s="19">
        <v>19</v>
      </c>
      <c r="E342" s="19">
        <v>7</v>
      </c>
      <c r="F342" s="19">
        <v>14</v>
      </c>
      <c r="G342" s="19">
        <v>37</v>
      </c>
      <c r="H342" s="19">
        <v>73</v>
      </c>
      <c r="I342" s="19">
        <v>62</v>
      </c>
      <c r="J342" s="19">
        <v>57</v>
      </c>
      <c r="K342" s="19">
        <v>89</v>
      </c>
      <c r="L342" s="19">
        <v>130</v>
      </c>
      <c r="M342" s="19">
        <v>52</v>
      </c>
      <c r="N342" t="s">
        <v>417</v>
      </c>
    </row>
    <row r="343" spans="1:14" x14ac:dyDescent="0.3">
      <c r="A343" s="20" t="s">
        <v>109</v>
      </c>
      <c r="B343" s="21" t="s">
        <v>118</v>
      </c>
      <c r="C343" s="18">
        <v>5.4</v>
      </c>
      <c r="D343" s="21">
        <v>47</v>
      </c>
      <c r="E343" s="21">
        <v>15</v>
      </c>
      <c r="F343" s="21">
        <v>22</v>
      </c>
      <c r="G343" s="21">
        <v>69</v>
      </c>
      <c r="H343" s="21">
        <v>130</v>
      </c>
      <c r="I343" s="21">
        <v>98</v>
      </c>
      <c r="J343" s="21">
        <v>78</v>
      </c>
      <c r="K343" s="21">
        <v>48</v>
      </c>
      <c r="L343" s="21">
        <v>76</v>
      </c>
      <c r="M343" s="21">
        <v>2</v>
      </c>
      <c r="N343" t="s">
        <v>438</v>
      </c>
    </row>
    <row r="344" spans="1:14" x14ac:dyDescent="0.3">
      <c r="A344" s="20" t="s">
        <v>110</v>
      </c>
      <c r="B344" s="21" t="s">
        <v>118</v>
      </c>
      <c r="C344" s="18">
        <v>6.6</v>
      </c>
      <c r="D344" s="21">
        <v>19</v>
      </c>
      <c r="E344" s="21">
        <v>2</v>
      </c>
      <c r="F344" s="21">
        <v>4</v>
      </c>
      <c r="G344" s="21">
        <v>21</v>
      </c>
      <c r="H344" s="21">
        <v>76</v>
      </c>
      <c r="I344" s="21">
        <v>70</v>
      </c>
      <c r="J344" s="21">
        <v>93</v>
      </c>
      <c r="K344" s="21">
        <v>91</v>
      </c>
      <c r="L344" s="21">
        <v>142</v>
      </c>
      <c r="M344" s="21">
        <v>8</v>
      </c>
      <c r="N344" t="s">
        <v>416</v>
      </c>
    </row>
    <row r="345" spans="1:14" x14ac:dyDescent="0.3">
      <c r="A345" s="17" t="s">
        <v>330</v>
      </c>
      <c r="B345" s="18" t="s">
        <v>118</v>
      </c>
      <c r="C345" s="18">
        <v>8</v>
      </c>
      <c r="D345" s="19">
        <v>0</v>
      </c>
      <c r="E345" s="19">
        <v>0</v>
      </c>
      <c r="F345" s="19">
        <v>2</v>
      </c>
      <c r="G345" s="19">
        <v>5</v>
      </c>
      <c r="H345" s="19">
        <v>0</v>
      </c>
      <c r="I345" s="19">
        <v>4</v>
      </c>
      <c r="J345" s="19">
        <v>31</v>
      </c>
      <c r="K345" s="19">
        <v>346</v>
      </c>
      <c r="L345" s="19">
        <v>114</v>
      </c>
      <c r="M345" s="19">
        <v>0</v>
      </c>
      <c r="N345" t="s">
        <v>420</v>
      </c>
    </row>
    <row r="346" spans="1:14" x14ac:dyDescent="0.3">
      <c r="A346" s="17" t="s">
        <v>331</v>
      </c>
      <c r="B346" s="18" t="s">
        <v>124</v>
      </c>
      <c r="C346" s="18">
        <v>10.5</v>
      </c>
      <c r="D346" s="19">
        <v>21</v>
      </c>
      <c r="E346" s="19">
        <v>6</v>
      </c>
      <c r="F346" s="19">
        <v>8</v>
      </c>
      <c r="G346" s="19">
        <v>16</v>
      </c>
      <c r="H346" s="19">
        <v>31</v>
      </c>
      <c r="I346" s="19">
        <v>33</v>
      </c>
      <c r="J346" s="19">
        <v>101</v>
      </c>
      <c r="K346" s="19">
        <v>96</v>
      </c>
      <c r="L346" s="19">
        <v>203</v>
      </c>
      <c r="M346" s="19">
        <v>20</v>
      </c>
      <c r="N346" t="s">
        <v>416</v>
      </c>
    </row>
    <row r="347" spans="1:14" x14ac:dyDescent="0.3">
      <c r="A347" s="17" t="s">
        <v>332</v>
      </c>
      <c r="B347" s="18" t="s">
        <v>118</v>
      </c>
      <c r="C347" s="18">
        <v>8.6999999999999993</v>
      </c>
      <c r="D347" s="19">
        <v>52</v>
      </c>
      <c r="E347" s="19">
        <v>11</v>
      </c>
      <c r="F347" s="19">
        <v>5</v>
      </c>
      <c r="G347" s="19">
        <v>4</v>
      </c>
      <c r="H347" s="19">
        <v>20</v>
      </c>
      <c r="I347" s="19">
        <v>113</v>
      </c>
      <c r="J347" s="19">
        <v>145</v>
      </c>
      <c r="K347" s="19">
        <v>121</v>
      </c>
      <c r="L347" s="19">
        <v>73</v>
      </c>
      <c r="M347" s="19">
        <v>23</v>
      </c>
      <c r="N347" t="s">
        <v>421</v>
      </c>
    </row>
    <row r="348" spans="1:14" x14ac:dyDescent="0.3">
      <c r="A348" s="17" t="s">
        <v>333</v>
      </c>
      <c r="B348" s="18" t="s">
        <v>118</v>
      </c>
      <c r="C348" s="18">
        <v>6</v>
      </c>
      <c r="D348" s="19">
        <v>0</v>
      </c>
      <c r="E348" s="19">
        <v>0</v>
      </c>
      <c r="F348" s="19">
        <v>5</v>
      </c>
      <c r="G348" s="19">
        <v>11</v>
      </c>
      <c r="H348" s="19">
        <v>37</v>
      </c>
      <c r="I348" s="19">
        <v>84</v>
      </c>
      <c r="J348" s="19">
        <v>102</v>
      </c>
      <c r="K348" s="19">
        <v>76</v>
      </c>
      <c r="L348" s="19">
        <v>164</v>
      </c>
      <c r="M348" s="19">
        <v>26</v>
      </c>
      <c r="N348" t="s">
        <v>420</v>
      </c>
    </row>
    <row r="349" spans="1:14" x14ac:dyDescent="0.3">
      <c r="A349" s="17" t="s">
        <v>437</v>
      </c>
      <c r="B349" s="18" t="s">
        <v>177</v>
      </c>
      <c r="C349" s="18">
        <v>6.5</v>
      </c>
      <c r="D349" s="19">
        <v>15</v>
      </c>
      <c r="E349" s="19">
        <v>6</v>
      </c>
      <c r="F349" s="19">
        <v>3</v>
      </c>
      <c r="G349" s="19">
        <v>8</v>
      </c>
      <c r="H349" s="19">
        <v>55</v>
      </c>
      <c r="I349" s="19">
        <v>66</v>
      </c>
      <c r="J349" s="19">
        <v>64</v>
      </c>
      <c r="K349" s="19">
        <v>112</v>
      </c>
      <c r="L349" s="19">
        <v>174</v>
      </c>
      <c r="M349" s="19">
        <v>21</v>
      </c>
      <c r="N349" t="s">
        <v>417</v>
      </c>
    </row>
    <row r="350" spans="1:14" x14ac:dyDescent="0.3">
      <c r="A350" s="17" t="s">
        <v>334</v>
      </c>
      <c r="B350" s="18" t="s">
        <v>124</v>
      </c>
      <c r="C350" s="18">
        <v>25</v>
      </c>
      <c r="D350" s="19">
        <v>0</v>
      </c>
      <c r="E350" s="19">
        <v>0</v>
      </c>
      <c r="F350" s="19">
        <v>8</v>
      </c>
      <c r="G350" s="19">
        <v>0</v>
      </c>
      <c r="H350" s="19">
        <v>7</v>
      </c>
      <c r="I350" s="19">
        <v>0</v>
      </c>
      <c r="J350" s="19">
        <v>7</v>
      </c>
      <c r="K350" s="19">
        <v>239</v>
      </c>
      <c r="L350" s="19">
        <v>171</v>
      </c>
      <c r="M350" s="19">
        <v>75</v>
      </c>
      <c r="N350" t="s">
        <v>420</v>
      </c>
    </row>
    <row r="351" spans="1:14" x14ac:dyDescent="0.3">
      <c r="A351" s="17" t="s">
        <v>335</v>
      </c>
      <c r="B351" s="18" t="s">
        <v>119</v>
      </c>
      <c r="C351" s="18">
        <v>15.3</v>
      </c>
      <c r="D351" s="19">
        <v>17</v>
      </c>
      <c r="E351" s="19">
        <v>12</v>
      </c>
      <c r="F351" s="19">
        <v>8</v>
      </c>
      <c r="G351" s="19">
        <v>34</v>
      </c>
      <c r="H351" s="19">
        <v>37</v>
      </c>
      <c r="I351" s="19">
        <v>54</v>
      </c>
      <c r="J351" s="19">
        <v>69</v>
      </c>
      <c r="K351" s="19">
        <v>121</v>
      </c>
      <c r="L351" s="19">
        <v>157</v>
      </c>
      <c r="M351" s="19">
        <v>27</v>
      </c>
      <c r="N351" t="s">
        <v>417</v>
      </c>
    </row>
    <row r="352" spans="1:14" x14ac:dyDescent="0.3">
      <c r="A352" s="17" t="s">
        <v>336</v>
      </c>
      <c r="B352" s="18" t="s">
        <v>118</v>
      </c>
      <c r="C352" s="18">
        <v>5.5</v>
      </c>
      <c r="D352" s="19">
        <v>0</v>
      </c>
      <c r="E352" s="19">
        <v>0</v>
      </c>
      <c r="F352" s="19">
        <v>6</v>
      </c>
      <c r="G352" s="19">
        <v>58</v>
      </c>
      <c r="H352" s="19">
        <v>90</v>
      </c>
      <c r="I352" s="19">
        <v>89</v>
      </c>
      <c r="J352" s="19">
        <v>97</v>
      </c>
      <c r="K352" s="19">
        <v>61</v>
      </c>
      <c r="L352" s="19">
        <v>81</v>
      </c>
      <c r="M352" s="19">
        <v>24</v>
      </c>
      <c r="N352" t="s">
        <v>417</v>
      </c>
    </row>
    <row r="353" spans="1:14" x14ac:dyDescent="0.3">
      <c r="A353" s="17" t="s">
        <v>337</v>
      </c>
      <c r="B353" s="18" t="s">
        <v>118</v>
      </c>
      <c r="C353" s="18">
        <v>7.5</v>
      </c>
      <c r="D353" s="19">
        <v>0</v>
      </c>
      <c r="E353" s="19">
        <v>0</v>
      </c>
      <c r="F353" s="19">
        <v>2</v>
      </c>
      <c r="G353" s="19">
        <v>2</v>
      </c>
      <c r="H353" s="19">
        <v>113</v>
      </c>
      <c r="I353" s="19">
        <v>87</v>
      </c>
      <c r="J353" s="19">
        <v>77</v>
      </c>
      <c r="K353" s="19">
        <v>75</v>
      </c>
      <c r="L353" s="19">
        <v>86</v>
      </c>
      <c r="M353" s="19">
        <v>38</v>
      </c>
      <c r="N353" t="s">
        <v>420</v>
      </c>
    </row>
    <row r="354" spans="1:14" x14ac:dyDescent="0.3">
      <c r="A354" s="17" t="s">
        <v>338</v>
      </c>
      <c r="B354" s="18" t="s">
        <v>119</v>
      </c>
      <c r="C354" s="18">
        <v>6</v>
      </c>
      <c r="D354" s="19">
        <v>23</v>
      </c>
      <c r="E354" s="19">
        <v>8</v>
      </c>
      <c r="F354" s="19">
        <v>7</v>
      </c>
      <c r="G354" s="19">
        <v>16</v>
      </c>
      <c r="H354" s="19">
        <v>27</v>
      </c>
      <c r="I354" s="19">
        <v>55</v>
      </c>
      <c r="J354" s="19">
        <v>88</v>
      </c>
      <c r="K354" s="19">
        <v>113</v>
      </c>
      <c r="L354" s="19">
        <v>193</v>
      </c>
      <c r="M354" s="19">
        <v>8</v>
      </c>
      <c r="N354" t="s">
        <v>416</v>
      </c>
    </row>
    <row r="355" spans="1:14" x14ac:dyDescent="0.3">
      <c r="A355" s="17" t="s">
        <v>339</v>
      </c>
      <c r="B355" s="18" t="s">
        <v>124</v>
      </c>
      <c r="C355" s="18">
        <v>9</v>
      </c>
      <c r="D355" s="19">
        <v>19</v>
      </c>
      <c r="E355" s="19">
        <v>0</v>
      </c>
      <c r="F355" s="19">
        <v>0</v>
      </c>
      <c r="G355" s="19">
        <v>41</v>
      </c>
      <c r="H355" s="19">
        <v>76</v>
      </c>
      <c r="I355" s="19">
        <v>78</v>
      </c>
      <c r="J355" s="19">
        <v>88</v>
      </c>
      <c r="K355" s="19">
        <v>60</v>
      </c>
      <c r="L355" s="19">
        <v>96</v>
      </c>
      <c r="M355" s="19">
        <v>59</v>
      </c>
      <c r="N355" t="s">
        <v>417</v>
      </c>
    </row>
    <row r="356" spans="1:14" x14ac:dyDescent="0.3">
      <c r="A356" s="17" t="s">
        <v>340</v>
      </c>
      <c r="B356" s="18" t="s">
        <v>124</v>
      </c>
      <c r="C356" s="18">
        <v>6.5</v>
      </c>
      <c r="D356" s="19">
        <v>14</v>
      </c>
      <c r="E356" s="19">
        <v>5</v>
      </c>
      <c r="F356" s="19">
        <v>4</v>
      </c>
      <c r="G356" s="19">
        <v>4</v>
      </c>
      <c r="H356" s="19">
        <v>46</v>
      </c>
      <c r="I356" s="19">
        <v>73</v>
      </c>
      <c r="J356" s="19">
        <v>77</v>
      </c>
      <c r="K356" s="19">
        <v>152</v>
      </c>
      <c r="L356" s="19">
        <v>145</v>
      </c>
      <c r="M356" s="19">
        <v>3</v>
      </c>
      <c r="N356" t="s">
        <v>417</v>
      </c>
    </row>
    <row r="357" spans="1:14" x14ac:dyDescent="0.3">
      <c r="A357" s="17" t="s">
        <v>111</v>
      </c>
      <c r="B357" s="18" t="s">
        <v>118</v>
      </c>
      <c r="C357" s="18">
        <v>10.7</v>
      </c>
      <c r="D357" s="19">
        <v>22</v>
      </c>
      <c r="E357" s="19">
        <v>20</v>
      </c>
      <c r="F357" s="19">
        <v>13</v>
      </c>
      <c r="G357" s="19">
        <v>56</v>
      </c>
      <c r="H357" s="19">
        <v>77</v>
      </c>
      <c r="I357" s="19">
        <v>64</v>
      </c>
      <c r="J357" s="19">
        <v>53</v>
      </c>
      <c r="K357" s="19">
        <v>68</v>
      </c>
      <c r="L357" s="19">
        <v>155</v>
      </c>
      <c r="M357" s="19">
        <v>28</v>
      </c>
      <c r="N357" t="s">
        <v>421</v>
      </c>
    </row>
    <row r="358" spans="1:14" x14ac:dyDescent="0.3">
      <c r="A358" s="17" t="s">
        <v>341</v>
      </c>
      <c r="B358" s="18" t="s">
        <v>121</v>
      </c>
      <c r="C358" s="18">
        <v>6.4</v>
      </c>
      <c r="D358" s="19">
        <v>8</v>
      </c>
      <c r="E358" s="19">
        <v>15</v>
      </c>
      <c r="F358" s="19">
        <v>28</v>
      </c>
      <c r="G358" s="19">
        <v>23</v>
      </c>
      <c r="H358" s="19">
        <v>17</v>
      </c>
      <c r="I358" s="19">
        <v>14</v>
      </c>
      <c r="J358" s="19">
        <v>37</v>
      </c>
      <c r="K358" s="19">
        <v>70</v>
      </c>
      <c r="L358" s="19">
        <v>231</v>
      </c>
      <c r="M358" s="19">
        <v>109</v>
      </c>
      <c r="N358" t="s">
        <v>417</v>
      </c>
    </row>
    <row r="359" spans="1:14" x14ac:dyDescent="0.3">
      <c r="A359" s="17" t="s">
        <v>342</v>
      </c>
      <c r="B359" s="18" t="s">
        <v>124</v>
      </c>
      <c r="C359" s="18">
        <v>8</v>
      </c>
      <c r="D359" s="19">
        <v>0</v>
      </c>
      <c r="E359" s="19">
        <v>0</v>
      </c>
      <c r="F359" s="19">
        <v>0</v>
      </c>
      <c r="G359" s="19">
        <v>6</v>
      </c>
      <c r="H359" s="19">
        <v>21</v>
      </c>
      <c r="I359" s="19">
        <v>61</v>
      </c>
      <c r="J359" s="19">
        <v>103</v>
      </c>
      <c r="K359" s="19">
        <v>105</v>
      </c>
      <c r="L359" s="19">
        <v>113</v>
      </c>
      <c r="M359" s="19">
        <v>53</v>
      </c>
      <c r="N359" t="s">
        <v>416</v>
      </c>
    </row>
    <row r="360" spans="1:14" x14ac:dyDescent="0.3">
      <c r="A360" s="17" t="s">
        <v>343</v>
      </c>
      <c r="B360" s="18" t="s">
        <v>124</v>
      </c>
      <c r="C360" s="18">
        <v>10</v>
      </c>
      <c r="D360" s="19">
        <v>0</v>
      </c>
      <c r="E360" s="19">
        <v>0</v>
      </c>
      <c r="F360" s="19">
        <v>0</v>
      </c>
      <c r="G360" s="19">
        <v>8</v>
      </c>
      <c r="H360" s="19">
        <v>28</v>
      </c>
      <c r="I360" s="19">
        <v>51</v>
      </c>
      <c r="J360" s="19">
        <v>132</v>
      </c>
      <c r="K360" s="19">
        <v>86</v>
      </c>
      <c r="L360" s="19">
        <v>148</v>
      </c>
      <c r="M360" s="19">
        <v>46</v>
      </c>
      <c r="N360" t="s">
        <v>416</v>
      </c>
    </row>
    <row r="361" spans="1:14" x14ac:dyDescent="0.3">
      <c r="A361" s="17" t="s">
        <v>344</v>
      </c>
      <c r="B361" s="18" t="s">
        <v>124</v>
      </c>
      <c r="C361" s="18">
        <v>5</v>
      </c>
      <c r="D361" s="19">
        <v>0</v>
      </c>
      <c r="E361" s="19">
        <v>0</v>
      </c>
      <c r="F361" s="19">
        <v>0</v>
      </c>
      <c r="G361" s="19">
        <v>4</v>
      </c>
      <c r="H361" s="19">
        <v>4</v>
      </c>
      <c r="I361" s="19">
        <v>6</v>
      </c>
      <c r="J361" s="19">
        <v>48</v>
      </c>
      <c r="K361" s="19">
        <v>118</v>
      </c>
      <c r="L361" s="19">
        <v>301</v>
      </c>
      <c r="M361" s="19">
        <v>20</v>
      </c>
      <c r="N361" t="s">
        <v>417</v>
      </c>
    </row>
    <row r="362" spans="1:14" x14ac:dyDescent="0.3">
      <c r="A362" s="17" t="s">
        <v>345</v>
      </c>
      <c r="B362" s="18" t="s">
        <v>121</v>
      </c>
      <c r="C362" s="18">
        <v>6</v>
      </c>
      <c r="D362" s="19">
        <v>28</v>
      </c>
      <c r="E362" s="19">
        <v>13</v>
      </c>
      <c r="F362" s="19">
        <v>13</v>
      </c>
      <c r="G362" s="19">
        <v>28</v>
      </c>
      <c r="H362" s="19">
        <v>70</v>
      </c>
      <c r="I362" s="19">
        <v>84</v>
      </c>
      <c r="J362" s="19">
        <v>80</v>
      </c>
      <c r="K362" s="19">
        <v>57</v>
      </c>
      <c r="L362" s="19">
        <v>161</v>
      </c>
      <c r="M362" s="19">
        <v>20</v>
      </c>
      <c r="N362" t="s">
        <v>417</v>
      </c>
    </row>
    <row r="363" spans="1:14" x14ac:dyDescent="0.3">
      <c r="A363" s="17" t="s">
        <v>346</v>
      </c>
      <c r="B363" s="18" t="s">
        <v>118</v>
      </c>
      <c r="C363" s="18">
        <v>6.7</v>
      </c>
      <c r="D363" s="19">
        <v>57</v>
      </c>
      <c r="E363" s="19">
        <v>25</v>
      </c>
      <c r="F363" s="19">
        <v>8</v>
      </c>
      <c r="G363" s="19">
        <v>15</v>
      </c>
      <c r="H363" s="19">
        <v>113</v>
      </c>
      <c r="I363" s="19">
        <v>104</v>
      </c>
      <c r="J363" s="19">
        <v>84</v>
      </c>
      <c r="K363" s="19">
        <v>56</v>
      </c>
      <c r="L363" s="19">
        <v>92</v>
      </c>
      <c r="M363" s="19">
        <v>35</v>
      </c>
      <c r="N363" t="s">
        <v>421</v>
      </c>
    </row>
    <row r="364" spans="1:14" x14ac:dyDescent="0.3">
      <c r="A364" s="17" t="s">
        <v>347</v>
      </c>
      <c r="B364" s="18" t="s">
        <v>118</v>
      </c>
      <c r="C364" s="18">
        <v>7.5</v>
      </c>
      <c r="D364" s="19">
        <v>0</v>
      </c>
      <c r="E364" s="19">
        <v>0</v>
      </c>
      <c r="F364" s="19">
        <v>6</v>
      </c>
      <c r="G364" s="19">
        <v>8</v>
      </c>
      <c r="H364" s="19">
        <v>6</v>
      </c>
      <c r="I364" s="19">
        <v>90</v>
      </c>
      <c r="J364" s="19">
        <v>129</v>
      </c>
      <c r="K364" s="19">
        <v>158</v>
      </c>
      <c r="L364" s="19">
        <v>90</v>
      </c>
      <c r="M364" s="19">
        <v>19</v>
      </c>
      <c r="N364" t="s">
        <v>420</v>
      </c>
    </row>
    <row r="365" spans="1:14" x14ac:dyDescent="0.3">
      <c r="A365" s="17" t="s">
        <v>393</v>
      </c>
      <c r="B365" s="18" t="s">
        <v>121</v>
      </c>
      <c r="C365" s="18">
        <v>7</v>
      </c>
      <c r="D365" s="19">
        <v>10</v>
      </c>
      <c r="E365" s="19">
        <v>0</v>
      </c>
      <c r="F365" s="19">
        <v>0</v>
      </c>
      <c r="G365" s="19">
        <v>3</v>
      </c>
      <c r="H365" s="19">
        <v>48</v>
      </c>
      <c r="I365" s="19">
        <v>83</v>
      </c>
      <c r="J365" s="19">
        <v>86</v>
      </c>
      <c r="K365" s="19">
        <v>139</v>
      </c>
      <c r="L365" s="19">
        <v>130</v>
      </c>
      <c r="M365" s="19">
        <v>11</v>
      </c>
      <c r="N365" t="s">
        <v>417</v>
      </c>
    </row>
    <row r="366" spans="1:14" x14ac:dyDescent="0.3">
      <c r="A366" s="17" t="s">
        <v>348</v>
      </c>
      <c r="B366" s="18" t="s">
        <v>119</v>
      </c>
      <c r="C366" s="18">
        <v>10</v>
      </c>
      <c r="D366" s="19">
        <v>18</v>
      </c>
      <c r="E366" s="19">
        <v>6</v>
      </c>
      <c r="F366" s="19">
        <v>6</v>
      </c>
      <c r="G366" s="19">
        <v>19</v>
      </c>
      <c r="H366" s="19">
        <v>49</v>
      </c>
      <c r="I366" s="19">
        <v>42</v>
      </c>
      <c r="J366" s="19">
        <v>79</v>
      </c>
      <c r="K366" s="19">
        <v>126</v>
      </c>
      <c r="L366" s="19">
        <v>186</v>
      </c>
      <c r="M366" s="19">
        <v>0</v>
      </c>
      <c r="N366" t="s">
        <v>416</v>
      </c>
    </row>
    <row r="367" spans="1:14" x14ac:dyDescent="0.3">
      <c r="A367" s="17" t="s">
        <v>349</v>
      </c>
      <c r="B367" s="18" t="s">
        <v>124</v>
      </c>
      <c r="C367" s="18">
        <v>6.5</v>
      </c>
      <c r="D367" s="19">
        <v>0</v>
      </c>
      <c r="E367" s="19">
        <v>0</v>
      </c>
      <c r="F367" s="19">
        <v>0</v>
      </c>
      <c r="G367" s="19">
        <v>9</v>
      </c>
      <c r="H367" s="19">
        <v>48</v>
      </c>
      <c r="I367" s="19">
        <v>89</v>
      </c>
      <c r="J367" s="19">
        <v>112</v>
      </c>
      <c r="K367" s="19">
        <v>124</v>
      </c>
      <c r="L367" s="19">
        <v>125</v>
      </c>
      <c r="M367" s="19">
        <v>2</v>
      </c>
      <c r="N367" t="s">
        <v>417</v>
      </c>
    </row>
    <row r="368" spans="1:14" x14ac:dyDescent="0.3">
      <c r="A368" s="17" t="s">
        <v>350</v>
      </c>
      <c r="B368" s="18" t="s">
        <v>124</v>
      </c>
      <c r="C368" s="18">
        <v>9</v>
      </c>
      <c r="D368" s="19">
        <v>0</v>
      </c>
      <c r="E368" s="19">
        <v>0</v>
      </c>
      <c r="F368" s="19">
        <v>9</v>
      </c>
      <c r="G368" s="19">
        <v>9</v>
      </c>
      <c r="H368" s="19">
        <v>27</v>
      </c>
      <c r="I368" s="19">
        <v>24</v>
      </c>
      <c r="J368" s="19">
        <v>24</v>
      </c>
      <c r="K368" s="19">
        <v>306</v>
      </c>
      <c r="L368" s="19">
        <v>108</v>
      </c>
      <c r="M368" s="19">
        <v>0</v>
      </c>
      <c r="N368" t="s">
        <v>442</v>
      </c>
    </row>
    <row r="369" spans="1:14" x14ac:dyDescent="0.3">
      <c r="A369" s="17" t="s">
        <v>351</v>
      </c>
      <c r="B369" s="18" t="s">
        <v>124</v>
      </c>
      <c r="C369" s="18">
        <v>13.5</v>
      </c>
      <c r="D369" s="19">
        <v>0</v>
      </c>
      <c r="E369" s="19">
        <v>0</v>
      </c>
      <c r="F369" s="19">
        <v>0</v>
      </c>
      <c r="G369" s="19">
        <v>8</v>
      </c>
      <c r="H369" s="19">
        <v>35</v>
      </c>
      <c r="I369" s="19">
        <v>102</v>
      </c>
      <c r="J369" s="19">
        <v>123</v>
      </c>
      <c r="K369" s="19">
        <v>116</v>
      </c>
      <c r="L369" s="19">
        <v>87</v>
      </c>
      <c r="M369" s="19">
        <v>24</v>
      </c>
      <c r="N369" t="s">
        <v>416</v>
      </c>
    </row>
    <row r="370" spans="1:14" x14ac:dyDescent="0.3">
      <c r="A370" s="17" t="s">
        <v>352</v>
      </c>
      <c r="B370" s="18" t="s">
        <v>121</v>
      </c>
      <c r="C370" s="18">
        <v>0</v>
      </c>
      <c r="D370" s="19">
        <v>0</v>
      </c>
      <c r="E370" s="19">
        <v>0</v>
      </c>
      <c r="F370" s="19">
        <v>0</v>
      </c>
      <c r="G370" s="19">
        <v>23</v>
      </c>
      <c r="H370" s="19">
        <v>52</v>
      </c>
      <c r="I370" s="19">
        <v>23</v>
      </c>
      <c r="J370" s="19">
        <v>42</v>
      </c>
      <c r="K370" s="19">
        <v>49</v>
      </c>
      <c r="L370" s="19">
        <v>98</v>
      </c>
      <c r="M370" s="19">
        <v>212</v>
      </c>
      <c r="N370" t="s">
        <v>440</v>
      </c>
    </row>
    <row r="371" spans="1:14" x14ac:dyDescent="0.3">
      <c r="A371" s="17" t="s">
        <v>112</v>
      </c>
      <c r="B371" s="18" t="s">
        <v>121</v>
      </c>
      <c r="C371" s="18">
        <v>17.5</v>
      </c>
      <c r="D371" s="19">
        <v>19</v>
      </c>
      <c r="E371" s="19">
        <v>0</v>
      </c>
      <c r="F371" s="19">
        <v>0</v>
      </c>
      <c r="G371" s="19">
        <v>10</v>
      </c>
      <c r="H371" s="19">
        <v>34</v>
      </c>
      <c r="I371" s="19">
        <v>43</v>
      </c>
      <c r="J371" s="19">
        <v>72</v>
      </c>
      <c r="K371" s="19">
        <v>91</v>
      </c>
      <c r="L371" s="19">
        <v>180</v>
      </c>
      <c r="M371" s="19">
        <v>71</v>
      </c>
      <c r="N371" t="s">
        <v>416</v>
      </c>
    </row>
    <row r="372" spans="1:14" x14ac:dyDescent="0.3">
      <c r="A372" s="17" t="s">
        <v>353</v>
      </c>
      <c r="B372" s="18" t="s">
        <v>118</v>
      </c>
      <c r="C372" s="18">
        <v>4</v>
      </c>
      <c r="D372" s="19">
        <v>0</v>
      </c>
      <c r="E372" s="19">
        <v>0</v>
      </c>
      <c r="F372" s="19">
        <v>2</v>
      </c>
      <c r="G372" s="19">
        <v>15</v>
      </c>
      <c r="H372" s="19">
        <v>51</v>
      </c>
      <c r="I372" s="19">
        <v>64</v>
      </c>
      <c r="J372" s="19">
        <v>121</v>
      </c>
      <c r="K372" s="19">
        <v>89</v>
      </c>
      <c r="L372" s="19">
        <v>76</v>
      </c>
      <c r="M372" s="19">
        <v>21</v>
      </c>
      <c r="N372" t="s">
        <v>417</v>
      </c>
    </row>
    <row r="373" spans="1:14" x14ac:dyDescent="0.3">
      <c r="A373" s="17" t="s">
        <v>354</v>
      </c>
      <c r="B373" s="18" t="s">
        <v>118</v>
      </c>
      <c r="C373" s="18">
        <v>24</v>
      </c>
      <c r="D373" s="19">
        <v>10</v>
      </c>
      <c r="E373" s="19">
        <v>11</v>
      </c>
      <c r="F373" s="19">
        <v>6</v>
      </c>
      <c r="G373" s="19">
        <v>34</v>
      </c>
      <c r="H373" s="19">
        <v>0</v>
      </c>
      <c r="I373" s="19">
        <v>3</v>
      </c>
      <c r="J373" s="19">
        <v>28</v>
      </c>
      <c r="K373" s="19">
        <v>170</v>
      </c>
      <c r="L373" s="19">
        <v>265</v>
      </c>
      <c r="M373" s="19">
        <v>0</v>
      </c>
      <c r="N373" t="s">
        <v>420</v>
      </c>
    </row>
    <row r="374" spans="1:14" x14ac:dyDescent="0.3">
      <c r="A374" s="17" t="s">
        <v>355</v>
      </c>
      <c r="B374" s="18" t="s">
        <v>118</v>
      </c>
      <c r="C374" s="18">
        <v>11</v>
      </c>
      <c r="D374" s="19">
        <v>0</v>
      </c>
      <c r="E374" s="19">
        <v>0</v>
      </c>
      <c r="F374" s="19">
        <v>0</v>
      </c>
      <c r="G374" s="19">
        <v>28</v>
      </c>
      <c r="H374" s="19">
        <v>78</v>
      </c>
      <c r="I374" s="19">
        <v>137</v>
      </c>
      <c r="J374" s="19">
        <v>106</v>
      </c>
      <c r="K374" s="19">
        <v>82</v>
      </c>
      <c r="L374" s="19">
        <v>61</v>
      </c>
      <c r="M374" s="19">
        <v>7</v>
      </c>
      <c r="N374" t="s">
        <v>421</v>
      </c>
    </row>
    <row r="375" spans="1:14" x14ac:dyDescent="0.3">
      <c r="A375" s="17" t="s">
        <v>356</v>
      </c>
      <c r="B375" s="18" t="s">
        <v>118</v>
      </c>
      <c r="C375" s="18">
        <v>9.5</v>
      </c>
      <c r="D375" s="19">
        <v>0</v>
      </c>
      <c r="E375" s="19">
        <v>0</v>
      </c>
      <c r="F375" s="19">
        <v>11</v>
      </c>
      <c r="G375" s="19">
        <v>42</v>
      </c>
      <c r="H375" s="19">
        <v>13</v>
      </c>
      <c r="I375" s="19">
        <v>31</v>
      </c>
      <c r="J375" s="19">
        <v>84</v>
      </c>
      <c r="K375" s="19">
        <v>234</v>
      </c>
      <c r="L375" s="19">
        <v>95</v>
      </c>
      <c r="M375" s="19">
        <v>2</v>
      </c>
      <c r="N375" t="s">
        <v>420</v>
      </c>
    </row>
    <row r="376" spans="1:14" x14ac:dyDescent="0.3">
      <c r="A376" s="17" t="s">
        <v>357</v>
      </c>
      <c r="B376" s="18" t="s">
        <v>118</v>
      </c>
      <c r="C376" s="18">
        <v>9</v>
      </c>
      <c r="D376" s="19">
        <v>19</v>
      </c>
      <c r="E376" s="19">
        <v>21</v>
      </c>
      <c r="F376" s="19">
        <v>14</v>
      </c>
      <c r="G376" s="19">
        <v>40</v>
      </c>
      <c r="H376" s="19">
        <v>20</v>
      </c>
      <c r="I376" s="19">
        <v>61</v>
      </c>
      <c r="J376" s="19">
        <v>152</v>
      </c>
      <c r="K376" s="19">
        <v>165</v>
      </c>
      <c r="L376" s="19">
        <v>60</v>
      </c>
      <c r="M376" s="19">
        <v>2</v>
      </c>
      <c r="N376" t="s">
        <v>417</v>
      </c>
    </row>
    <row r="377" spans="1:14" x14ac:dyDescent="0.3">
      <c r="A377" s="17" t="s">
        <v>358</v>
      </c>
      <c r="B377" s="18" t="s">
        <v>118</v>
      </c>
      <c r="C377" s="18">
        <v>5</v>
      </c>
      <c r="D377" s="19">
        <v>0</v>
      </c>
      <c r="E377" s="19">
        <v>0</v>
      </c>
      <c r="F377" s="19">
        <v>4</v>
      </c>
      <c r="G377" s="19">
        <v>3</v>
      </c>
      <c r="H377" s="19">
        <v>59</v>
      </c>
      <c r="I377" s="19">
        <v>76</v>
      </c>
      <c r="J377" s="19">
        <v>78</v>
      </c>
      <c r="K377" s="19">
        <v>49</v>
      </c>
      <c r="L377" s="19">
        <v>135</v>
      </c>
      <c r="M377" s="19">
        <v>100</v>
      </c>
      <c r="N377" t="s">
        <v>417</v>
      </c>
    </row>
    <row r="378" spans="1:14" x14ac:dyDescent="0.3">
      <c r="A378" s="20" t="s">
        <v>113</v>
      </c>
      <c r="B378" s="21" t="s">
        <v>118</v>
      </c>
      <c r="C378" s="18">
        <v>6.1</v>
      </c>
      <c r="D378" s="21">
        <v>63</v>
      </c>
      <c r="E378" s="21">
        <v>7</v>
      </c>
      <c r="F378" s="21">
        <v>6</v>
      </c>
      <c r="G378" s="21">
        <v>60</v>
      </c>
      <c r="H378" s="21">
        <v>145</v>
      </c>
      <c r="I378" s="21">
        <v>86</v>
      </c>
      <c r="J378" s="21">
        <v>56</v>
      </c>
      <c r="K378" s="21">
        <v>61</v>
      </c>
      <c r="L378" s="21">
        <v>71</v>
      </c>
      <c r="M378" s="21">
        <v>20</v>
      </c>
      <c r="N378" t="s">
        <v>438</v>
      </c>
    </row>
    <row r="379" spans="1:14" x14ac:dyDescent="0.3">
      <c r="A379" s="20" t="s">
        <v>114</v>
      </c>
      <c r="B379" s="21" t="s">
        <v>118</v>
      </c>
      <c r="C379" s="18">
        <v>9.8000000000000007</v>
      </c>
      <c r="D379" s="21">
        <v>65</v>
      </c>
      <c r="E379" s="21">
        <v>13</v>
      </c>
      <c r="F379" s="21">
        <v>6</v>
      </c>
      <c r="G379" s="21">
        <v>44</v>
      </c>
      <c r="H379" s="21">
        <v>176</v>
      </c>
      <c r="I379" s="21">
        <v>85</v>
      </c>
      <c r="J379" s="21">
        <v>67</v>
      </c>
      <c r="K379" s="21">
        <v>58</v>
      </c>
      <c r="L379" s="21">
        <v>60</v>
      </c>
      <c r="M379" s="21">
        <v>9</v>
      </c>
      <c r="N379" t="s">
        <v>438</v>
      </c>
    </row>
    <row r="380" spans="1:14" x14ac:dyDescent="0.3">
      <c r="A380" s="17" t="s">
        <v>359</v>
      </c>
      <c r="B380" s="18" t="s">
        <v>118</v>
      </c>
      <c r="C380" s="18">
        <v>6.8</v>
      </c>
      <c r="D380" s="19">
        <v>12</v>
      </c>
      <c r="E380" s="19">
        <v>7</v>
      </c>
      <c r="F380" s="19">
        <v>4</v>
      </c>
      <c r="G380" s="19">
        <v>18</v>
      </c>
      <c r="H380" s="19">
        <v>78</v>
      </c>
      <c r="I380" s="19">
        <v>85</v>
      </c>
      <c r="J380" s="19">
        <v>49</v>
      </c>
      <c r="K380" s="19">
        <v>110</v>
      </c>
      <c r="L380" s="19">
        <v>160</v>
      </c>
      <c r="M380" s="19">
        <v>0</v>
      </c>
      <c r="N380" t="s">
        <v>417</v>
      </c>
    </row>
    <row r="381" spans="1:14" x14ac:dyDescent="0.3">
      <c r="A381" s="17" t="s">
        <v>360</v>
      </c>
      <c r="B381" s="18" t="s">
        <v>118</v>
      </c>
      <c r="C381" s="18">
        <v>7</v>
      </c>
      <c r="D381" s="19">
        <v>0</v>
      </c>
      <c r="E381" s="19">
        <v>0</v>
      </c>
      <c r="F381" s="19">
        <v>2</v>
      </c>
      <c r="G381" s="19">
        <v>3</v>
      </c>
      <c r="H381" s="19">
        <v>11</v>
      </c>
      <c r="I381" s="19">
        <v>40</v>
      </c>
      <c r="J381" s="19">
        <v>104</v>
      </c>
      <c r="K381" s="19">
        <v>101</v>
      </c>
      <c r="L381" s="19">
        <v>211</v>
      </c>
      <c r="M381" s="19">
        <v>29</v>
      </c>
      <c r="N381" t="s">
        <v>420</v>
      </c>
    </row>
    <row r="382" spans="1:14" x14ac:dyDescent="0.3">
      <c r="A382" s="17" t="s">
        <v>361</v>
      </c>
      <c r="B382" s="18" t="s">
        <v>118</v>
      </c>
      <c r="C382" s="18">
        <v>10</v>
      </c>
      <c r="D382" s="19">
        <v>0</v>
      </c>
      <c r="E382" s="19">
        <v>0</v>
      </c>
      <c r="F382" s="19">
        <v>2</v>
      </c>
      <c r="G382" s="19">
        <v>6</v>
      </c>
      <c r="H382" s="19">
        <v>22</v>
      </c>
      <c r="I382" s="19">
        <v>15</v>
      </c>
      <c r="J382" s="19">
        <v>42</v>
      </c>
      <c r="K382" s="19">
        <v>154</v>
      </c>
      <c r="L382" s="19">
        <v>238</v>
      </c>
      <c r="M382" s="19">
        <v>23</v>
      </c>
      <c r="N382" t="s">
        <v>420</v>
      </c>
    </row>
    <row r="383" spans="1:14" x14ac:dyDescent="0.3">
      <c r="A383" s="17" t="s">
        <v>362</v>
      </c>
      <c r="B383" s="18" t="s">
        <v>118</v>
      </c>
      <c r="C383" s="18">
        <v>11.5</v>
      </c>
      <c r="D383" s="19">
        <v>0</v>
      </c>
      <c r="E383" s="19">
        <v>0</v>
      </c>
      <c r="F383" s="19">
        <v>0</v>
      </c>
      <c r="G383" s="19">
        <v>17</v>
      </c>
      <c r="H383" s="19">
        <v>62</v>
      </c>
      <c r="I383" s="19">
        <v>94</v>
      </c>
      <c r="J383" s="19">
        <v>139</v>
      </c>
      <c r="K383" s="19">
        <v>82</v>
      </c>
      <c r="L383" s="19">
        <v>101</v>
      </c>
      <c r="M383" s="19">
        <v>5</v>
      </c>
      <c r="N383" t="s">
        <v>419</v>
      </c>
    </row>
    <row r="384" spans="1:14" x14ac:dyDescent="0.3">
      <c r="A384" s="17" t="s">
        <v>363</v>
      </c>
      <c r="B384" s="18" t="s">
        <v>119</v>
      </c>
      <c r="C384" s="18">
        <v>6</v>
      </c>
      <c r="D384" s="19">
        <v>15</v>
      </c>
      <c r="E384" s="19">
        <v>0</v>
      </c>
      <c r="F384" s="19">
        <v>0</v>
      </c>
      <c r="G384" s="19">
        <v>22</v>
      </c>
      <c r="H384" s="19">
        <v>66</v>
      </c>
      <c r="I384" s="19">
        <v>60</v>
      </c>
      <c r="J384" s="19">
        <v>88</v>
      </c>
      <c r="K384" s="19">
        <v>122</v>
      </c>
      <c r="L384" s="19">
        <v>128</v>
      </c>
      <c r="M384" s="19">
        <v>9</v>
      </c>
      <c r="N384" t="s">
        <v>417</v>
      </c>
    </row>
    <row r="385" spans="1:14" x14ac:dyDescent="0.3">
      <c r="A385" s="17" t="s">
        <v>364</v>
      </c>
      <c r="B385" s="18" t="s">
        <v>118</v>
      </c>
      <c r="C385" s="18">
        <v>7.5</v>
      </c>
      <c r="D385" s="19">
        <v>52</v>
      </c>
      <c r="E385" s="19">
        <v>22</v>
      </c>
      <c r="F385" s="19">
        <v>8</v>
      </c>
      <c r="G385" s="19">
        <v>31</v>
      </c>
      <c r="H385" s="19">
        <v>127</v>
      </c>
      <c r="I385" s="19">
        <v>150</v>
      </c>
      <c r="J385" s="19">
        <v>75</v>
      </c>
      <c r="K385" s="19">
        <v>63</v>
      </c>
      <c r="L385" s="19">
        <v>51</v>
      </c>
      <c r="M385" s="19">
        <v>4</v>
      </c>
      <c r="N385" t="s">
        <v>421</v>
      </c>
    </row>
    <row r="386" spans="1:14" x14ac:dyDescent="0.3">
      <c r="A386" s="20" t="s">
        <v>115</v>
      </c>
      <c r="B386" s="21" t="s">
        <v>118</v>
      </c>
      <c r="C386" s="18">
        <v>10.8</v>
      </c>
      <c r="D386" s="21">
        <v>36</v>
      </c>
      <c r="E386" s="21">
        <v>3</v>
      </c>
      <c r="F386" s="21">
        <v>4</v>
      </c>
      <c r="G386" s="21">
        <v>16</v>
      </c>
      <c r="H386" s="21">
        <v>89</v>
      </c>
      <c r="I386" s="21">
        <v>62</v>
      </c>
      <c r="J386" s="21">
        <v>77</v>
      </c>
      <c r="K386" s="21">
        <v>80</v>
      </c>
      <c r="L386" s="21">
        <v>171</v>
      </c>
      <c r="M386" s="21">
        <v>5</v>
      </c>
      <c r="N386" t="s">
        <v>416</v>
      </c>
    </row>
    <row r="387" spans="1:14" x14ac:dyDescent="0.3">
      <c r="A387" s="17" t="s">
        <v>116</v>
      </c>
      <c r="B387" s="18" t="s">
        <v>121</v>
      </c>
      <c r="C387" s="18">
        <v>9</v>
      </c>
      <c r="D387" s="19">
        <v>31</v>
      </c>
      <c r="E387" s="19">
        <v>0</v>
      </c>
      <c r="F387" s="19">
        <v>0</v>
      </c>
      <c r="G387" s="19">
        <v>28</v>
      </c>
      <c r="H387" s="19">
        <v>34</v>
      </c>
      <c r="I387" s="19">
        <v>80</v>
      </c>
      <c r="J387" s="19">
        <v>87</v>
      </c>
      <c r="K387" s="19">
        <v>80</v>
      </c>
      <c r="L387" s="19">
        <v>133</v>
      </c>
      <c r="M387" s="19">
        <v>56</v>
      </c>
      <c r="N387" t="s">
        <v>416</v>
      </c>
    </row>
    <row r="388" spans="1:14" x14ac:dyDescent="0.3">
      <c r="A388" s="17" t="s">
        <v>365</v>
      </c>
      <c r="B388" s="18" t="s">
        <v>118</v>
      </c>
      <c r="C388" s="18">
        <v>7.5</v>
      </c>
      <c r="D388" s="19">
        <v>0</v>
      </c>
      <c r="E388" s="19">
        <v>0</v>
      </c>
      <c r="F388" s="19">
        <v>0</v>
      </c>
      <c r="G388" s="19">
        <v>20</v>
      </c>
      <c r="H388" s="19">
        <v>75</v>
      </c>
      <c r="I388" s="19">
        <v>110</v>
      </c>
      <c r="J388" s="19">
        <v>115</v>
      </c>
      <c r="K388" s="19">
        <v>94</v>
      </c>
      <c r="L388" s="19">
        <v>73</v>
      </c>
      <c r="M388" s="19">
        <v>12</v>
      </c>
      <c r="N388" t="s">
        <v>416</v>
      </c>
    </row>
    <row r="389" spans="1:14" x14ac:dyDescent="0.3">
      <c r="A389" s="17" t="s">
        <v>366</v>
      </c>
      <c r="B389" s="18" t="s">
        <v>118</v>
      </c>
      <c r="C389" s="18">
        <v>8</v>
      </c>
      <c r="D389" s="19">
        <v>0</v>
      </c>
      <c r="E389" s="19">
        <v>0</v>
      </c>
      <c r="F389" s="19">
        <v>0</v>
      </c>
      <c r="G389" s="19">
        <v>46</v>
      </c>
      <c r="H389" s="19">
        <v>78</v>
      </c>
      <c r="I389" s="19">
        <v>72</v>
      </c>
      <c r="J389" s="19">
        <v>121</v>
      </c>
      <c r="K389" s="19">
        <v>112</v>
      </c>
      <c r="L389" s="19">
        <v>68</v>
      </c>
      <c r="M389" s="19">
        <v>2</v>
      </c>
      <c r="N389" t="s">
        <v>416</v>
      </c>
    </row>
    <row r="390" spans="1:14" x14ac:dyDescent="0.3">
      <c r="A390" s="17" t="s">
        <v>367</v>
      </c>
      <c r="B390" s="18" t="s">
        <v>119</v>
      </c>
      <c r="C390" s="18">
        <v>6.5</v>
      </c>
      <c r="D390" s="19">
        <v>24</v>
      </c>
      <c r="E390" s="19">
        <v>12</v>
      </c>
      <c r="F390" s="19">
        <v>8</v>
      </c>
      <c r="G390" s="19">
        <v>27</v>
      </c>
      <c r="H390" s="19">
        <v>96</v>
      </c>
      <c r="I390" s="19">
        <v>124</v>
      </c>
      <c r="J390" s="19">
        <v>75</v>
      </c>
      <c r="K390" s="19">
        <v>67</v>
      </c>
      <c r="L390" s="19">
        <v>95</v>
      </c>
      <c r="M390" s="19">
        <v>16</v>
      </c>
      <c r="N390" t="s">
        <v>416</v>
      </c>
    </row>
    <row r="391" spans="1:14" x14ac:dyDescent="0.3">
      <c r="A391" s="17" t="s">
        <v>368</v>
      </c>
      <c r="B391" s="18" t="s">
        <v>118</v>
      </c>
      <c r="C391" s="18">
        <v>11</v>
      </c>
      <c r="D391" s="19">
        <v>0</v>
      </c>
      <c r="E391" s="19">
        <v>0</v>
      </c>
      <c r="F391" s="19">
        <v>0</v>
      </c>
      <c r="G391" s="19">
        <v>8</v>
      </c>
      <c r="H391" s="19">
        <v>20</v>
      </c>
      <c r="I391" s="19">
        <v>70</v>
      </c>
      <c r="J391" s="19">
        <v>95</v>
      </c>
      <c r="K391" s="19">
        <v>121</v>
      </c>
      <c r="L391" s="19">
        <v>145</v>
      </c>
      <c r="M391" s="19">
        <v>42</v>
      </c>
      <c r="N391" t="s">
        <v>416</v>
      </c>
    </row>
    <row r="392" spans="1:14" x14ac:dyDescent="0.3">
      <c r="A392" s="17" t="s">
        <v>369</v>
      </c>
      <c r="B392" s="18" t="s">
        <v>124</v>
      </c>
      <c r="C392" s="18">
        <v>7.7</v>
      </c>
      <c r="D392" s="19">
        <v>52</v>
      </c>
      <c r="E392" s="19">
        <v>11</v>
      </c>
      <c r="F392" s="19">
        <v>9</v>
      </c>
      <c r="G392" s="19">
        <v>7</v>
      </c>
      <c r="H392" s="19">
        <v>66</v>
      </c>
      <c r="I392" s="19">
        <v>117</v>
      </c>
      <c r="J392" s="19">
        <v>104</v>
      </c>
      <c r="K392" s="19">
        <v>99</v>
      </c>
      <c r="L392" s="19">
        <v>66</v>
      </c>
      <c r="M392" s="19">
        <v>40</v>
      </c>
      <c r="N392" t="s">
        <v>416</v>
      </c>
    </row>
    <row r="393" spans="1:14" x14ac:dyDescent="0.3">
      <c r="A393" s="17" t="s">
        <v>370</v>
      </c>
      <c r="B393" s="18" t="s">
        <v>124</v>
      </c>
      <c r="C393" s="18">
        <v>8</v>
      </c>
      <c r="D393" s="19">
        <v>14</v>
      </c>
      <c r="E393" s="19">
        <v>0</v>
      </c>
      <c r="F393" s="19">
        <v>0</v>
      </c>
      <c r="G393" s="19">
        <v>0</v>
      </c>
      <c r="H393" s="19">
        <v>7</v>
      </c>
      <c r="I393" s="19">
        <v>27</v>
      </c>
      <c r="J393" s="19">
        <v>74</v>
      </c>
      <c r="K393" s="19">
        <v>123</v>
      </c>
      <c r="L393" s="19">
        <v>243</v>
      </c>
      <c r="M393" s="19">
        <v>26</v>
      </c>
      <c r="N393" t="s">
        <v>417</v>
      </c>
    </row>
    <row r="394" spans="1:14" x14ac:dyDescent="0.3">
      <c r="A394" s="17" t="s">
        <v>371</v>
      </c>
      <c r="B394" s="18" t="s">
        <v>124</v>
      </c>
      <c r="C394" s="18">
        <v>27</v>
      </c>
      <c r="D394" s="19">
        <v>0</v>
      </c>
      <c r="E394" s="19">
        <v>0</v>
      </c>
      <c r="F394" s="19">
        <v>0</v>
      </c>
      <c r="G394" s="19">
        <v>0</v>
      </c>
      <c r="H394" s="19">
        <v>0</v>
      </c>
      <c r="I394" s="19">
        <v>0</v>
      </c>
      <c r="J394" s="19">
        <v>0</v>
      </c>
      <c r="K394" s="19">
        <v>83</v>
      </c>
      <c r="L394" s="19">
        <v>396</v>
      </c>
      <c r="M394" s="19">
        <v>21</v>
      </c>
      <c r="N394" t="s">
        <v>420</v>
      </c>
    </row>
  </sheetData>
  <conditionalFormatting sqref="N1:N1048576">
    <cfRule type="containsText" dxfId="0" priority="1" operator="containsText" text="1800s">
      <formula>NOT(ISERROR(SEARCH("1800s",N1)))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shotScaleSilentFiltered</vt:lpstr>
      <vt:lpstr>classCount</vt:lpstr>
      <vt:lpstr>classExploration</vt:lpstr>
      <vt:lpstr>shotScaleSilentDecade</vt:lpstr>
      <vt:lpstr>shotScaleDecade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Christan Barnard</dc:creator>
  <cp:lastModifiedBy>Christan Barnard</cp:lastModifiedBy>
  <dcterms:created xsi:type="dcterms:W3CDTF">2015-06-05T18:17:20Z</dcterms:created>
  <dcterms:modified xsi:type="dcterms:W3CDTF">2021-07-01T11:51:42Z</dcterms:modified>
</cp:coreProperties>
</file>