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mi\Desktop\UT Data Analytics Bootcamp\Module 1 Challenge\Starter_Code\"/>
    </mc:Choice>
  </mc:AlternateContent>
  <xr:revisionPtr revIDLastSave="0" documentId="13_ncr:1_{1088A891-2278-4C1F-BDD7-6ED3D3E8F5A6}" xr6:coauthVersionLast="47" xr6:coauthVersionMax="47" xr10:uidLastSave="{00000000-0000-0000-0000-000000000000}"/>
  <bookViews>
    <workbookView xWindow="40650" yWindow="945" windowWidth="23655" windowHeight="11250" activeTab="1" xr2:uid="{00000000-000D-0000-FFFF-FFFF00000000}"/>
  </bookViews>
  <sheets>
    <sheet name="Crowdfunding main data sheet" sheetId="1" r:id="rId1"/>
    <sheet name="Sheet4" sheetId="12" r:id="rId2"/>
    <sheet name="Campaign outcome by category" sheetId="3" r:id="rId3"/>
    <sheet name="Campaign outcome by subcategory" sheetId="4" r:id="rId4"/>
    <sheet name="Project results by month launch" sheetId="8" r:id="rId5"/>
    <sheet name="Goal Analysis" sheetId="9" r:id="rId6"/>
  </sheets>
  <definedNames>
    <definedName name="_xlnm._FilterDatabase" localSheetId="1" hidden="1">Sheet4!$A$1:$A$1001</definedName>
    <definedName name="_xlcn.WorksheetConnection_CrowdfundingA1T10011" hidden="1">'Crowdfunding main data sheet'!$A$1:$T$1001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2" l="1"/>
  <c r="I7" i="12"/>
  <c r="I6" i="12"/>
  <c r="I5" i="12"/>
  <c r="I4" i="12"/>
  <c r="I3" i="12"/>
  <c r="H3" i="12"/>
  <c r="H8" i="12"/>
  <c r="H7" i="12"/>
  <c r="H6" i="12"/>
  <c r="H5" i="12"/>
  <c r="H4" i="12"/>
  <c r="H3" i="9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E3" i="9"/>
  <c r="E4" i="9"/>
  <c r="E5" i="9"/>
  <c r="E6" i="9"/>
  <c r="E7" i="9"/>
  <c r="E8" i="9"/>
  <c r="E9" i="9"/>
  <c r="E10" i="9"/>
  <c r="E11" i="9"/>
  <c r="E12" i="9"/>
  <c r="E13" i="9"/>
  <c r="E2" i="9"/>
  <c r="D13" i="9"/>
  <c r="D2" i="9"/>
  <c r="D12" i="9"/>
  <c r="D11" i="9"/>
  <c r="D10" i="9"/>
  <c r="D9" i="9"/>
  <c r="D8" i="9"/>
  <c r="D7" i="9"/>
  <c r="D6" i="9"/>
  <c r="D5" i="9"/>
  <c r="D4" i="9"/>
  <c r="D3" i="9"/>
  <c r="C3" i="9"/>
  <c r="C2" i="9"/>
  <c r="C13" i="9"/>
  <c r="C12" i="9"/>
  <c r="C11" i="9"/>
  <c r="C10" i="9"/>
  <c r="C9" i="9"/>
  <c r="C8" i="9"/>
  <c r="C7" i="9"/>
  <c r="C6" i="9"/>
  <c r="C5" i="9"/>
  <c r="C4" i="9"/>
  <c r="B13" i="9"/>
  <c r="B2" i="9"/>
  <c r="B12" i="9"/>
  <c r="B11" i="9"/>
  <c r="B10" i="9"/>
  <c r="B9" i="9"/>
  <c r="B8" i="9"/>
  <c r="B7" i="9"/>
  <c r="B6" i="9"/>
  <c r="B5" i="9"/>
  <c r="B4" i="9"/>
  <c r="B3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F2" i="1"/>
  <c r="I2" i="1"/>
  <c r="S2" i="1" a="1"/>
  <c r="S2" i="1" s="1"/>
  <c r="F3" i="1"/>
  <c r="I3" i="1"/>
  <c r="S3" i="1" a="1"/>
  <c r="S3" i="1" s="1"/>
  <c r="F4" i="1"/>
  <c r="I4" i="1"/>
  <c r="S4" i="1" a="1"/>
  <c r="S4" i="1" s="1"/>
  <c r="F5" i="1"/>
  <c r="I5" i="1"/>
  <c r="S5" i="1" a="1"/>
  <c r="S5" i="1" s="1"/>
  <c r="F6" i="1"/>
  <c r="I6" i="1"/>
  <c r="S6" i="1" a="1"/>
  <c r="S6" i="1" s="1"/>
  <c r="F7" i="1"/>
  <c r="I7" i="1"/>
  <c r="S7" i="1" a="1"/>
  <c r="S7" i="1" s="1"/>
  <c r="F8" i="1"/>
  <c r="I8" i="1"/>
  <c r="S8" i="1" a="1"/>
  <c r="S8" i="1" s="1"/>
  <c r="F9" i="1"/>
  <c r="I9" i="1"/>
  <c r="S9" i="1" a="1"/>
  <c r="S9" i="1" s="1"/>
  <c r="F10" i="1"/>
  <c r="I10" i="1"/>
  <c r="S10" i="1" a="1"/>
  <c r="S10" i="1" s="1"/>
  <c r="F11" i="1"/>
  <c r="I11" i="1"/>
  <c r="S11" i="1" a="1"/>
  <c r="S11" i="1" s="1"/>
  <c r="F12" i="1"/>
  <c r="I12" i="1"/>
  <c r="S12" i="1" a="1"/>
  <c r="S12" i="1" s="1"/>
  <c r="F13" i="1"/>
  <c r="I13" i="1"/>
  <c r="S13" i="1" a="1"/>
  <c r="S13" i="1" s="1"/>
  <c r="F14" i="1"/>
  <c r="I14" i="1"/>
  <c r="S14" i="1" a="1"/>
  <c r="S14" i="1" s="1"/>
  <c r="F15" i="1"/>
  <c r="I15" i="1"/>
  <c r="S15" i="1" a="1"/>
  <c r="S15" i="1" s="1"/>
  <c r="F16" i="1"/>
  <c r="I16" i="1"/>
  <c r="S16" i="1" a="1"/>
  <c r="S16" i="1" s="1"/>
  <c r="F17" i="1"/>
  <c r="I17" i="1"/>
  <c r="S17" i="1" a="1"/>
  <c r="S17" i="1" s="1"/>
  <c r="F18" i="1"/>
  <c r="I18" i="1"/>
  <c r="S18" i="1" a="1"/>
  <c r="S18" i="1" s="1"/>
  <c r="F19" i="1"/>
  <c r="I19" i="1"/>
  <c r="S19" i="1" a="1"/>
  <c r="S19" i="1" s="1"/>
  <c r="F20" i="1"/>
  <c r="I20" i="1"/>
  <c r="S20" i="1" a="1"/>
  <c r="S20" i="1" s="1"/>
  <c r="F21" i="1"/>
  <c r="I21" i="1"/>
  <c r="S21" i="1" a="1"/>
  <c r="S21" i="1" s="1"/>
  <c r="F22" i="1"/>
  <c r="I22" i="1"/>
  <c r="S22" i="1" a="1"/>
  <c r="S22" i="1" s="1"/>
  <c r="F23" i="1"/>
  <c r="I23" i="1"/>
  <c r="S23" i="1" a="1"/>
  <c r="S23" i="1" s="1"/>
  <c r="F24" i="1"/>
  <c r="I24" i="1"/>
  <c r="S24" i="1" a="1"/>
  <c r="S24" i="1" s="1"/>
  <c r="F25" i="1"/>
  <c r="I25" i="1"/>
  <c r="S25" i="1" a="1"/>
  <c r="S25" i="1" s="1"/>
  <c r="F26" i="1"/>
  <c r="I26" i="1"/>
  <c r="S26" i="1" a="1"/>
  <c r="S26" i="1" s="1"/>
  <c r="F27" i="1"/>
  <c r="I27" i="1"/>
  <c r="S27" i="1" a="1"/>
  <c r="S27" i="1" s="1"/>
  <c r="F28" i="1"/>
  <c r="I28" i="1"/>
  <c r="S28" i="1" a="1"/>
  <c r="S28" i="1" s="1"/>
  <c r="F29" i="1"/>
  <c r="I29" i="1"/>
  <c r="S29" i="1" a="1"/>
  <c r="S29" i="1" s="1"/>
  <c r="F30" i="1"/>
  <c r="I30" i="1"/>
  <c r="S30" i="1" a="1"/>
  <c r="S30" i="1" s="1"/>
  <c r="F31" i="1"/>
  <c r="I31" i="1"/>
  <c r="S31" i="1" a="1"/>
  <c r="S31" i="1" s="1"/>
  <c r="F32" i="1"/>
  <c r="I32" i="1"/>
  <c r="S32" i="1" a="1"/>
  <c r="S32" i="1" s="1"/>
  <c r="F33" i="1"/>
  <c r="I33" i="1"/>
  <c r="S33" i="1" a="1"/>
  <c r="S33" i="1" s="1"/>
  <c r="F34" i="1"/>
  <c r="I34" i="1"/>
  <c r="S34" i="1" a="1"/>
  <c r="S34" i="1" s="1"/>
  <c r="F35" i="1"/>
  <c r="I35" i="1"/>
  <c r="S35" i="1" a="1"/>
  <c r="S35" i="1" s="1"/>
  <c r="F36" i="1"/>
  <c r="I36" i="1"/>
  <c r="S36" i="1" a="1"/>
  <c r="S36" i="1" s="1"/>
  <c r="F37" i="1"/>
  <c r="I37" i="1"/>
  <c r="S37" i="1" a="1"/>
  <c r="S37" i="1" s="1"/>
  <c r="F38" i="1"/>
  <c r="I38" i="1"/>
  <c r="S38" i="1" a="1"/>
  <c r="S38" i="1" s="1"/>
  <c r="F39" i="1"/>
  <c r="I39" i="1"/>
  <c r="S39" i="1" a="1"/>
  <c r="S39" i="1" s="1"/>
  <c r="F40" i="1"/>
  <c r="I40" i="1"/>
  <c r="S40" i="1" a="1"/>
  <c r="S40" i="1" s="1"/>
  <c r="F41" i="1"/>
  <c r="I41" i="1"/>
  <c r="S41" i="1" a="1"/>
  <c r="S41" i="1" s="1"/>
  <c r="F42" i="1"/>
  <c r="I42" i="1"/>
  <c r="S42" i="1" a="1"/>
  <c r="S42" i="1" s="1"/>
  <c r="F43" i="1"/>
  <c r="I43" i="1"/>
  <c r="S43" i="1" a="1"/>
  <c r="S43" i="1" s="1"/>
  <c r="F44" i="1"/>
  <c r="I44" i="1"/>
  <c r="S44" i="1" a="1"/>
  <c r="S44" i="1" s="1"/>
  <c r="F45" i="1"/>
  <c r="I45" i="1"/>
  <c r="S45" i="1" a="1"/>
  <c r="S45" i="1" s="1"/>
  <c r="F46" i="1"/>
  <c r="I46" i="1"/>
  <c r="S46" i="1" a="1"/>
  <c r="S46" i="1" s="1"/>
  <c r="F47" i="1"/>
  <c r="I47" i="1"/>
  <c r="S47" i="1" a="1"/>
  <c r="S47" i="1" s="1"/>
  <c r="F48" i="1"/>
  <c r="I48" i="1"/>
  <c r="S48" i="1" a="1"/>
  <c r="S48" i="1" s="1"/>
  <c r="F49" i="1"/>
  <c r="I49" i="1"/>
  <c r="S49" i="1" a="1"/>
  <c r="S49" i="1" s="1"/>
  <c r="F50" i="1"/>
  <c r="I50" i="1"/>
  <c r="S50" i="1" a="1"/>
  <c r="S50" i="1" s="1"/>
  <c r="F51" i="1"/>
  <c r="I51" i="1"/>
  <c r="S51" i="1" a="1"/>
  <c r="S51" i="1" s="1"/>
  <c r="F52" i="1"/>
  <c r="I52" i="1"/>
  <c r="S52" i="1" a="1"/>
  <c r="S52" i="1" s="1"/>
  <c r="F53" i="1"/>
  <c r="I53" i="1"/>
  <c r="S53" i="1" a="1"/>
  <c r="S53" i="1" s="1"/>
  <c r="F54" i="1"/>
  <c r="I54" i="1"/>
  <c r="S54" i="1" a="1"/>
  <c r="S54" i="1" s="1"/>
  <c r="F55" i="1"/>
  <c r="I55" i="1"/>
  <c r="S55" i="1" a="1"/>
  <c r="S55" i="1" s="1"/>
  <c r="F56" i="1"/>
  <c r="I56" i="1"/>
  <c r="S56" i="1" a="1"/>
  <c r="S56" i="1" s="1"/>
  <c r="F57" i="1"/>
  <c r="I57" i="1"/>
  <c r="S57" i="1" a="1"/>
  <c r="S57" i="1" s="1"/>
  <c r="F58" i="1"/>
  <c r="I58" i="1"/>
  <c r="S58" i="1" a="1"/>
  <c r="S58" i="1" s="1"/>
  <c r="F59" i="1"/>
  <c r="I59" i="1"/>
  <c r="S59" i="1" a="1"/>
  <c r="S59" i="1" s="1"/>
  <c r="F60" i="1"/>
  <c r="I60" i="1"/>
  <c r="S60" i="1" a="1"/>
  <c r="S60" i="1" s="1"/>
  <c r="F61" i="1"/>
  <c r="I61" i="1"/>
  <c r="S61" i="1" a="1"/>
  <c r="S61" i="1" s="1"/>
  <c r="F62" i="1"/>
  <c r="I62" i="1"/>
  <c r="S62" i="1" a="1"/>
  <c r="S62" i="1" s="1"/>
  <c r="F63" i="1"/>
  <c r="I63" i="1"/>
  <c r="S63" i="1" a="1"/>
  <c r="S63" i="1" s="1"/>
  <c r="F64" i="1"/>
  <c r="I64" i="1"/>
  <c r="S64" i="1" a="1"/>
  <c r="S64" i="1" s="1"/>
  <c r="F65" i="1"/>
  <c r="I65" i="1"/>
  <c r="S65" i="1" a="1"/>
  <c r="S65" i="1" s="1"/>
  <c r="F66" i="1"/>
  <c r="I66" i="1"/>
  <c r="S66" i="1" a="1"/>
  <c r="S66" i="1" s="1"/>
  <c r="F67" i="1"/>
  <c r="I67" i="1"/>
  <c r="S67" i="1" a="1"/>
  <c r="S67" i="1" s="1"/>
  <c r="F68" i="1"/>
  <c r="I68" i="1"/>
  <c r="S68" i="1" a="1"/>
  <c r="S68" i="1" s="1"/>
  <c r="F69" i="1"/>
  <c r="I69" i="1"/>
  <c r="S69" i="1" a="1"/>
  <c r="S69" i="1" s="1"/>
  <c r="F70" i="1"/>
  <c r="I70" i="1"/>
  <c r="S70" i="1" a="1"/>
  <c r="S70" i="1" s="1"/>
  <c r="F71" i="1"/>
  <c r="I71" i="1"/>
  <c r="S71" i="1" a="1"/>
  <c r="S71" i="1" s="1"/>
  <c r="F72" i="1"/>
  <c r="I72" i="1"/>
  <c r="S72" i="1" a="1"/>
  <c r="S72" i="1" s="1"/>
  <c r="F73" i="1"/>
  <c r="I73" i="1"/>
  <c r="S73" i="1" a="1"/>
  <c r="S73" i="1" s="1"/>
  <c r="F74" i="1"/>
  <c r="I74" i="1"/>
  <c r="S74" i="1" a="1"/>
  <c r="S74" i="1" s="1"/>
  <c r="F75" i="1"/>
  <c r="I75" i="1"/>
  <c r="S75" i="1" a="1"/>
  <c r="S75" i="1" s="1"/>
  <c r="F76" i="1"/>
  <c r="I76" i="1"/>
  <c r="S76" i="1" a="1"/>
  <c r="S76" i="1" s="1"/>
  <c r="F77" i="1"/>
  <c r="I77" i="1"/>
  <c r="S77" i="1" a="1"/>
  <c r="S77" i="1" s="1"/>
  <c r="F78" i="1"/>
  <c r="I78" i="1"/>
  <c r="S78" i="1" a="1"/>
  <c r="S78" i="1" s="1"/>
  <c r="F79" i="1"/>
  <c r="I79" i="1"/>
  <c r="S79" i="1" a="1"/>
  <c r="S79" i="1" s="1"/>
  <c r="F80" i="1"/>
  <c r="I80" i="1"/>
  <c r="S80" i="1" a="1"/>
  <c r="S80" i="1" s="1"/>
  <c r="F81" i="1"/>
  <c r="I81" i="1"/>
  <c r="S81" i="1" a="1"/>
  <c r="S81" i="1" s="1"/>
  <c r="F82" i="1"/>
  <c r="I82" i="1"/>
  <c r="S82" i="1" a="1"/>
  <c r="S82" i="1" s="1"/>
  <c r="F83" i="1"/>
  <c r="I83" i="1"/>
  <c r="S83" i="1" a="1"/>
  <c r="S83" i="1" s="1"/>
  <c r="F84" i="1"/>
  <c r="I84" i="1"/>
  <c r="S84" i="1" a="1"/>
  <c r="S84" i="1" s="1"/>
  <c r="F85" i="1"/>
  <c r="I85" i="1"/>
  <c r="S85" i="1" a="1"/>
  <c r="S85" i="1" s="1"/>
  <c r="F86" i="1"/>
  <c r="I86" i="1"/>
  <c r="S86" i="1" a="1"/>
  <c r="S86" i="1" s="1"/>
  <c r="F87" i="1"/>
  <c r="I87" i="1"/>
  <c r="S87" i="1" a="1"/>
  <c r="S87" i="1" s="1"/>
  <c r="F88" i="1"/>
  <c r="I88" i="1"/>
  <c r="S88" i="1" a="1"/>
  <c r="S88" i="1" s="1"/>
  <c r="F89" i="1"/>
  <c r="I89" i="1"/>
  <c r="S89" i="1" a="1"/>
  <c r="S89" i="1" s="1"/>
  <c r="F90" i="1"/>
  <c r="I90" i="1"/>
  <c r="S90" i="1" a="1"/>
  <c r="S90" i="1" s="1"/>
  <c r="F91" i="1"/>
  <c r="I91" i="1"/>
  <c r="S91" i="1" a="1"/>
  <c r="S91" i="1" s="1"/>
  <c r="F92" i="1"/>
  <c r="I92" i="1"/>
  <c r="S92" i="1" a="1"/>
  <c r="S92" i="1" s="1"/>
  <c r="F93" i="1"/>
  <c r="I93" i="1"/>
  <c r="S93" i="1" a="1"/>
  <c r="S93" i="1" s="1"/>
  <c r="F94" i="1"/>
  <c r="I94" i="1"/>
  <c r="S94" i="1" a="1"/>
  <c r="S94" i="1" s="1"/>
  <c r="F95" i="1"/>
  <c r="I95" i="1"/>
  <c r="S95" i="1" a="1"/>
  <c r="S95" i="1" s="1"/>
  <c r="F96" i="1"/>
  <c r="I96" i="1"/>
  <c r="S96" i="1" a="1"/>
  <c r="S96" i="1" s="1"/>
  <c r="F97" i="1"/>
  <c r="I97" i="1"/>
  <c r="S97" i="1" a="1"/>
  <c r="S97" i="1" s="1"/>
  <c r="F98" i="1"/>
  <c r="I98" i="1"/>
  <c r="S98" i="1" a="1"/>
  <c r="S98" i="1" s="1"/>
  <c r="F99" i="1"/>
  <c r="I99" i="1"/>
  <c r="S99" i="1" a="1"/>
  <c r="S99" i="1" s="1"/>
  <c r="F100" i="1"/>
  <c r="I100" i="1"/>
  <c r="S100" i="1" a="1"/>
  <c r="S100" i="1" s="1"/>
  <c r="F101" i="1"/>
  <c r="I101" i="1"/>
  <c r="S101" i="1" a="1"/>
  <c r="S101" i="1" s="1"/>
  <c r="F102" i="1"/>
  <c r="I102" i="1"/>
  <c r="S102" i="1" a="1"/>
  <c r="S102" i="1" s="1"/>
  <c r="F103" i="1"/>
  <c r="I103" i="1"/>
  <c r="S103" i="1" a="1"/>
  <c r="S103" i="1" s="1"/>
  <c r="F104" i="1"/>
  <c r="I104" i="1"/>
  <c r="S104" i="1" a="1"/>
  <c r="S104" i="1" s="1"/>
  <c r="F105" i="1"/>
  <c r="I105" i="1"/>
  <c r="S105" i="1" a="1"/>
  <c r="S105" i="1" s="1"/>
  <c r="F106" i="1"/>
  <c r="I106" i="1"/>
  <c r="S106" i="1" a="1"/>
  <c r="S106" i="1" s="1"/>
  <c r="F107" i="1"/>
  <c r="I107" i="1"/>
  <c r="S107" i="1" a="1"/>
  <c r="S107" i="1" s="1"/>
  <c r="F108" i="1"/>
  <c r="I108" i="1"/>
  <c r="S108" i="1" a="1"/>
  <c r="S108" i="1" s="1"/>
  <c r="F109" i="1"/>
  <c r="I109" i="1"/>
  <c r="S109" i="1" a="1"/>
  <c r="S109" i="1" s="1"/>
  <c r="F110" i="1"/>
  <c r="I110" i="1"/>
  <c r="S110" i="1" a="1"/>
  <c r="S110" i="1" s="1"/>
  <c r="F111" i="1"/>
  <c r="I111" i="1"/>
  <c r="S111" i="1" a="1"/>
  <c r="S111" i="1" s="1"/>
  <c r="F112" i="1"/>
  <c r="I112" i="1"/>
  <c r="S112" i="1" a="1"/>
  <c r="S112" i="1" s="1"/>
  <c r="F113" i="1"/>
  <c r="I113" i="1"/>
  <c r="S113" i="1" a="1"/>
  <c r="S113" i="1" s="1"/>
  <c r="F114" i="1"/>
  <c r="I114" i="1"/>
  <c r="S114" i="1" a="1"/>
  <c r="S114" i="1" s="1"/>
  <c r="F115" i="1"/>
  <c r="I115" i="1"/>
  <c r="S115" i="1" a="1"/>
  <c r="S115" i="1" s="1"/>
  <c r="F116" i="1"/>
  <c r="I116" i="1"/>
  <c r="S116" i="1" a="1"/>
  <c r="S116" i="1" s="1"/>
  <c r="F117" i="1"/>
  <c r="I117" i="1"/>
  <c r="S117" i="1" a="1"/>
  <c r="S117" i="1" s="1"/>
  <c r="F118" i="1"/>
  <c r="I118" i="1"/>
  <c r="S118" i="1" a="1"/>
  <c r="S118" i="1" s="1"/>
  <c r="F119" i="1"/>
  <c r="I119" i="1"/>
  <c r="S119" i="1" a="1"/>
  <c r="S119" i="1" s="1"/>
  <c r="F120" i="1"/>
  <c r="I120" i="1"/>
  <c r="S120" i="1" a="1"/>
  <c r="S120" i="1" s="1"/>
  <c r="F121" i="1"/>
  <c r="I121" i="1"/>
  <c r="S121" i="1" a="1"/>
  <c r="S121" i="1" s="1"/>
  <c r="F122" i="1"/>
  <c r="I122" i="1"/>
  <c r="S122" i="1" a="1"/>
  <c r="S122" i="1" s="1"/>
  <c r="F123" i="1"/>
  <c r="I123" i="1"/>
  <c r="S123" i="1" a="1"/>
  <c r="S123" i="1" s="1"/>
  <c r="F124" i="1"/>
  <c r="I124" i="1"/>
  <c r="S124" i="1" a="1"/>
  <c r="S124" i="1" s="1"/>
  <c r="F125" i="1"/>
  <c r="I125" i="1"/>
  <c r="S125" i="1" a="1"/>
  <c r="S125" i="1" s="1"/>
  <c r="F126" i="1"/>
  <c r="I126" i="1"/>
  <c r="S126" i="1" a="1"/>
  <c r="S126" i="1" s="1"/>
  <c r="F127" i="1"/>
  <c r="I127" i="1"/>
  <c r="S127" i="1" a="1"/>
  <c r="S127" i="1" s="1"/>
  <c r="F128" i="1"/>
  <c r="I128" i="1"/>
  <c r="S128" i="1" a="1"/>
  <c r="S128" i="1" s="1"/>
  <c r="F129" i="1"/>
  <c r="I129" i="1"/>
  <c r="S129" i="1" a="1"/>
  <c r="S129" i="1" s="1"/>
  <c r="F130" i="1"/>
  <c r="I130" i="1"/>
  <c r="S130" i="1" a="1"/>
  <c r="S130" i="1" s="1"/>
  <c r="F131" i="1"/>
  <c r="I131" i="1"/>
  <c r="S131" i="1" a="1"/>
  <c r="S131" i="1" s="1"/>
  <c r="F132" i="1"/>
  <c r="I132" i="1"/>
  <c r="S132" i="1" a="1"/>
  <c r="S132" i="1" s="1"/>
  <c r="F133" i="1"/>
  <c r="I133" i="1"/>
  <c r="S133" i="1" a="1"/>
  <c r="S133" i="1" s="1"/>
  <c r="F134" i="1"/>
  <c r="I134" i="1"/>
  <c r="S134" i="1" a="1"/>
  <c r="S134" i="1" s="1"/>
  <c r="F135" i="1"/>
  <c r="I135" i="1"/>
  <c r="S135" i="1" a="1"/>
  <c r="S135" i="1" s="1"/>
  <c r="F136" i="1"/>
  <c r="I136" i="1"/>
  <c r="S136" i="1" a="1"/>
  <c r="S136" i="1" s="1"/>
  <c r="F137" i="1"/>
  <c r="I137" i="1"/>
  <c r="S137" i="1" a="1"/>
  <c r="S137" i="1" s="1"/>
  <c r="F138" i="1"/>
  <c r="I138" i="1"/>
  <c r="S138" i="1" a="1"/>
  <c r="S138" i="1" s="1"/>
  <c r="F139" i="1"/>
  <c r="I139" i="1"/>
  <c r="S139" i="1" a="1"/>
  <c r="S139" i="1" s="1"/>
  <c r="F140" i="1"/>
  <c r="I140" i="1"/>
  <c r="S140" i="1" a="1"/>
  <c r="S140" i="1" s="1"/>
  <c r="F141" i="1"/>
  <c r="I141" i="1"/>
  <c r="S141" i="1" a="1"/>
  <c r="S141" i="1" s="1"/>
  <c r="F142" i="1"/>
  <c r="I142" i="1"/>
  <c r="S142" i="1" a="1"/>
  <c r="S142" i="1" s="1"/>
  <c r="F143" i="1"/>
  <c r="I143" i="1"/>
  <c r="S143" i="1" a="1"/>
  <c r="S143" i="1" s="1"/>
  <c r="F144" i="1"/>
  <c r="I144" i="1"/>
  <c r="S144" i="1" a="1"/>
  <c r="S144" i="1" s="1"/>
  <c r="F145" i="1"/>
  <c r="I145" i="1"/>
  <c r="S145" i="1" a="1"/>
  <c r="S145" i="1" s="1"/>
  <c r="F146" i="1"/>
  <c r="I146" i="1"/>
  <c r="S146" i="1" a="1"/>
  <c r="S146" i="1" s="1"/>
  <c r="F147" i="1"/>
  <c r="I147" i="1"/>
  <c r="S147" i="1" a="1"/>
  <c r="S147" i="1" s="1"/>
  <c r="F148" i="1"/>
  <c r="I148" i="1"/>
  <c r="S148" i="1" a="1"/>
  <c r="S148" i="1" s="1"/>
  <c r="F149" i="1"/>
  <c r="I149" i="1"/>
  <c r="S149" i="1" a="1"/>
  <c r="S149" i="1" s="1"/>
  <c r="F150" i="1"/>
  <c r="I150" i="1"/>
  <c r="S150" i="1" a="1"/>
  <c r="S150" i="1" s="1"/>
  <c r="F151" i="1"/>
  <c r="I151" i="1"/>
  <c r="S151" i="1" a="1"/>
  <c r="S151" i="1" s="1"/>
  <c r="F152" i="1"/>
  <c r="I152" i="1"/>
  <c r="S152" i="1" a="1"/>
  <c r="S152" i="1" s="1"/>
  <c r="F153" i="1"/>
  <c r="I153" i="1"/>
  <c r="S153" i="1" a="1"/>
  <c r="S153" i="1" s="1"/>
  <c r="F154" i="1"/>
  <c r="I154" i="1"/>
  <c r="S154" i="1" a="1"/>
  <c r="S154" i="1" s="1"/>
  <c r="F155" i="1"/>
  <c r="I155" i="1"/>
  <c r="S155" i="1" a="1"/>
  <c r="S155" i="1" s="1"/>
  <c r="F156" i="1"/>
  <c r="I156" i="1"/>
  <c r="S156" i="1" a="1"/>
  <c r="S156" i="1" s="1"/>
  <c r="F157" i="1"/>
  <c r="I157" i="1"/>
  <c r="S157" i="1" a="1"/>
  <c r="S157" i="1" s="1"/>
  <c r="F158" i="1"/>
  <c r="I158" i="1"/>
  <c r="S158" i="1" a="1"/>
  <c r="S158" i="1" s="1"/>
  <c r="F159" i="1"/>
  <c r="I159" i="1"/>
  <c r="S159" i="1" a="1"/>
  <c r="S159" i="1" s="1"/>
  <c r="F160" i="1"/>
  <c r="I160" i="1"/>
  <c r="S160" i="1" a="1"/>
  <c r="S160" i="1" s="1"/>
  <c r="F161" i="1"/>
  <c r="I161" i="1"/>
  <c r="S161" i="1" a="1"/>
  <c r="S161" i="1" s="1"/>
  <c r="F162" i="1"/>
  <c r="I162" i="1"/>
  <c r="S162" i="1" a="1"/>
  <c r="S162" i="1" s="1"/>
  <c r="F163" i="1"/>
  <c r="I163" i="1"/>
  <c r="S163" i="1" a="1"/>
  <c r="S163" i="1" s="1"/>
  <c r="F164" i="1"/>
  <c r="I164" i="1"/>
  <c r="S164" i="1" a="1"/>
  <c r="S164" i="1" s="1"/>
  <c r="F165" i="1"/>
  <c r="I165" i="1"/>
  <c r="S165" i="1" a="1"/>
  <c r="S165" i="1" s="1"/>
  <c r="F166" i="1"/>
  <c r="I166" i="1"/>
  <c r="S166" i="1" a="1"/>
  <c r="S166" i="1" s="1"/>
  <c r="F167" i="1"/>
  <c r="I167" i="1"/>
  <c r="S167" i="1" a="1"/>
  <c r="S167" i="1" s="1"/>
  <c r="F168" i="1"/>
  <c r="I168" i="1"/>
  <c r="S168" i="1" a="1"/>
  <c r="S168" i="1" s="1"/>
  <c r="F169" i="1"/>
  <c r="I169" i="1"/>
  <c r="S169" i="1" a="1"/>
  <c r="S169" i="1" s="1"/>
  <c r="F170" i="1"/>
  <c r="I170" i="1"/>
  <c r="S170" i="1" a="1"/>
  <c r="S170" i="1" s="1"/>
  <c r="F171" i="1"/>
  <c r="I171" i="1"/>
  <c r="S171" i="1" a="1"/>
  <c r="S171" i="1" s="1"/>
  <c r="F172" i="1"/>
  <c r="I172" i="1"/>
  <c r="S172" i="1" a="1"/>
  <c r="S172" i="1" s="1"/>
  <c r="F173" i="1"/>
  <c r="I173" i="1"/>
  <c r="S173" i="1" a="1"/>
  <c r="S173" i="1" s="1"/>
  <c r="F174" i="1"/>
  <c r="I174" i="1"/>
  <c r="S174" i="1" a="1"/>
  <c r="S174" i="1" s="1"/>
  <c r="F175" i="1"/>
  <c r="I175" i="1"/>
  <c r="S175" i="1" a="1"/>
  <c r="S175" i="1" s="1"/>
  <c r="F176" i="1"/>
  <c r="I176" i="1"/>
  <c r="S176" i="1" a="1"/>
  <c r="S176" i="1" s="1"/>
  <c r="F177" i="1"/>
  <c r="I177" i="1"/>
  <c r="S177" i="1" a="1"/>
  <c r="S177" i="1" s="1"/>
  <c r="F178" i="1"/>
  <c r="I178" i="1"/>
  <c r="S178" i="1" a="1"/>
  <c r="S178" i="1" s="1"/>
  <c r="F179" i="1"/>
  <c r="I179" i="1"/>
  <c r="S179" i="1" a="1"/>
  <c r="S179" i="1" s="1"/>
  <c r="F180" i="1"/>
  <c r="I180" i="1"/>
  <c r="S180" i="1" a="1"/>
  <c r="S180" i="1" s="1"/>
  <c r="F181" i="1"/>
  <c r="I181" i="1"/>
  <c r="S181" i="1" a="1"/>
  <c r="S181" i="1" s="1"/>
  <c r="F182" i="1"/>
  <c r="I182" i="1"/>
  <c r="S182" i="1" a="1"/>
  <c r="S182" i="1" s="1"/>
  <c r="F183" i="1"/>
  <c r="I183" i="1"/>
  <c r="S183" i="1" a="1"/>
  <c r="S183" i="1" s="1"/>
  <c r="F184" i="1"/>
  <c r="I184" i="1"/>
  <c r="S184" i="1" a="1"/>
  <c r="S184" i="1" s="1"/>
  <c r="F185" i="1"/>
  <c r="I185" i="1"/>
  <c r="S185" i="1" a="1"/>
  <c r="S185" i="1" s="1"/>
  <c r="F186" i="1"/>
  <c r="I186" i="1"/>
  <c r="S186" i="1" a="1"/>
  <c r="S186" i="1" s="1"/>
  <c r="F187" i="1"/>
  <c r="I187" i="1"/>
  <c r="S187" i="1" a="1"/>
  <c r="S187" i="1" s="1"/>
  <c r="F188" i="1"/>
  <c r="I188" i="1"/>
  <c r="S188" i="1" a="1"/>
  <c r="S188" i="1" s="1"/>
  <c r="F189" i="1"/>
  <c r="I189" i="1"/>
  <c r="S189" i="1" a="1"/>
  <c r="S189" i="1" s="1"/>
  <c r="F190" i="1"/>
  <c r="I190" i="1"/>
  <c r="S190" i="1" a="1"/>
  <c r="S190" i="1" s="1"/>
  <c r="F191" i="1"/>
  <c r="I191" i="1"/>
  <c r="S191" i="1" a="1"/>
  <c r="S191" i="1" s="1"/>
  <c r="F192" i="1"/>
  <c r="I192" i="1"/>
  <c r="S192" i="1" a="1"/>
  <c r="S192" i="1" s="1"/>
  <c r="F193" i="1"/>
  <c r="I193" i="1"/>
  <c r="S193" i="1" a="1"/>
  <c r="S193" i="1" s="1"/>
  <c r="F194" i="1"/>
  <c r="I194" i="1"/>
  <c r="S194" i="1" a="1"/>
  <c r="S194" i="1" s="1"/>
  <c r="F195" i="1"/>
  <c r="I195" i="1"/>
  <c r="S195" i="1" a="1"/>
  <c r="S195" i="1" s="1"/>
  <c r="F196" i="1"/>
  <c r="I196" i="1"/>
  <c r="S196" i="1" a="1"/>
  <c r="S196" i="1" s="1"/>
  <c r="F197" i="1"/>
  <c r="I197" i="1"/>
  <c r="S197" i="1" a="1"/>
  <c r="S197" i="1" s="1"/>
  <c r="F198" i="1"/>
  <c r="I198" i="1"/>
  <c r="S198" i="1" a="1"/>
  <c r="S198" i="1" s="1"/>
  <c r="F199" i="1"/>
  <c r="I199" i="1"/>
  <c r="S199" i="1" a="1"/>
  <c r="S199" i="1" s="1"/>
  <c r="F200" i="1"/>
  <c r="I200" i="1"/>
  <c r="S200" i="1" a="1"/>
  <c r="S200" i="1" s="1"/>
  <c r="F201" i="1"/>
  <c r="I201" i="1"/>
  <c r="S201" i="1" a="1"/>
  <c r="S201" i="1" s="1"/>
  <c r="F202" i="1"/>
  <c r="I202" i="1"/>
  <c r="S202" i="1"/>
  <c r="S202" i="1" a="1"/>
  <c r="F203" i="1"/>
  <c r="I203" i="1"/>
  <c r="S203" i="1" a="1"/>
  <c r="S203" i="1" s="1"/>
  <c r="F204" i="1"/>
  <c r="I204" i="1"/>
  <c r="S204" i="1" a="1"/>
  <c r="S204" i="1" s="1"/>
  <c r="F205" i="1"/>
  <c r="I205" i="1"/>
  <c r="S205" i="1" a="1"/>
  <c r="S205" i="1" s="1"/>
  <c r="F206" i="1"/>
  <c r="I206" i="1"/>
  <c r="S206" i="1" a="1"/>
  <c r="S206" i="1" s="1"/>
  <c r="F207" i="1"/>
  <c r="I207" i="1"/>
  <c r="S207" i="1" a="1"/>
  <c r="S207" i="1" s="1"/>
  <c r="F208" i="1"/>
  <c r="I208" i="1"/>
  <c r="S208" i="1" a="1"/>
  <c r="S208" i="1" s="1"/>
  <c r="F209" i="1"/>
  <c r="I209" i="1"/>
  <c r="S209" i="1" a="1"/>
  <c r="S209" i="1" s="1"/>
  <c r="F210" i="1"/>
  <c r="I210" i="1"/>
  <c r="S210" i="1" a="1"/>
  <c r="S210" i="1" s="1"/>
  <c r="F211" i="1"/>
  <c r="I211" i="1"/>
  <c r="S211" i="1" a="1"/>
  <c r="S211" i="1" s="1"/>
  <c r="F212" i="1"/>
  <c r="I212" i="1"/>
  <c r="S212" i="1" a="1"/>
  <c r="S212" i="1" s="1"/>
  <c r="F213" i="1"/>
  <c r="I213" i="1"/>
  <c r="S213" i="1" a="1"/>
  <c r="S213" i="1" s="1"/>
  <c r="F214" i="1"/>
  <c r="I214" i="1"/>
  <c r="S214" i="1" a="1"/>
  <c r="S214" i="1" s="1"/>
  <c r="F215" i="1"/>
  <c r="I215" i="1"/>
  <c r="S215" i="1" a="1"/>
  <c r="S215" i="1" s="1"/>
  <c r="F216" i="1"/>
  <c r="I216" i="1"/>
  <c r="S216" i="1" a="1"/>
  <c r="S216" i="1" s="1"/>
  <c r="F217" i="1"/>
  <c r="I217" i="1"/>
  <c r="S217" i="1"/>
  <c r="S217" i="1" a="1"/>
  <c r="F218" i="1"/>
  <c r="I218" i="1"/>
  <c r="S218" i="1" a="1"/>
  <c r="S218" i="1" s="1"/>
  <c r="F219" i="1"/>
  <c r="I219" i="1"/>
  <c r="S219" i="1" a="1"/>
  <c r="S219" i="1" s="1"/>
  <c r="F220" i="1"/>
  <c r="I220" i="1"/>
  <c r="S220" i="1"/>
  <c r="S220" i="1" a="1"/>
  <c r="F221" i="1"/>
  <c r="I221" i="1"/>
  <c r="S221" i="1" a="1"/>
  <c r="S221" i="1" s="1"/>
  <c r="F222" i="1"/>
  <c r="I222" i="1"/>
  <c r="S222" i="1" a="1"/>
  <c r="S222" i="1" s="1"/>
  <c r="F223" i="1"/>
  <c r="I223" i="1"/>
  <c r="S223" i="1" a="1"/>
  <c r="S223" i="1" s="1"/>
  <c r="F224" i="1"/>
  <c r="I224" i="1"/>
  <c r="S224" i="1" a="1"/>
  <c r="S224" i="1" s="1"/>
  <c r="F225" i="1"/>
  <c r="I225" i="1"/>
  <c r="S225" i="1" a="1"/>
  <c r="S225" i="1" s="1"/>
  <c r="F226" i="1"/>
  <c r="I226" i="1"/>
  <c r="S226" i="1" a="1"/>
  <c r="S226" i="1" s="1"/>
  <c r="F227" i="1"/>
  <c r="I227" i="1"/>
  <c r="S227" i="1" a="1"/>
  <c r="S227" i="1" s="1"/>
  <c r="F228" i="1"/>
  <c r="I228" i="1"/>
  <c r="S228" i="1" a="1"/>
  <c r="S228" i="1" s="1"/>
  <c r="F229" i="1"/>
  <c r="I229" i="1"/>
  <c r="S229" i="1" a="1"/>
  <c r="S229" i="1" s="1"/>
  <c r="F230" i="1"/>
  <c r="I230" i="1"/>
  <c r="S230" i="1" a="1"/>
  <c r="S230" i="1" s="1"/>
  <c r="F231" i="1"/>
  <c r="I231" i="1"/>
  <c r="S231" i="1" a="1"/>
  <c r="S231" i="1" s="1"/>
  <c r="F232" i="1"/>
  <c r="I232" i="1"/>
  <c r="S232" i="1" a="1"/>
  <c r="S232" i="1" s="1"/>
  <c r="F233" i="1"/>
  <c r="I233" i="1"/>
  <c r="S233" i="1" a="1"/>
  <c r="S233" i="1" s="1"/>
  <c r="F234" i="1"/>
  <c r="I234" i="1"/>
  <c r="S234" i="1" a="1"/>
  <c r="S234" i="1" s="1"/>
  <c r="F235" i="1"/>
  <c r="I235" i="1"/>
  <c r="S235" i="1"/>
  <c r="S235" i="1" a="1"/>
  <c r="F236" i="1"/>
  <c r="I236" i="1"/>
  <c r="S236" i="1" a="1"/>
  <c r="S236" i="1" s="1"/>
  <c r="F237" i="1"/>
  <c r="I237" i="1"/>
  <c r="S237" i="1" a="1"/>
  <c r="S237" i="1" s="1"/>
  <c r="F238" i="1"/>
  <c r="I238" i="1"/>
  <c r="S238" i="1" a="1"/>
  <c r="S238" i="1" s="1"/>
  <c r="F239" i="1"/>
  <c r="I239" i="1"/>
  <c r="S239" i="1" a="1"/>
  <c r="S239" i="1" s="1"/>
  <c r="F240" i="1"/>
  <c r="I240" i="1"/>
  <c r="S240" i="1" a="1"/>
  <c r="S240" i="1" s="1"/>
  <c r="F241" i="1"/>
  <c r="I241" i="1"/>
  <c r="S241" i="1" a="1"/>
  <c r="S241" i="1" s="1"/>
  <c r="F242" i="1"/>
  <c r="I242" i="1"/>
  <c r="S242" i="1" a="1"/>
  <c r="S242" i="1" s="1"/>
  <c r="F243" i="1"/>
  <c r="I243" i="1"/>
  <c r="S243" i="1" a="1"/>
  <c r="S243" i="1" s="1"/>
  <c r="F244" i="1"/>
  <c r="I244" i="1"/>
  <c r="S244" i="1" a="1"/>
  <c r="S244" i="1" s="1"/>
  <c r="F245" i="1"/>
  <c r="I245" i="1"/>
  <c r="S245" i="1" a="1"/>
  <c r="S245" i="1" s="1"/>
  <c r="F246" i="1"/>
  <c r="I246" i="1"/>
  <c r="S246" i="1" a="1"/>
  <c r="S246" i="1" s="1"/>
  <c r="F247" i="1"/>
  <c r="I247" i="1"/>
  <c r="S247" i="1" a="1"/>
  <c r="S247" i="1" s="1"/>
  <c r="F248" i="1"/>
  <c r="I248" i="1"/>
  <c r="S248" i="1" a="1"/>
  <c r="S248" i="1" s="1"/>
  <c r="F249" i="1"/>
  <c r="I249" i="1"/>
  <c r="S249" i="1" a="1"/>
  <c r="S249" i="1" s="1"/>
  <c r="F250" i="1"/>
  <c r="I250" i="1"/>
  <c r="S250" i="1" a="1"/>
  <c r="S250" i="1" s="1"/>
  <c r="F251" i="1"/>
  <c r="I251" i="1"/>
  <c r="S251" i="1" a="1"/>
  <c r="S251" i="1" s="1"/>
  <c r="F252" i="1"/>
  <c r="I252" i="1"/>
  <c r="S252" i="1" a="1"/>
  <c r="S252" i="1" s="1"/>
  <c r="F253" i="1"/>
  <c r="I253" i="1"/>
  <c r="S253" i="1" a="1"/>
  <c r="S253" i="1" s="1"/>
  <c r="F254" i="1"/>
  <c r="I254" i="1"/>
  <c r="S254" i="1" a="1"/>
  <c r="S254" i="1" s="1"/>
  <c r="F255" i="1"/>
  <c r="I255" i="1"/>
  <c r="S255" i="1" a="1"/>
  <c r="S255" i="1" s="1"/>
  <c r="F256" i="1"/>
  <c r="I256" i="1"/>
  <c r="S256" i="1" a="1"/>
  <c r="S256" i="1" s="1"/>
  <c r="F257" i="1"/>
  <c r="I257" i="1"/>
  <c r="S257" i="1" a="1"/>
  <c r="S257" i="1" s="1"/>
  <c r="F258" i="1"/>
  <c r="I258" i="1"/>
  <c r="S258" i="1" a="1"/>
  <c r="S258" i="1" s="1"/>
  <c r="F259" i="1"/>
  <c r="I259" i="1"/>
  <c r="S259" i="1" a="1"/>
  <c r="S259" i="1" s="1"/>
  <c r="F260" i="1"/>
  <c r="I260" i="1"/>
  <c r="S260" i="1" a="1"/>
  <c r="S260" i="1" s="1"/>
  <c r="F261" i="1"/>
  <c r="I261" i="1"/>
  <c r="S261" i="1" a="1"/>
  <c r="S261" i="1" s="1"/>
  <c r="F262" i="1"/>
  <c r="I262" i="1"/>
  <c r="S262" i="1" a="1"/>
  <c r="S262" i="1" s="1"/>
  <c r="F263" i="1"/>
  <c r="I263" i="1"/>
  <c r="S263" i="1" a="1"/>
  <c r="S263" i="1" s="1"/>
  <c r="F264" i="1"/>
  <c r="I264" i="1"/>
  <c r="S264" i="1" a="1"/>
  <c r="S264" i="1" s="1"/>
  <c r="F265" i="1"/>
  <c r="I265" i="1"/>
  <c r="S265" i="1"/>
  <c r="S265" i="1" a="1"/>
  <c r="F266" i="1"/>
  <c r="I266" i="1"/>
  <c r="S266" i="1" a="1"/>
  <c r="S266" i="1" s="1"/>
  <c r="F267" i="1"/>
  <c r="I267" i="1"/>
  <c r="S267" i="1" a="1"/>
  <c r="S267" i="1" s="1"/>
  <c r="F268" i="1"/>
  <c r="I268" i="1"/>
  <c r="S268" i="1" a="1"/>
  <c r="S268" i="1" s="1"/>
  <c r="F269" i="1"/>
  <c r="I269" i="1"/>
  <c r="S269" i="1" a="1"/>
  <c r="S269" i="1" s="1"/>
  <c r="F270" i="1"/>
  <c r="I270" i="1"/>
  <c r="S270" i="1" a="1"/>
  <c r="S270" i="1" s="1"/>
  <c r="F271" i="1"/>
  <c r="I271" i="1"/>
  <c r="S271" i="1" a="1"/>
  <c r="S271" i="1" s="1"/>
  <c r="F272" i="1"/>
  <c r="I272" i="1"/>
  <c r="S272" i="1" a="1"/>
  <c r="S272" i="1" s="1"/>
  <c r="F273" i="1"/>
  <c r="I273" i="1"/>
  <c r="S273" i="1" a="1"/>
  <c r="S273" i="1" s="1"/>
  <c r="F274" i="1"/>
  <c r="I274" i="1"/>
  <c r="S274" i="1" a="1"/>
  <c r="S274" i="1" s="1"/>
  <c r="F275" i="1"/>
  <c r="I275" i="1"/>
  <c r="S275" i="1" a="1"/>
  <c r="S275" i="1" s="1"/>
  <c r="F276" i="1"/>
  <c r="I276" i="1"/>
  <c r="S276" i="1" a="1"/>
  <c r="S276" i="1" s="1"/>
  <c r="F277" i="1"/>
  <c r="I277" i="1"/>
  <c r="S277" i="1" a="1"/>
  <c r="S277" i="1" s="1"/>
  <c r="F278" i="1"/>
  <c r="I278" i="1"/>
  <c r="S278" i="1" a="1"/>
  <c r="S278" i="1" s="1"/>
  <c r="F279" i="1"/>
  <c r="I279" i="1"/>
  <c r="S279" i="1"/>
  <c r="S279" i="1" a="1"/>
  <c r="F280" i="1"/>
  <c r="I280" i="1"/>
  <c r="S280" i="1" a="1"/>
  <c r="S280" i="1" s="1"/>
  <c r="F281" i="1"/>
  <c r="I281" i="1"/>
  <c r="S281" i="1" a="1"/>
  <c r="S281" i="1" s="1"/>
  <c r="F282" i="1"/>
  <c r="I282" i="1"/>
  <c r="S282" i="1" a="1"/>
  <c r="S282" i="1" s="1"/>
  <c r="F283" i="1"/>
  <c r="I283" i="1"/>
  <c r="S283" i="1" a="1"/>
  <c r="S283" i="1" s="1"/>
  <c r="F284" i="1"/>
  <c r="I284" i="1"/>
  <c r="S284" i="1" a="1"/>
  <c r="S284" i="1" s="1"/>
  <c r="F285" i="1"/>
  <c r="I285" i="1"/>
  <c r="S285" i="1" a="1"/>
  <c r="S285" i="1" s="1"/>
  <c r="F286" i="1"/>
  <c r="I286" i="1"/>
  <c r="S286" i="1" a="1"/>
  <c r="S286" i="1" s="1"/>
  <c r="F287" i="1"/>
  <c r="I287" i="1"/>
  <c r="S287" i="1" a="1"/>
  <c r="S287" i="1" s="1"/>
  <c r="F288" i="1"/>
  <c r="I288" i="1"/>
  <c r="S288" i="1" a="1"/>
  <c r="S288" i="1" s="1"/>
  <c r="F289" i="1"/>
  <c r="I289" i="1"/>
  <c r="S289" i="1" a="1"/>
  <c r="S289" i="1" s="1"/>
  <c r="F290" i="1"/>
  <c r="I290" i="1"/>
  <c r="S290" i="1" a="1"/>
  <c r="S290" i="1" s="1"/>
  <c r="F291" i="1"/>
  <c r="I291" i="1"/>
  <c r="S291" i="1" a="1"/>
  <c r="S291" i="1" s="1"/>
  <c r="F292" i="1"/>
  <c r="I292" i="1"/>
  <c r="S292" i="1" a="1"/>
  <c r="S292" i="1" s="1"/>
  <c r="F293" i="1"/>
  <c r="I293" i="1"/>
  <c r="S293" i="1" a="1"/>
  <c r="S293" i="1" s="1"/>
  <c r="F294" i="1"/>
  <c r="I294" i="1"/>
  <c r="S294" i="1" a="1"/>
  <c r="S294" i="1" s="1"/>
  <c r="F295" i="1"/>
  <c r="I295" i="1"/>
  <c r="S295" i="1" a="1"/>
  <c r="S295" i="1" s="1"/>
  <c r="F296" i="1"/>
  <c r="I296" i="1"/>
  <c r="S296" i="1" a="1"/>
  <c r="S296" i="1" s="1"/>
  <c r="F297" i="1"/>
  <c r="I297" i="1"/>
  <c r="S297" i="1" a="1"/>
  <c r="S297" i="1" s="1"/>
  <c r="F298" i="1"/>
  <c r="I298" i="1"/>
  <c r="S298" i="1" a="1"/>
  <c r="S298" i="1" s="1"/>
  <c r="F299" i="1"/>
  <c r="I299" i="1"/>
  <c r="S299" i="1" a="1"/>
  <c r="S299" i="1" s="1"/>
  <c r="F300" i="1"/>
  <c r="I300" i="1"/>
  <c r="S300" i="1" a="1"/>
  <c r="S300" i="1" s="1"/>
  <c r="F301" i="1"/>
  <c r="I301" i="1"/>
  <c r="S301" i="1" a="1"/>
  <c r="S301" i="1" s="1"/>
  <c r="F302" i="1"/>
  <c r="I302" i="1"/>
  <c r="S302" i="1" a="1"/>
  <c r="S302" i="1" s="1"/>
  <c r="F303" i="1"/>
  <c r="I303" i="1"/>
  <c r="S303" i="1" a="1"/>
  <c r="S303" i="1" s="1"/>
  <c r="F304" i="1"/>
  <c r="I304" i="1"/>
  <c r="S304" i="1" a="1"/>
  <c r="S304" i="1" s="1"/>
  <c r="F305" i="1"/>
  <c r="I305" i="1"/>
  <c r="S305" i="1" a="1"/>
  <c r="S305" i="1" s="1"/>
  <c r="F306" i="1"/>
  <c r="I306" i="1"/>
  <c r="S306" i="1" a="1"/>
  <c r="S306" i="1" s="1"/>
  <c r="F307" i="1"/>
  <c r="I307" i="1"/>
  <c r="S307" i="1" a="1"/>
  <c r="S307" i="1" s="1"/>
  <c r="F308" i="1"/>
  <c r="I308" i="1"/>
  <c r="S308" i="1" a="1"/>
  <c r="S308" i="1" s="1"/>
  <c r="F309" i="1"/>
  <c r="I309" i="1"/>
  <c r="S309" i="1" a="1"/>
  <c r="S309" i="1" s="1"/>
  <c r="F310" i="1"/>
  <c r="I310" i="1"/>
  <c r="S310" i="1" a="1"/>
  <c r="S310" i="1" s="1"/>
  <c r="F311" i="1"/>
  <c r="I311" i="1"/>
  <c r="S311" i="1" a="1"/>
  <c r="S311" i="1" s="1"/>
  <c r="F312" i="1"/>
  <c r="I312" i="1"/>
  <c r="S312" i="1" a="1"/>
  <c r="S312" i="1" s="1"/>
  <c r="F313" i="1"/>
  <c r="I313" i="1"/>
  <c r="S313" i="1" a="1"/>
  <c r="S313" i="1" s="1"/>
  <c r="F314" i="1"/>
  <c r="I314" i="1"/>
  <c r="S314" i="1" a="1"/>
  <c r="S314" i="1" s="1"/>
  <c r="F315" i="1"/>
  <c r="I315" i="1"/>
  <c r="S315" i="1" a="1"/>
  <c r="S315" i="1" s="1"/>
  <c r="F316" i="1"/>
  <c r="I316" i="1"/>
  <c r="S316" i="1" a="1"/>
  <c r="S316" i="1" s="1"/>
  <c r="F317" i="1"/>
  <c r="I317" i="1"/>
  <c r="S317" i="1" a="1"/>
  <c r="S317" i="1" s="1"/>
  <c r="F318" i="1"/>
  <c r="I318" i="1"/>
  <c r="S318" i="1" a="1"/>
  <c r="S318" i="1" s="1"/>
  <c r="F319" i="1"/>
  <c r="I319" i="1"/>
  <c r="S319" i="1"/>
  <c r="S319" i="1" a="1"/>
  <c r="F320" i="1"/>
  <c r="I320" i="1"/>
  <c r="S320" i="1" a="1"/>
  <c r="S320" i="1" s="1"/>
  <c r="F321" i="1"/>
  <c r="I321" i="1"/>
  <c r="S321" i="1" a="1"/>
  <c r="S321" i="1" s="1"/>
  <c r="F322" i="1"/>
  <c r="I322" i="1"/>
  <c r="S322" i="1" a="1"/>
  <c r="S322" i="1" s="1"/>
  <c r="F323" i="1"/>
  <c r="I323" i="1"/>
  <c r="S323" i="1" a="1"/>
  <c r="S323" i="1" s="1"/>
  <c r="F324" i="1"/>
  <c r="I324" i="1"/>
  <c r="S324" i="1" a="1"/>
  <c r="S324" i="1" s="1"/>
  <c r="F325" i="1"/>
  <c r="I325" i="1"/>
  <c r="S325" i="1" a="1"/>
  <c r="S325" i="1" s="1"/>
  <c r="F326" i="1"/>
  <c r="I326" i="1"/>
  <c r="S326" i="1" a="1"/>
  <c r="S326" i="1" s="1"/>
  <c r="F327" i="1"/>
  <c r="I327" i="1"/>
  <c r="S327" i="1" a="1"/>
  <c r="S327" i="1" s="1"/>
  <c r="F328" i="1"/>
  <c r="I328" i="1"/>
  <c r="S328" i="1" a="1"/>
  <c r="S328" i="1" s="1"/>
  <c r="F329" i="1"/>
  <c r="I329" i="1"/>
  <c r="S329" i="1" a="1"/>
  <c r="S329" i="1" s="1"/>
  <c r="F330" i="1"/>
  <c r="I330" i="1"/>
  <c r="S330" i="1" a="1"/>
  <c r="S330" i="1" s="1"/>
  <c r="F331" i="1"/>
  <c r="I331" i="1"/>
  <c r="S331" i="1" a="1"/>
  <c r="S331" i="1" s="1"/>
  <c r="F332" i="1"/>
  <c r="I332" i="1"/>
  <c r="S332" i="1" a="1"/>
  <c r="S332" i="1" s="1"/>
  <c r="F333" i="1"/>
  <c r="I333" i="1"/>
  <c r="S333" i="1" a="1"/>
  <c r="S333" i="1" s="1"/>
  <c r="F334" i="1"/>
  <c r="I334" i="1"/>
  <c r="S334" i="1" a="1"/>
  <c r="S334" i="1" s="1"/>
  <c r="F335" i="1"/>
  <c r="I335" i="1"/>
  <c r="S335" i="1" a="1"/>
  <c r="S335" i="1" s="1"/>
  <c r="F336" i="1"/>
  <c r="I336" i="1"/>
  <c r="S336" i="1"/>
  <c r="S336" i="1" a="1"/>
  <c r="F337" i="1"/>
  <c r="I337" i="1"/>
  <c r="S337" i="1"/>
  <c r="S337" i="1" a="1"/>
  <c r="F338" i="1"/>
  <c r="I338" i="1"/>
  <c r="S338" i="1" a="1"/>
  <c r="S338" i="1" s="1"/>
  <c r="F339" i="1"/>
  <c r="I339" i="1"/>
  <c r="S339" i="1" a="1"/>
  <c r="S339" i="1" s="1"/>
  <c r="F340" i="1"/>
  <c r="I340" i="1"/>
  <c r="S340" i="1" a="1"/>
  <c r="S340" i="1" s="1"/>
  <c r="F341" i="1"/>
  <c r="I341" i="1"/>
  <c r="S341" i="1" a="1"/>
  <c r="S341" i="1" s="1"/>
  <c r="F342" i="1"/>
  <c r="I342" i="1"/>
  <c r="S342" i="1" a="1"/>
  <c r="S342" i="1" s="1"/>
  <c r="F343" i="1"/>
  <c r="I343" i="1"/>
  <c r="S343" i="1" a="1"/>
  <c r="S343" i="1" s="1"/>
  <c r="F344" i="1"/>
  <c r="I344" i="1"/>
  <c r="S344" i="1" a="1"/>
  <c r="S344" i="1" s="1"/>
  <c r="F345" i="1"/>
  <c r="I345" i="1"/>
  <c r="S345" i="1" a="1"/>
  <c r="S345" i="1" s="1"/>
  <c r="F346" i="1"/>
  <c r="I346" i="1"/>
  <c r="S346" i="1" a="1"/>
  <c r="S346" i="1" s="1"/>
  <c r="F347" i="1"/>
  <c r="I347" i="1"/>
  <c r="S347" i="1" a="1"/>
  <c r="S347" i="1" s="1"/>
  <c r="F348" i="1"/>
  <c r="I348" i="1"/>
  <c r="S348" i="1" a="1"/>
  <c r="S348" i="1" s="1"/>
  <c r="F349" i="1"/>
  <c r="I349" i="1"/>
  <c r="S349" i="1" a="1"/>
  <c r="S349" i="1" s="1"/>
  <c r="F350" i="1"/>
  <c r="I350" i="1"/>
  <c r="S350" i="1" a="1"/>
  <c r="S350" i="1" s="1"/>
  <c r="F351" i="1"/>
  <c r="I351" i="1"/>
  <c r="S351" i="1" a="1"/>
  <c r="S351" i="1" s="1"/>
  <c r="F352" i="1"/>
  <c r="I352" i="1"/>
  <c r="S352" i="1" a="1"/>
  <c r="S352" i="1" s="1"/>
  <c r="F353" i="1"/>
  <c r="I353" i="1"/>
  <c r="S353" i="1" a="1"/>
  <c r="S353" i="1" s="1"/>
  <c r="F354" i="1"/>
  <c r="I354" i="1"/>
  <c r="S354" i="1" a="1"/>
  <c r="S354" i="1" s="1"/>
  <c r="F355" i="1"/>
  <c r="I355" i="1"/>
  <c r="S355" i="1"/>
  <c r="S355" i="1" a="1"/>
  <c r="F356" i="1"/>
  <c r="I356" i="1"/>
  <c r="S356" i="1" a="1"/>
  <c r="S356" i="1" s="1"/>
  <c r="F357" i="1"/>
  <c r="I357" i="1"/>
  <c r="S357" i="1" a="1"/>
  <c r="S357" i="1" s="1"/>
  <c r="F358" i="1"/>
  <c r="I358" i="1"/>
  <c r="S358" i="1" a="1"/>
  <c r="S358" i="1" s="1"/>
  <c r="F359" i="1"/>
  <c r="I359" i="1"/>
  <c r="S359" i="1" a="1"/>
  <c r="S359" i="1" s="1"/>
  <c r="F360" i="1"/>
  <c r="I360" i="1"/>
  <c r="S360" i="1" a="1"/>
  <c r="S360" i="1" s="1"/>
  <c r="F361" i="1"/>
  <c r="I361" i="1"/>
  <c r="S361" i="1"/>
  <c r="S361" i="1" a="1"/>
  <c r="F362" i="1"/>
  <c r="I362" i="1"/>
  <c r="S362" i="1" a="1"/>
  <c r="S362" i="1" s="1"/>
  <c r="F363" i="1"/>
  <c r="I363" i="1"/>
  <c r="S363" i="1"/>
  <c r="S363" i="1" a="1"/>
  <c r="F364" i="1"/>
  <c r="I364" i="1"/>
  <c r="S364" i="1" a="1"/>
  <c r="S364" i="1" s="1"/>
  <c r="F365" i="1"/>
  <c r="I365" i="1"/>
  <c r="S365" i="1" a="1"/>
  <c r="S365" i="1" s="1"/>
  <c r="F366" i="1"/>
  <c r="I366" i="1"/>
  <c r="S366" i="1" a="1"/>
  <c r="S366" i="1" s="1"/>
  <c r="F367" i="1"/>
  <c r="I367" i="1"/>
  <c r="S367" i="1" a="1"/>
  <c r="S367" i="1" s="1"/>
  <c r="F368" i="1"/>
  <c r="I368" i="1"/>
  <c r="S368" i="1" a="1"/>
  <c r="S368" i="1" s="1"/>
  <c r="F369" i="1"/>
  <c r="I369" i="1"/>
  <c r="S369" i="1"/>
  <c r="S369" i="1" a="1"/>
  <c r="F370" i="1"/>
  <c r="I370" i="1"/>
  <c r="S370" i="1" a="1"/>
  <c r="S370" i="1" s="1"/>
  <c r="F371" i="1"/>
  <c r="I371" i="1"/>
  <c r="S371" i="1" a="1"/>
  <c r="S371" i="1" s="1"/>
  <c r="F372" i="1"/>
  <c r="I372" i="1"/>
  <c r="S372" i="1" a="1"/>
  <c r="S372" i="1" s="1"/>
  <c r="F373" i="1"/>
  <c r="I373" i="1"/>
  <c r="S373" i="1" a="1"/>
  <c r="S373" i="1" s="1"/>
  <c r="F374" i="1"/>
  <c r="I374" i="1"/>
  <c r="S374" i="1" a="1"/>
  <c r="S374" i="1" s="1"/>
  <c r="F375" i="1"/>
  <c r="I375" i="1"/>
  <c r="S375" i="1" a="1"/>
  <c r="S375" i="1" s="1"/>
  <c r="F376" i="1"/>
  <c r="I376" i="1"/>
  <c r="S376" i="1" a="1"/>
  <c r="S376" i="1" s="1"/>
  <c r="F377" i="1"/>
  <c r="I377" i="1"/>
  <c r="S377" i="1" a="1"/>
  <c r="S377" i="1" s="1"/>
  <c r="F378" i="1"/>
  <c r="I378" i="1"/>
  <c r="S378" i="1"/>
  <c r="S378" i="1" a="1"/>
  <c r="F379" i="1"/>
  <c r="I379" i="1"/>
  <c r="S379" i="1" a="1"/>
  <c r="S379" i="1" s="1"/>
  <c r="F380" i="1"/>
  <c r="I380" i="1"/>
  <c r="S380" i="1" a="1"/>
  <c r="S380" i="1" s="1"/>
  <c r="F381" i="1"/>
  <c r="I381" i="1"/>
  <c r="S381" i="1" a="1"/>
  <c r="S381" i="1" s="1"/>
  <c r="F382" i="1"/>
  <c r="I382" i="1"/>
  <c r="S382" i="1" a="1"/>
  <c r="S382" i="1" s="1"/>
  <c r="F383" i="1"/>
  <c r="I383" i="1"/>
  <c r="S383" i="1" a="1"/>
  <c r="S383" i="1" s="1"/>
  <c r="F384" i="1"/>
  <c r="I384" i="1"/>
  <c r="S384" i="1" a="1"/>
  <c r="S384" i="1" s="1"/>
  <c r="F385" i="1"/>
  <c r="I385" i="1"/>
  <c r="S385" i="1" a="1"/>
  <c r="S385" i="1" s="1"/>
  <c r="F386" i="1"/>
  <c r="I386" i="1"/>
  <c r="S386" i="1" a="1"/>
  <c r="S386" i="1" s="1"/>
  <c r="F387" i="1"/>
  <c r="I387" i="1"/>
  <c r="S387" i="1"/>
  <c r="S387" i="1" a="1"/>
  <c r="F388" i="1"/>
  <c r="I388" i="1"/>
  <c r="S388" i="1" a="1"/>
  <c r="S388" i="1" s="1"/>
  <c r="F389" i="1"/>
  <c r="I389" i="1"/>
  <c r="S389" i="1" a="1"/>
  <c r="S389" i="1" s="1"/>
  <c r="F390" i="1"/>
  <c r="I390" i="1"/>
  <c r="S390" i="1" a="1"/>
  <c r="S390" i="1" s="1"/>
  <c r="F391" i="1"/>
  <c r="I391" i="1"/>
  <c r="S391" i="1" a="1"/>
  <c r="S391" i="1" s="1"/>
  <c r="F392" i="1"/>
  <c r="I392" i="1"/>
  <c r="S392" i="1" a="1"/>
  <c r="S392" i="1" s="1"/>
  <c r="F393" i="1"/>
  <c r="I393" i="1"/>
  <c r="S393" i="1" a="1"/>
  <c r="S393" i="1" s="1"/>
  <c r="F394" i="1"/>
  <c r="I394" i="1"/>
  <c r="S394" i="1" a="1"/>
  <c r="S394" i="1" s="1"/>
  <c r="F395" i="1"/>
  <c r="I395" i="1"/>
  <c r="S395" i="1" a="1"/>
  <c r="S395" i="1" s="1"/>
  <c r="F396" i="1"/>
  <c r="I396" i="1"/>
  <c r="S396" i="1" a="1"/>
  <c r="S396" i="1" s="1"/>
  <c r="F397" i="1"/>
  <c r="I397" i="1"/>
  <c r="S397" i="1" a="1"/>
  <c r="S397" i="1" s="1"/>
  <c r="F398" i="1"/>
  <c r="I398" i="1"/>
  <c r="S398" i="1" a="1"/>
  <c r="S398" i="1" s="1"/>
  <c r="F399" i="1"/>
  <c r="I399" i="1"/>
  <c r="S399" i="1" a="1"/>
  <c r="S399" i="1" s="1"/>
  <c r="F400" i="1"/>
  <c r="I400" i="1"/>
  <c r="S400" i="1" a="1"/>
  <c r="S400" i="1" s="1"/>
  <c r="F401" i="1"/>
  <c r="I401" i="1"/>
  <c r="S401" i="1" a="1"/>
  <c r="S401" i="1" s="1"/>
  <c r="F402" i="1"/>
  <c r="I402" i="1"/>
  <c r="S402" i="1" a="1"/>
  <c r="S402" i="1" s="1"/>
  <c r="F403" i="1"/>
  <c r="I403" i="1"/>
  <c r="S403" i="1" a="1"/>
  <c r="S403" i="1" s="1"/>
  <c r="F404" i="1"/>
  <c r="I404" i="1"/>
  <c r="S404" i="1" a="1"/>
  <c r="S404" i="1" s="1"/>
  <c r="F405" i="1"/>
  <c r="I405" i="1"/>
  <c r="S405" i="1" a="1"/>
  <c r="S405" i="1" s="1"/>
  <c r="F406" i="1"/>
  <c r="I406" i="1"/>
  <c r="S406" i="1" a="1"/>
  <c r="S406" i="1" s="1"/>
  <c r="F407" i="1"/>
  <c r="I407" i="1"/>
  <c r="S407" i="1" a="1"/>
  <c r="S407" i="1" s="1"/>
  <c r="F408" i="1"/>
  <c r="I408" i="1"/>
  <c r="S408" i="1" a="1"/>
  <c r="S408" i="1" s="1"/>
  <c r="F409" i="1"/>
  <c r="I409" i="1"/>
  <c r="S409" i="1"/>
  <c r="S409" i="1" a="1"/>
  <c r="F410" i="1"/>
  <c r="I410" i="1"/>
  <c r="S410" i="1" a="1"/>
  <c r="S410" i="1" s="1"/>
  <c r="F411" i="1"/>
  <c r="I411" i="1"/>
  <c r="S411" i="1" a="1"/>
  <c r="S411" i="1" s="1"/>
  <c r="F412" i="1"/>
  <c r="I412" i="1"/>
  <c r="S412" i="1" a="1"/>
  <c r="S412" i="1" s="1"/>
  <c r="F413" i="1"/>
  <c r="I413" i="1"/>
  <c r="S413" i="1" a="1"/>
  <c r="S413" i="1" s="1"/>
  <c r="F414" i="1"/>
  <c r="I414" i="1"/>
  <c r="S414" i="1"/>
  <c r="S414" i="1" a="1"/>
  <c r="F415" i="1"/>
  <c r="I415" i="1"/>
  <c r="S415" i="1" a="1"/>
  <c r="S415" i="1" s="1"/>
  <c r="F416" i="1"/>
  <c r="I416" i="1"/>
  <c r="S416" i="1" a="1"/>
  <c r="S416" i="1" s="1"/>
  <c r="F417" i="1"/>
  <c r="I417" i="1"/>
  <c r="S417" i="1" a="1"/>
  <c r="S417" i="1" s="1"/>
  <c r="F418" i="1"/>
  <c r="I418" i="1"/>
  <c r="S418" i="1" a="1"/>
  <c r="S418" i="1" s="1"/>
  <c r="F419" i="1"/>
  <c r="I419" i="1"/>
  <c r="S419" i="1" a="1"/>
  <c r="S419" i="1" s="1"/>
  <c r="F420" i="1"/>
  <c r="I420" i="1"/>
  <c r="S420" i="1"/>
  <c r="S420" i="1" a="1"/>
  <c r="F421" i="1"/>
  <c r="I421" i="1"/>
  <c r="S421" i="1"/>
  <c r="S421" i="1" a="1"/>
  <c r="F422" i="1"/>
  <c r="I422" i="1"/>
  <c r="S422" i="1" a="1"/>
  <c r="S422" i="1" s="1"/>
  <c r="F423" i="1"/>
  <c r="I423" i="1"/>
  <c r="S423" i="1" a="1"/>
  <c r="S423" i="1" s="1"/>
  <c r="F424" i="1"/>
  <c r="I424" i="1"/>
  <c r="S424" i="1" a="1"/>
  <c r="S424" i="1" s="1"/>
  <c r="F425" i="1"/>
  <c r="I425" i="1"/>
  <c r="S425" i="1" a="1"/>
  <c r="S425" i="1" s="1"/>
  <c r="F426" i="1"/>
  <c r="I426" i="1"/>
  <c r="S426" i="1" a="1"/>
  <c r="S426" i="1" s="1"/>
  <c r="F427" i="1"/>
  <c r="I427" i="1"/>
  <c r="S427" i="1" a="1"/>
  <c r="S427" i="1" s="1"/>
  <c r="F428" i="1"/>
  <c r="I428" i="1"/>
  <c r="S428" i="1" a="1"/>
  <c r="S428" i="1" s="1"/>
  <c r="F429" i="1"/>
  <c r="I429" i="1"/>
  <c r="S429" i="1" a="1"/>
  <c r="S429" i="1" s="1"/>
  <c r="F430" i="1"/>
  <c r="I430" i="1"/>
  <c r="S430" i="1" a="1"/>
  <c r="S430" i="1" s="1"/>
  <c r="F431" i="1"/>
  <c r="I431" i="1"/>
  <c r="S431" i="1" a="1"/>
  <c r="S431" i="1" s="1"/>
  <c r="F432" i="1"/>
  <c r="I432" i="1"/>
  <c r="S432" i="1" a="1"/>
  <c r="S432" i="1" s="1"/>
  <c r="F433" i="1"/>
  <c r="I433" i="1"/>
  <c r="S433" i="1" a="1"/>
  <c r="S433" i="1" s="1"/>
  <c r="F434" i="1"/>
  <c r="I434" i="1"/>
  <c r="S434" i="1" a="1"/>
  <c r="S434" i="1" s="1"/>
  <c r="F435" i="1"/>
  <c r="I435" i="1"/>
  <c r="S435" i="1" a="1"/>
  <c r="S435" i="1" s="1"/>
  <c r="F436" i="1"/>
  <c r="I436" i="1"/>
  <c r="S436" i="1"/>
  <c r="S436" i="1" a="1"/>
  <c r="F437" i="1"/>
  <c r="I437" i="1"/>
  <c r="S437" i="1" a="1"/>
  <c r="S437" i="1" s="1"/>
  <c r="F438" i="1"/>
  <c r="I438" i="1"/>
  <c r="S438" i="1" a="1"/>
  <c r="S438" i="1" s="1"/>
  <c r="F439" i="1"/>
  <c r="I439" i="1"/>
  <c r="S439" i="1" a="1"/>
  <c r="S439" i="1" s="1"/>
  <c r="F440" i="1"/>
  <c r="I440" i="1"/>
  <c r="S440" i="1" a="1"/>
  <c r="S440" i="1" s="1"/>
  <c r="F441" i="1"/>
  <c r="I441" i="1"/>
  <c r="S441" i="1" a="1"/>
  <c r="S441" i="1" s="1"/>
  <c r="F442" i="1"/>
  <c r="I442" i="1"/>
  <c r="S442" i="1" a="1"/>
  <c r="S442" i="1" s="1"/>
  <c r="F443" i="1"/>
  <c r="I443" i="1"/>
  <c r="S443" i="1" a="1"/>
  <c r="S443" i="1" s="1"/>
  <c r="F444" i="1"/>
  <c r="I444" i="1"/>
  <c r="S444" i="1" a="1"/>
  <c r="S444" i="1" s="1"/>
  <c r="F445" i="1"/>
  <c r="I445" i="1"/>
  <c r="S445" i="1" a="1"/>
  <c r="S445" i="1" s="1"/>
  <c r="F446" i="1"/>
  <c r="I446" i="1"/>
  <c r="S446" i="1" a="1"/>
  <c r="S446" i="1" s="1"/>
  <c r="F447" i="1"/>
  <c r="I447" i="1"/>
  <c r="S447" i="1" a="1"/>
  <c r="S447" i="1" s="1"/>
  <c r="F448" i="1"/>
  <c r="I448" i="1"/>
  <c r="S448" i="1" a="1"/>
  <c r="S448" i="1" s="1"/>
  <c r="F449" i="1"/>
  <c r="I449" i="1"/>
  <c r="S449" i="1" a="1"/>
  <c r="S449" i="1" s="1"/>
  <c r="F450" i="1"/>
  <c r="I450" i="1"/>
  <c r="S450" i="1"/>
  <c r="S450" i="1" a="1"/>
  <c r="F451" i="1"/>
  <c r="I451" i="1"/>
  <c r="S451" i="1" a="1"/>
  <c r="S451" i="1" s="1"/>
  <c r="F452" i="1"/>
  <c r="I452" i="1"/>
  <c r="S452" i="1" a="1"/>
  <c r="S452" i="1" s="1"/>
  <c r="F453" i="1"/>
  <c r="I453" i="1"/>
  <c r="S453" i="1" a="1"/>
  <c r="S453" i="1" s="1"/>
  <c r="F454" i="1"/>
  <c r="I454" i="1"/>
  <c r="S454" i="1"/>
  <c r="S454" i="1" a="1"/>
  <c r="F455" i="1"/>
  <c r="I455" i="1"/>
  <c r="S455" i="1" a="1"/>
  <c r="S455" i="1" s="1"/>
  <c r="F456" i="1"/>
  <c r="I456" i="1"/>
  <c r="S456" i="1" a="1"/>
  <c r="S456" i="1" s="1"/>
  <c r="F457" i="1"/>
  <c r="I457" i="1"/>
  <c r="S457" i="1" a="1"/>
  <c r="S457" i="1" s="1"/>
  <c r="F458" i="1"/>
  <c r="I458" i="1"/>
  <c r="S458" i="1" a="1"/>
  <c r="S458" i="1" s="1"/>
  <c r="F459" i="1"/>
  <c r="I459" i="1"/>
  <c r="S459" i="1" a="1"/>
  <c r="S459" i="1" s="1"/>
  <c r="F460" i="1"/>
  <c r="I460" i="1"/>
  <c r="S460" i="1" a="1"/>
  <c r="S460" i="1" s="1"/>
  <c r="F461" i="1"/>
  <c r="I461" i="1"/>
  <c r="S461" i="1" a="1"/>
  <c r="S461" i="1" s="1"/>
  <c r="F462" i="1"/>
  <c r="I462" i="1"/>
  <c r="S462" i="1" a="1"/>
  <c r="S462" i="1" s="1"/>
  <c r="F463" i="1"/>
  <c r="I463" i="1"/>
  <c r="S463" i="1"/>
  <c r="S463" i="1" a="1"/>
  <c r="F464" i="1"/>
  <c r="I464" i="1"/>
  <c r="S464" i="1" a="1"/>
  <c r="S464" i="1" s="1"/>
  <c r="F465" i="1"/>
  <c r="I465" i="1"/>
  <c r="S465" i="1" a="1"/>
  <c r="S465" i="1" s="1"/>
  <c r="F466" i="1"/>
  <c r="I466" i="1"/>
  <c r="S466" i="1" a="1"/>
  <c r="S466" i="1" s="1"/>
  <c r="F467" i="1"/>
  <c r="I467" i="1"/>
  <c r="S467" i="1" a="1"/>
  <c r="S467" i="1" s="1"/>
  <c r="F468" i="1"/>
  <c r="I468" i="1"/>
  <c r="S468" i="1" a="1"/>
  <c r="S468" i="1" s="1"/>
  <c r="F469" i="1"/>
  <c r="I469" i="1"/>
  <c r="S469" i="1" a="1"/>
  <c r="S469" i="1" s="1"/>
  <c r="F470" i="1"/>
  <c r="I470" i="1"/>
  <c r="S470" i="1" a="1"/>
  <c r="S470" i="1" s="1"/>
  <c r="F471" i="1"/>
  <c r="I471" i="1"/>
  <c r="S471" i="1" a="1"/>
  <c r="S471" i="1" s="1"/>
  <c r="F472" i="1"/>
  <c r="I472" i="1"/>
  <c r="S472" i="1" a="1"/>
  <c r="S472" i="1" s="1"/>
  <c r="F473" i="1"/>
  <c r="I473" i="1"/>
  <c r="S473" i="1" a="1"/>
  <c r="S473" i="1" s="1"/>
  <c r="F474" i="1"/>
  <c r="I474" i="1"/>
  <c r="S474" i="1" a="1"/>
  <c r="S474" i="1" s="1"/>
  <c r="F475" i="1"/>
  <c r="I475" i="1"/>
  <c r="S475" i="1" a="1"/>
  <c r="S475" i="1" s="1"/>
  <c r="F476" i="1"/>
  <c r="I476" i="1"/>
  <c r="S476" i="1" a="1"/>
  <c r="S476" i="1" s="1"/>
  <c r="F477" i="1"/>
  <c r="I477" i="1"/>
  <c r="S477" i="1" a="1"/>
  <c r="S477" i="1" s="1"/>
  <c r="F478" i="1"/>
  <c r="I478" i="1"/>
  <c r="S478" i="1" a="1"/>
  <c r="S478" i="1" s="1"/>
  <c r="F479" i="1"/>
  <c r="I479" i="1"/>
  <c r="S479" i="1" a="1"/>
  <c r="S479" i="1" s="1"/>
  <c r="F480" i="1"/>
  <c r="I480" i="1"/>
  <c r="S480" i="1" a="1"/>
  <c r="S480" i="1" s="1"/>
  <c r="F481" i="1"/>
  <c r="I481" i="1"/>
  <c r="S481" i="1" a="1"/>
  <c r="S481" i="1" s="1"/>
  <c r="F482" i="1"/>
  <c r="I482" i="1"/>
  <c r="S482" i="1" a="1"/>
  <c r="S482" i="1" s="1"/>
  <c r="F483" i="1"/>
  <c r="I483" i="1"/>
  <c r="S483" i="1" a="1"/>
  <c r="S483" i="1" s="1"/>
  <c r="F484" i="1"/>
  <c r="I484" i="1"/>
  <c r="S484" i="1" a="1"/>
  <c r="S484" i="1" s="1"/>
  <c r="F485" i="1"/>
  <c r="I485" i="1"/>
  <c r="S485" i="1" a="1"/>
  <c r="S485" i="1" s="1"/>
  <c r="F486" i="1"/>
  <c r="I486" i="1"/>
  <c r="S486" i="1"/>
  <c r="S486" i="1" a="1"/>
  <c r="F487" i="1"/>
  <c r="I487" i="1"/>
  <c r="S487" i="1" a="1"/>
  <c r="S487" i="1" s="1"/>
  <c r="F488" i="1"/>
  <c r="I488" i="1"/>
  <c r="S488" i="1" a="1"/>
  <c r="S488" i="1" s="1"/>
  <c r="F489" i="1"/>
  <c r="I489" i="1"/>
  <c r="S489" i="1" a="1"/>
  <c r="S489" i="1" s="1"/>
  <c r="F490" i="1"/>
  <c r="I490" i="1"/>
  <c r="S490" i="1" a="1"/>
  <c r="S490" i="1" s="1"/>
  <c r="F491" i="1"/>
  <c r="I491" i="1"/>
  <c r="S491" i="1" a="1"/>
  <c r="S491" i="1" s="1"/>
  <c r="F492" i="1"/>
  <c r="I492" i="1"/>
  <c r="S492" i="1" a="1"/>
  <c r="S492" i="1" s="1"/>
  <c r="F493" i="1"/>
  <c r="I493" i="1"/>
  <c r="S493" i="1" a="1"/>
  <c r="S493" i="1" s="1"/>
  <c r="F494" i="1"/>
  <c r="I494" i="1"/>
  <c r="S494" i="1" a="1"/>
  <c r="S494" i="1" s="1"/>
  <c r="F495" i="1"/>
  <c r="I495" i="1"/>
  <c r="S495" i="1" a="1"/>
  <c r="S495" i="1" s="1"/>
  <c r="F496" i="1"/>
  <c r="I496" i="1"/>
  <c r="S496" i="1" a="1"/>
  <c r="S496" i="1" s="1"/>
  <c r="F497" i="1"/>
  <c r="I497" i="1"/>
  <c r="S497" i="1" a="1"/>
  <c r="S497" i="1" s="1"/>
  <c r="F498" i="1"/>
  <c r="I498" i="1"/>
  <c r="S498" i="1" a="1"/>
  <c r="S498" i="1" s="1"/>
  <c r="F499" i="1"/>
  <c r="I499" i="1"/>
  <c r="S499" i="1" a="1"/>
  <c r="S499" i="1" s="1"/>
  <c r="F500" i="1"/>
  <c r="I500" i="1"/>
  <c r="S500" i="1" a="1"/>
  <c r="S500" i="1" s="1"/>
  <c r="F501" i="1"/>
  <c r="I501" i="1"/>
  <c r="S501" i="1" a="1"/>
  <c r="S501" i="1" s="1"/>
  <c r="F502" i="1"/>
  <c r="I502" i="1"/>
  <c r="S502" i="1" a="1"/>
  <c r="S502" i="1" s="1"/>
  <c r="F503" i="1"/>
  <c r="I503" i="1"/>
  <c r="S503" i="1" a="1"/>
  <c r="S503" i="1" s="1"/>
  <c r="F504" i="1"/>
  <c r="I504" i="1"/>
  <c r="S504" i="1" a="1"/>
  <c r="S504" i="1" s="1"/>
  <c r="F505" i="1"/>
  <c r="I505" i="1"/>
  <c r="S505" i="1" a="1"/>
  <c r="S505" i="1" s="1"/>
  <c r="F506" i="1"/>
  <c r="I506" i="1"/>
  <c r="S506" i="1" a="1"/>
  <c r="S506" i="1" s="1"/>
  <c r="F507" i="1"/>
  <c r="I507" i="1"/>
  <c r="S507" i="1" a="1"/>
  <c r="S507" i="1" s="1"/>
  <c r="F508" i="1"/>
  <c r="I508" i="1"/>
  <c r="S508" i="1" a="1"/>
  <c r="S508" i="1" s="1"/>
  <c r="F509" i="1"/>
  <c r="I509" i="1"/>
  <c r="S509" i="1" a="1"/>
  <c r="S509" i="1" s="1"/>
  <c r="F510" i="1"/>
  <c r="I510" i="1"/>
  <c r="S510" i="1" a="1"/>
  <c r="S510" i="1" s="1"/>
  <c r="F511" i="1"/>
  <c r="I511" i="1"/>
  <c r="S511" i="1" a="1"/>
  <c r="S511" i="1" s="1"/>
  <c r="F512" i="1"/>
  <c r="I512" i="1"/>
  <c r="S512" i="1"/>
  <c r="S512" i="1" a="1"/>
  <c r="F513" i="1"/>
  <c r="I513" i="1"/>
  <c r="S513" i="1" a="1"/>
  <c r="S513" i="1" s="1"/>
  <c r="F514" i="1"/>
  <c r="I514" i="1"/>
  <c r="S514" i="1" a="1"/>
  <c r="S514" i="1" s="1"/>
  <c r="F515" i="1"/>
  <c r="I515" i="1"/>
  <c r="S515" i="1" a="1"/>
  <c r="S515" i="1" s="1"/>
  <c r="F516" i="1"/>
  <c r="I516" i="1"/>
  <c r="S516" i="1" a="1"/>
  <c r="S516" i="1" s="1"/>
  <c r="F517" i="1"/>
  <c r="I517" i="1"/>
  <c r="S517" i="1" a="1"/>
  <c r="S517" i="1" s="1"/>
  <c r="F518" i="1"/>
  <c r="I518" i="1"/>
  <c r="S518" i="1" a="1"/>
  <c r="S518" i="1" s="1"/>
  <c r="F519" i="1"/>
  <c r="I519" i="1"/>
  <c r="S519" i="1" a="1"/>
  <c r="S519" i="1" s="1"/>
  <c r="F520" i="1"/>
  <c r="I520" i="1"/>
  <c r="S520" i="1" a="1"/>
  <c r="S520" i="1" s="1"/>
  <c r="F521" i="1"/>
  <c r="I521" i="1"/>
  <c r="S521" i="1" a="1"/>
  <c r="S521" i="1" s="1"/>
  <c r="F522" i="1"/>
  <c r="I522" i="1"/>
  <c r="S522" i="1" a="1"/>
  <c r="S522" i="1" s="1"/>
  <c r="F523" i="1"/>
  <c r="I523" i="1"/>
  <c r="S523" i="1" a="1"/>
  <c r="S523" i="1" s="1"/>
  <c r="F524" i="1"/>
  <c r="I524" i="1"/>
  <c r="S524" i="1" a="1"/>
  <c r="S524" i="1" s="1"/>
  <c r="F525" i="1"/>
  <c r="I525" i="1"/>
  <c r="S525" i="1" a="1"/>
  <c r="S525" i="1" s="1"/>
  <c r="F526" i="1"/>
  <c r="I526" i="1"/>
  <c r="S526" i="1" a="1"/>
  <c r="S526" i="1" s="1"/>
  <c r="F527" i="1"/>
  <c r="I527" i="1"/>
  <c r="S527" i="1" a="1"/>
  <c r="S527" i="1" s="1"/>
  <c r="F528" i="1"/>
  <c r="I528" i="1"/>
  <c r="S528" i="1" a="1"/>
  <c r="S528" i="1" s="1"/>
  <c r="F529" i="1"/>
  <c r="I529" i="1"/>
  <c r="S529" i="1" a="1"/>
  <c r="S529" i="1" s="1"/>
  <c r="F530" i="1"/>
  <c r="I530" i="1"/>
  <c r="S530" i="1" a="1"/>
  <c r="S530" i="1" s="1"/>
  <c r="F531" i="1"/>
  <c r="I531" i="1"/>
  <c r="S531" i="1" a="1"/>
  <c r="S531" i="1" s="1"/>
  <c r="F532" i="1"/>
  <c r="I532" i="1"/>
  <c r="S532" i="1" a="1"/>
  <c r="S532" i="1" s="1"/>
  <c r="F533" i="1"/>
  <c r="I533" i="1"/>
  <c r="S533" i="1" a="1"/>
  <c r="S533" i="1" s="1"/>
  <c r="F534" i="1"/>
  <c r="I534" i="1"/>
  <c r="S534" i="1" a="1"/>
  <c r="S534" i="1" s="1"/>
  <c r="F535" i="1"/>
  <c r="I535" i="1"/>
  <c r="S535" i="1" a="1"/>
  <c r="S535" i="1" s="1"/>
  <c r="F536" i="1"/>
  <c r="I536" i="1"/>
  <c r="S536" i="1" a="1"/>
  <c r="S536" i="1" s="1"/>
  <c r="F537" i="1"/>
  <c r="I537" i="1"/>
  <c r="S537" i="1" a="1"/>
  <c r="S537" i="1" s="1"/>
  <c r="F538" i="1"/>
  <c r="I538" i="1"/>
  <c r="S538" i="1" a="1"/>
  <c r="S538" i="1" s="1"/>
  <c r="F539" i="1"/>
  <c r="I539" i="1"/>
  <c r="S539" i="1" a="1"/>
  <c r="S539" i="1" s="1"/>
  <c r="F540" i="1"/>
  <c r="I540" i="1"/>
  <c r="S540" i="1" a="1"/>
  <c r="S540" i="1" s="1"/>
  <c r="F541" i="1"/>
  <c r="I541" i="1"/>
  <c r="S541" i="1" a="1"/>
  <c r="S541" i="1" s="1"/>
  <c r="F542" i="1"/>
  <c r="I542" i="1"/>
  <c r="S542" i="1" a="1"/>
  <c r="S542" i="1" s="1"/>
  <c r="F543" i="1"/>
  <c r="I543" i="1"/>
  <c r="S543" i="1" a="1"/>
  <c r="S543" i="1" s="1"/>
  <c r="F544" i="1"/>
  <c r="I544" i="1"/>
  <c r="S544" i="1" a="1"/>
  <c r="S544" i="1" s="1"/>
  <c r="F545" i="1"/>
  <c r="I545" i="1"/>
  <c r="S545" i="1" a="1"/>
  <c r="S545" i="1" s="1"/>
  <c r="F546" i="1"/>
  <c r="I546" i="1"/>
  <c r="S546" i="1" a="1"/>
  <c r="S546" i="1" s="1"/>
  <c r="F547" i="1"/>
  <c r="I547" i="1"/>
  <c r="S547" i="1" a="1"/>
  <c r="S547" i="1" s="1"/>
  <c r="F548" i="1"/>
  <c r="I548" i="1"/>
  <c r="S548" i="1"/>
  <c r="S548" i="1" a="1"/>
  <c r="F549" i="1"/>
  <c r="I549" i="1"/>
  <c r="S549" i="1" a="1"/>
  <c r="S549" i="1" s="1"/>
  <c r="F550" i="1"/>
  <c r="I550" i="1"/>
  <c r="S550" i="1" a="1"/>
  <c r="S550" i="1" s="1"/>
  <c r="F551" i="1"/>
  <c r="I551" i="1"/>
  <c r="S551" i="1" a="1"/>
  <c r="S551" i="1" s="1"/>
  <c r="F552" i="1"/>
  <c r="I552" i="1"/>
  <c r="S552" i="1" a="1"/>
  <c r="S552" i="1" s="1"/>
  <c r="F553" i="1"/>
  <c r="I553" i="1"/>
  <c r="S553" i="1" a="1"/>
  <c r="S553" i="1" s="1"/>
  <c r="F554" i="1"/>
  <c r="I554" i="1"/>
  <c r="S554" i="1" a="1"/>
  <c r="S554" i="1" s="1"/>
  <c r="F555" i="1"/>
  <c r="I555" i="1"/>
  <c r="S555" i="1" a="1"/>
  <c r="S555" i="1" s="1"/>
  <c r="F556" i="1"/>
  <c r="I556" i="1"/>
  <c r="S556" i="1" a="1"/>
  <c r="S556" i="1" s="1"/>
  <c r="F557" i="1"/>
  <c r="I557" i="1"/>
  <c r="S557" i="1" a="1"/>
  <c r="S557" i="1" s="1"/>
  <c r="F558" i="1"/>
  <c r="I558" i="1"/>
  <c r="S558" i="1" a="1"/>
  <c r="S558" i="1" s="1"/>
  <c r="F559" i="1"/>
  <c r="I559" i="1"/>
  <c r="S559" i="1" a="1"/>
  <c r="S559" i="1" s="1"/>
  <c r="F560" i="1"/>
  <c r="I560" i="1"/>
  <c r="S560" i="1" a="1"/>
  <c r="S560" i="1" s="1"/>
  <c r="F561" i="1"/>
  <c r="I561" i="1"/>
  <c r="S561" i="1" a="1"/>
  <c r="S561" i="1" s="1"/>
  <c r="F562" i="1"/>
  <c r="I562" i="1"/>
  <c r="S562" i="1" a="1"/>
  <c r="S562" i="1" s="1"/>
  <c r="F563" i="1"/>
  <c r="I563" i="1"/>
  <c r="S563" i="1" a="1"/>
  <c r="S563" i="1" s="1"/>
  <c r="F564" i="1"/>
  <c r="I564" i="1"/>
  <c r="S564" i="1" a="1"/>
  <c r="S564" i="1" s="1"/>
  <c r="F565" i="1"/>
  <c r="I565" i="1"/>
  <c r="S565" i="1" a="1"/>
  <c r="S565" i="1" s="1"/>
  <c r="F566" i="1"/>
  <c r="I566" i="1"/>
  <c r="S566" i="1" a="1"/>
  <c r="S566" i="1" s="1"/>
  <c r="F567" i="1"/>
  <c r="I567" i="1"/>
  <c r="S567" i="1" a="1"/>
  <c r="S567" i="1" s="1"/>
  <c r="F568" i="1"/>
  <c r="I568" i="1"/>
  <c r="S568" i="1" a="1"/>
  <c r="S568" i="1" s="1"/>
  <c r="F569" i="1"/>
  <c r="I569" i="1"/>
  <c r="S569" i="1" a="1"/>
  <c r="S569" i="1" s="1"/>
  <c r="F570" i="1"/>
  <c r="I570" i="1"/>
  <c r="S570" i="1" a="1"/>
  <c r="S570" i="1" s="1"/>
  <c r="F571" i="1"/>
  <c r="I571" i="1"/>
  <c r="S571" i="1" a="1"/>
  <c r="S571" i="1" s="1"/>
  <c r="F572" i="1"/>
  <c r="I572" i="1"/>
  <c r="S572" i="1" a="1"/>
  <c r="S572" i="1" s="1"/>
  <c r="F573" i="1"/>
  <c r="I573" i="1"/>
  <c r="S573" i="1" a="1"/>
  <c r="S573" i="1" s="1"/>
  <c r="F574" i="1"/>
  <c r="I574" i="1"/>
  <c r="S574" i="1" a="1"/>
  <c r="S574" i="1" s="1"/>
  <c r="F575" i="1"/>
  <c r="I575" i="1"/>
  <c r="S575" i="1" a="1"/>
  <c r="S575" i="1" s="1"/>
  <c r="F576" i="1"/>
  <c r="I576" i="1"/>
  <c r="S576" i="1" a="1"/>
  <c r="S576" i="1" s="1"/>
  <c r="F577" i="1"/>
  <c r="I577" i="1"/>
  <c r="S577" i="1" a="1"/>
  <c r="S577" i="1" s="1"/>
  <c r="F578" i="1"/>
  <c r="I578" i="1"/>
  <c r="S578" i="1" a="1"/>
  <c r="S578" i="1" s="1"/>
  <c r="F579" i="1"/>
  <c r="I579" i="1"/>
  <c r="S579" i="1" a="1"/>
  <c r="S579" i="1" s="1"/>
  <c r="F580" i="1"/>
  <c r="I580" i="1"/>
  <c r="S580" i="1" a="1"/>
  <c r="S580" i="1" s="1"/>
  <c r="F581" i="1"/>
  <c r="I581" i="1"/>
  <c r="S581" i="1" a="1"/>
  <c r="S581" i="1" s="1"/>
  <c r="F582" i="1"/>
  <c r="I582" i="1"/>
  <c r="S582" i="1" a="1"/>
  <c r="S582" i="1" s="1"/>
  <c r="F583" i="1"/>
  <c r="I583" i="1"/>
  <c r="S583" i="1" a="1"/>
  <c r="S583" i="1" s="1"/>
  <c r="F584" i="1"/>
  <c r="I584" i="1"/>
  <c r="S584" i="1" a="1"/>
  <c r="S584" i="1" s="1"/>
  <c r="F585" i="1"/>
  <c r="I585" i="1"/>
  <c r="S585" i="1" a="1"/>
  <c r="S585" i="1" s="1"/>
  <c r="F586" i="1"/>
  <c r="I586" i="1"/>
  <c r="S586" i="1" a="1"/>
  <c r="S586" i="1" s="1"/>
  <c r="F587" i="1"/>
  <c r="I587" i="1"/>
  <c r="S587" i="1" a="1"/>
  <c r="S587" i="1" s="1"/>
  <c r="F588" i="1"/>
  <c r="I588" i="1"/>
  <c r="S588" i="1" a="1"/>
  <c r="S588" i="1" s="1"/>
  <c r="F589" i="1"/>
  <c r="I589" i="1"/>
  <c r="S589" i="1" a="1"/>
  <c r="S589" i="1" s="1"/>
  <c r="F590" i="1"/>
  <c r="I590" i="1"/>
  <c r="S590" i="1" a="1"/>
  <c r="S590" i="1" s="1"/>
  <c r="F591" i="1"/>
  <c r="I591" i="1"/>
  <c r="S591" i="1" a="1"/>
  <c r="S591" i="1" s="1"/>
  <c r="F592" i="1"/>
  <c r="I592" i="1"/>
  <c r="S592" i="1" a="1"/>
  <c r="S592" i="1" s="1"/>
  <c r="F593" i="1"/>
  <c r="I593" i="1"/>
  <c r="S593" i="1" a="1"/>
  <c r="S593" i="1" s="1"/>
  <c r="F594" i="1"/>
  <c r="I594" i="1"/>
  <c r="S594" i="1" a="1"/>
  <c r="S594" i="1" s="1"/>
  <c r="F595" i="1"/>
  <c r="I595" i="1"/>
  <c r="S595" i="1" a="1"/>
  <c r="S595" i="1" s="1"/>
  <c r="F596" i="1"/>
  <c r="I596" i="1"/>
  <c r="S596" i="1"/>
  <c r="S596" i="1" a="1"/>
  <c r="F597" i="1"/>
  <c r="I597" i="1"/>
  <c r="S597" i="1" a="1"/>
  <c r="S597" i="1" s="1"/>
  <c r="F598" i="1"/>
  <c r="I598" i="1"/>
  <c r="S598" i="1" a="1"/>
  <c r="S598" i="1" s="1"/>
  <c r="F599" i="1"/>
  <c r="I599" i="1"/>
  <c r="S599" i="1" a="1"/>
  <c r="S599" i="1" s="1"/>
  <c r="F600" i="1"/>
  <c r="I600" i="1"/>
  <c r="S600" i="1" a="1"/>
  <c r="S600" i="1" s="1"/>
  <c r="F601" i="1"/>
  <c r="I601" i="1"/>
  <c r="S601" i="1" a="1"/>
  <c r="S601" i="1" s="1"/>
  <c r="F602" i="1"/>
  <c r="I602" i="1"/>
  <c r="S602" i="1" a="1"/>
  <c r="S602" i="1" s="1"/>
  <c r="F603" i="1"/>
  <c r="I603" i="1"/>
  <c r="S603" i="1" a="1"/>
  <c r="S603" i="1" s="1"/>
  <c r="F604" i="1"/>
  <c r="I604" i="1"/>
  <c r="S604" i="1" a="1"/>
  <c r="S604" i="1" s="1"/>
  <c r="F605" i="1"/>
  <c r="I605" i="1"/>
  <c r="S605" i="1" a="1"/>
  <c r="S605" i="1" s="1"/>
  <c r="F606" i="1"/>
  <c r="I606" i="1"/>
  <c r="S606" i="1" a="1"/>
  <c r="S606" i="1" s="1"/>
  <c r="F607" i="1"/>
  <c r="I607" i="1"/>
  <c r="S607" i="1" a="1"/>
  <c r="S607" i="1" s="1"/>
  <c r="F608" i="1"/>
  <c r="I608" i="1"/>
  <c r="S608" i="1" a="1"/>
  <c r="S608" i="1" s="1"/>
  <c r="F609" i="1"/>
  <c r="I609" i="1"/>
  <c r="S609" i="1" a="1"/>
  <c r="S609" i="1" s="1"/>
  <c r="F610" i="1"/>
  <c r="I610" i="1"/>
  <c r="S610" i="1" a="1"/>
  <c r="S610" i="1" s="1"/>
  <c r="F611" i="1"/>
  <c r="I611" i="1"/>
  <c r="S611" i="1" a="1"/>
  <c r="S611" i="1" s="1"/>
  <c r="F612" i="1"/>
  <c r="I612" i="1"/>
  <c r="S612" i="1" a="1"/>
  <c r="S612" i="1" s="1"/>
  <c r="F613" i="1"/>
  <c r="I613" i="1"/>
  <c r="S613" i="1" a="1"/>
  <c r="S613" i="1" s="1"/>
  <c r="F614" i="1"/>
  <c r="I614" i="1"/>
  <c r="S614" i="1" a="1"/>
  <c r="S614" i="1" s="1"/>
  <c r="F615" i="1"/>
  <c r="I615" i="1"/>
  <c r="S615" i="1" a="1"/>
  <c r="S615" i="1" s="1"/>
  <c r="F616" i="1"/>
  <c r="I616" i="1"/>
  <c r="S616" i="1" a="1"/>
  <c r="S616" i="1" s="1"/>
  <c r="F617" i="1"/>
  <c r="I617" i="1"/>
  <c r="S617" i="1" a="1"/>
  <c r="S617" i="1" s="1"/>
  <c r="F618" i="1"/>
  <c r="I618" i="1"/>
  <c r="S618" i="1" a="1"/>
  <c r="S618" i="1" s="1"/>
  <c r="F619" i="1"/>
  <c r="I619" i="1"/>
  <c r="S619" i="1" a="1"/>
  <c r="S619" i="1" s="1"/>
  <c r="F620" i="1"/>
  <c r="I620" i="1"/>
  <c r="S620" i="1" a="1"/>
  <c r="S620" i="1" s="1"/>
  <c r="F621" i="1"/>
  <c r="I621" i="1"/>
  <c r="S621" i="1" a="1"/>
  <c r="S621" i="1" s="1"/>
  <c r="F622" i="1"/>
  <c r="I622" i="1"/>
  <c r="S622" i="1" a="1"/>
  <c r="S622" i="1" s="1"/>
  <c r="F623" i="1"/>
  <c r="I623" i="1"/>
  <c r="S623" i="1" a="1"/>
  <c r="S623" i="1" s="1"/>
  <c r="F624" i="1"/>
  <c r="I624" i="1"/>
  <c r="S624" i="1" a="1"/>
  <c r="S624" i="1" s="1"/>
  <c r="F625" i="1"/>
  <c r="I625" i="1"/>
  <c r="S625" i="1" a="1"/>
  <c r="S625" i="1" s="1"/>
  <c r="F626" i="1"/>
  <c r="I626" i="1"/>
  <c r="S626" i="1" a="1"/>
  <c r="S626" i="1" s="1"/>
  <c r="F627" i="1"/>
  <c r="I627" i="1"/>
  <c r="S627" i="1" a="1"/>
  <c r="S627" i="1" s="1"/>
  <c r="F628" i="1"/>
  <c r="I628" i="1"/>
  <c r="S628" i="1" a="1"/>
  <c r="S628" i="1" s="1"/>
  <c r="F629" i="1"/>
  <c r="I629" i="1"/>
  <c r="S629" i="1" a="1"/>
  <c r="S629" i="1" s="1"/>
  <c r="F630" i="1"/>
  <c r="I630" i="1"/>
  <c r="S630" i="1" a="1"/>
  <c r="S630" i="1" s="1"/>
  <c r="F631" i="1"/>
  <c r="I631" i="1"/>
  <c r="S631" i="1" a="1"/>
  <c r="S631" i="1" s="1"/>
  <c r="F632" i="1"/>
  <c r="I632" i="1"/>
  <c r="S632" i="1" a="1"/>
  <c r="S632" i="1" s="1"/>
  <c r="F633" i="1"/>
  <c r="I633" i="1"/>
  <c r="S633" i="1" a="1"/>
  <c r="S633" i="1" s="1"/>
  <c r="F634" i="1"/>
  <c r="I634" i="1"/>
  <c r="S634" i="1" a="1"/>
  <c r="S634" i="1" s="1"/>
  <c r="F635" i="1"/>
  <c r="I635" i="1"/>
  <c r="S635" i="1"/>
  <c r="S635" i="1" a="1"/>
  <c r="F636" i="1"/>
  <c r="I636" i="1"/>
  <c r="S636" i="1" a="1"/>
  <c r="S636" i="1" s="1"/>
  <c r="F637" i="1"/>
  <c r="I637" i="1"/>
  <c r="S637" i="1" a="1"/>
  <c r="S637" i="1" s="1"/>
  <c r="F638" i="1"/>
  <c r="I638" i="1"/>
  <c r="S638" i="1" a="1"/>
  <c r="S638" i="1" s="1"/>
  <c r="F639" i="1"/>
  <c r="I639" i="1"/>
  <c r="S639" i="1" a="1"/>
  <c r="S639" i="1" s="1"/>
  <c r="F640" i="1"/>
  <c r="I640" i="1"/>
  <c r="S640" i="1" a="1"/>
  <c r="S640" i="1" s="1"/>
  <c r="F641" i="1"/>
  <c r="I641" i="1"/>
  <c r="S641" i="1" a="1"/>
  <c r="S641" i="1" s="1"/>
  <c r="F642" i="1"/>
  <c r="I642" i="1"/>
  <c r="S642" i="1" a="1"/>
  <c r="S642" i="1" s="1"/>
  <c r="F643" i="1"/>
  <c r="I643" i="1"/>
  <c r="S643" i="1" a="1"/>
  <c r="S643" i="1" s="1"/>
  <c r="F644" i="1"/>
  <c r="I644" i="1"/>
  <c r="S644" i="1" a="1"/>
  <c r="S644" i="1" s="1"/>
  <c r="F645" i="1"/>
  <c r="I645" i="1"/>
  <c r="S645" i="1" a="1"/>
  <c r="S645" i="1" s="1"/>
  <c r="F646" i="1"/>
  <c r="I646" i="1"/>
  <c r="S646" i="1" a="1"/>
  <c r="S646" i="1" s="1"/>
  <c r="F647" i="1"/>
  <c r="I647" i="1"/>
  <c r="S647" i="1" a="1"/>
  <c r="S647" i="1" s="1"/>
  <c r="F648" i="1"/>
  <c r="I648" i="1"/>
  <c r="S648" i="1" a="1"/>
  <c r="S648" i="1" s="1"/>
  <c r="F649" i="1"/>
  <c r="I649" i="1"/>
  <c r="S649" i="1" a="1"/>
  <c r="S649" i="1" s="1"/>
  <c r="F650" i="1"/>
  <c r="I650" i="1"/>
  <c r="S650" i="1" a="1"/>
  <c r="S650" i="1" s="1"/>
  <c r="F651" i="1"/>
  <c r="I651" i="1"/>
  <c r="S651" i="1" a="1"/>
  <c r="S651" i="1" s="1"/>
  <c r="F652" i="1"/>
  <c r="I652" i="1"/>
  <c r="S652" i="1" a="1"/>
  <c r="S652" i="1" s="1"/>
  <c r="F653" i="1"/>
  <c r="I653" i="1"/>
  <c r="S653" i="1" a="1"/>
  <c r="S653" i="1" s="1"/>
  <c r="F654" i="1"/>
  <c r="I654" i="1"/>
  <c r="S654" i="1" a="1"/>
  <c r="S654" i="1" s="1"/>
  <c r="F655" i="1"/>
  <c r="I655" i="1"/>
  <c r="S655" i="1" a="1"/>
  <c r="S655" i="1" s="1"/>
  <c r="F656" i="1"/>
  <c r="I656" i="1"/>
  <c r="S656" i="1" a="1"/>
  <c r="S656" i="1" s="1"/>
  <c r="F657" i="1"/>
  <c r="I657" i="1"/>
  <c r="S657" i="1" a="1"/>
  <c r="S657" i="1" s="1"/>
  <c r="F658" i="1"/>
  <c r="I658" i="1"/>
  <c r="S658" i="1" a="1"/>
  <c r="S658" i="1" s="1"/>
  <c r="F659" i="1"/>
  <c r="I659" i="1"/>
  <c r="S659" i="1" a="1"/>
  <c r="S659" i="1" s="1"/>
  <c r="F660" i="1"/>
  <c r="I660" i="1"/>
  <c r="S660" i="1" a="1"/>
  <c r="S660" i="1" s="1"/>
  <c r="F661" i="1"/>
  <c r="I661" i="1"/>
  <c r="S661" i="1" a="1"/>
  <c r="S661" i="1" s="1"/>
  <c r="F662" i="1"/>
  <c r="I662" i="1"/>
  <c r="S662" i="1" a="1"/>
  <c r="S662" i="1" s="1"/>
  <c r="F663" i="1"/>
  <c r="I663" i="1"/>
  <c r="S663" i="1" a="1"/>
  <c r="S663" i="1" s="1"/>
  <c r="F664" i="1"/>
  <c r="I664" i="1"/>
  <c r="S664" i="1" a="1"/>
  <c r="S664" i="1" s="1"/>
  <c r="F665" i="1"/>
  <c r="I665" i="1"/>
  <c r="S665" i="1" a="1"/>
  <c r="S665" i="1" s="1"/>
  <c r="F666" i="1"/>
  <c r="I666" i="1"/>
  <c r="S666" i="1" a="1"/>
  <c r="S666" i="1" s="1"/>
  <c r="F667" i="1"/>
  <c r="I667" i="1"/>
  <c r="S667" i="1" a="1"/>
  <c r="S667" i="1" s="1"/>
  <c r="F668" i="1"/>
  <c r="I668" i="1"/>
  <c r="S668" i="1" a="1"/>
  <c r="S668" i="1" s="1"/>
  <c r="F669" i="1"/>
  <c r="I669" i="1"/>
  <c r="S669" i="1" a="1"/>
  <c r="S669" i="1" s="1"/>
  <c r="F670" i="1"/>
  <c r="I670" i="1"/>
  <c r="S670" i="1" a="1"/>
  <c r="S670" i="1" s="1"/>
  <c r="F671" i="1"/>
  <c r="I671" i="1"/>
  <c r="S671" i="1"/>
  <c r="S671" i="1" a="1"/>
  <c r="F672" i="1"/>
  <c r="I672" i="1"/>
  <c r="S672" i="1" a="1"/>
  <c r="S672" i="1" s="1"/>
  <c r="F673" i="1"/>
  <c r="I673" i="1"/>
  <c r="S673" i="1" a="1"/>
  <c r="S673" i="1" s="1"/>
  <c r="F674" i="1"/>
  <c r="I674" i="1"/>
  <c r="S674" i="1" a="1"/>
  <c r="S674" i="1" s="1"/>
  <c r="F675" i="1"/>
  <c r="I675" i="1"/>
  <c r="S675" i="1" a="1"/>
  <c r="S675" i="1" s="1"/>
  <c r="F676" i="1"/>
  <c r="I676" i="1"/>
  <c r="S676" i="1" a="1"/>
  <c r="S676" i="1" s="1"/>
  <c r="F677" i="1"/>
  <c r="I677" i="1"/>
  <c r="S677" i="1" a="1"/>
  <c r="S677" i="1" s="1"/>
  <c r="F678" i="1"/>
  <c r="I678" i="1"/>
  <c r="S678" i="1" a="1"/>
  <c r="S678" i="1" s="1"/>
  <c r="F679" i="1"/>
  <c r="I679" i="1"/>
  <c r="S679" i="1" a="1"/>
  <c r="S679" i="1" s="1"/>
  <c r="F680" i="1"/>
  <c r="I680" i="1"/>
  <c r="S680" i="1" a="1"/>
  <c r="S680" i="1" s="1"/>
  <c r="F681" i="1"/>
  <c r="I681" i="1"/>
  <c r="S681" i="1" a="1"/>
  <c r="S681" i="1" s="1"/>
  <c r="F682" i="1"/>
  <c r="I682" i="1"/>
  <c r="S682" i="1" a="1"/>
  <c r="S682" i="1" s="1"/>
  <c r="F683" i="1"/>
  <c r="I683" i="1"/>
  <c r="S683" i="1" a="1"/>
  <c r="S683" i="1" s="1"/>
  <c r="F684" i="1"/>
  <c r="I684" i="1"/>
  <c r="S684" i="1" a="1"/>
  <c r="S684" i="1" s="1"/>
  <c r="F685" i="1"/>
  <c r="I685" i="1"/>
  <c r="S685" i="1" a="1"/>
  <c r="S685" i="1" s="1"/>
  <c r="F686" i="1"/>
  <c r="I686" i="1"/>
  <c r="S686" i="1" a="1"/>
  <c r="S686" i="1" s="1"/>
  <c r="F687" i="1"/>
  <c r="I687" i="1"/>
  <c r="S687" i="1" a="1"/>
  <c r="S687" i="1" s="1"/>
  <c r="F688" i="1"/>
  <c r="I688" i="1"/>
  <c r="S688" i="1" a="1"/>
  <c r="S688" i="1" s="1"/>
  <c r="F689" i="1"/>
  <c r="I689" i="1"/>
  <c r="S689" i="1" a="1"/>
  <c r="S689" i="1" s="1"/>
  <c r="F690" i="1"/>
  <c r="I690" i="1"/>
  <c r="S690" i="1" a="1"/>
  <c r="S690" i="1" s="1"/>
  <c r="F691" i="1"/>
  <c r="I691" i="1"/>
  <c r="S691" i="1" a="1"/>
  <c r="S691" i="1" s="1"/>
  <c r="F692" i="1"/>
  <c r="I692" i="1"/>
  <c r="S692" i="1" a="1"/>
  <c r="S692" i="1" s="1"/>
  <c r="F693" i="1"/>
  <c r="I693" i="1"/>
  <c r="S693" i="1" a="1"/>
  <c r="S693" i="1" s="1"/>
  <c r="F694" i="1"/>
  <c r="I694" i="1"/>
  <c r="S694" i="1" a="1"/>
  <c r="S694" i="1" s="1"/>
  <c r="F695" i="1"/>
  <c r="I695" i="1"/>
  <c r="S695" i="1" a="1"/>
  <c r="S695" i="1" s="1"/>
  <c r="F696" i="1"/>
  <c r="I696" i="1"/>
  <c r="S696" i="1" a="1"/>
  <c r="S696" i="1" s="1"/>
  <c r="F697" i="1"/>
  <c r="I697" i="1"/>
  <c r="S697" i="1" a="1"/>
  <c r="S697" i="1" s="1"/>
  <c r="F698" i="1"/>
  <c r="I698" i="1"/>
  <c r="S698" i="1" a="1"/>
  <c r="S698" i="1" s="1"/>
  <c r="F699" i="1"/>
  <c r="I699" i="1"/>
  <c r="S699" i="1" a="1"/>
  <c r="S699" i="1" s="1"/>
  <c r="F700" i="1"/>
  <c r="I700" i="1"/>
  <c r="S700" i="1" a="1"/>
  <c r="S700" i="1" s="1"/>
  <c r="F701" i="1"/>
  <c r="I701" i="1"/>
  <c r="S701" i="1" a="1"/>
  <c r="S701" i="1" s="1"/>
  <c r="F702" i="1"/>
  <c r="I702" i="1"/>
  <c r="S702" i="1" a="1"/>
  <c r="S702" i="1" s="1"/>
  <c r="F703" i="1"/>
  <c r="I703" i="1"/>
  <c r="S703" i="1" a="1"/>
  <c r="S703" i="1" s="1"/>
  <c r="F704" i="1"/>
  <c r="I704" i="1"/>
  <c r="S704" i="1" a="1"/>
  <c r="S704" i="1" s="1"/>
  <c r="F705" i="1"/>
  <c r="I705" i="1"/>
  <c r="S705" i="1" a="1"/>
  <c r="S705" i="1" s="1"/>
  <c r="F706" i="1"/>
  <c r="I706" i="1"/>
  <c r="S706" i="1" a="1"/>
  <c r="S706" i="1" s="1"/>
  <c r="F707" i="1"/>
  <c r="I707" i="1"/>
  <c r="S707" i="1" a="1"/>
  <c r="S707" i="1" s="1"/>
  <c r="F708" i="1"/>
  <c r="I708" i="1"/>
  <c r="S708" i="1" a="1"/>
  <c r="S708" i="1" s="1"/>
  <c r="F709" i="1"/>
  <c r="I709" i="1"/>
  <c r="S709" i="1" a="1"/>
  <c r="S709" i="1" s="1"/>
  <c r="F710" i="1"/>
  <c r="I710" i="1"/>
  <c r="S710" i="1" a="1"/>
  <c r="S710" i="1" s="1"/>
  <c r="F711" i="1"/>
  <c r="I711" i="1"/>
  <c r="S711" i="1" a="1"/>
  <c r="S711" i="1" s="1"/>
  <c r="F712" i="1"/>
  <c r="I712" i="1"/>
  <c r="S712" i="1" a="1"/>
  <c r="S712" i="1" s="1"/>
  <c r="F713" i="1"/>
  <c r="I713" i="1"/>
  <c r="S713" i="1" a="1"/>
  <c r="S713" i="1" s="1"/>
  <c r="F714" i="1"/>
  <c r="I714" i="1"/>
  <c r="S714" i="1"/>
  <c r="S714" i="1" a="1"/>
  <c r="F715" i="1"/>
  <c r="I715" i="1"/>
  <c r="S715" i="1" a="1"/>
  <c r="S715" i="1" s="1"/>
  <c r="F716" i="1"/>
  <c r="I716" i="1"/>
  <c r="S716" i="1" a="1"/>
  <c r="S716" i="1" s="1"/>
  <c r="F717" i="1"/>
  <c r="I717" i="1"/>
  <c r="S717" i="1" a="1"/>
  <c r="S717" i="1" s="1"/>
  <c r="F718" i="1"/>
  <c r="I718" i="1"/>
  <c r="S718" i="1" a="1"/>
  <c r="S718" i="1" s="1"/>
  <c r="F719" i="1"/>
  <c r="I719" i="1"/>
  <c r="S719" i="1" a="1"/>
  <c r="S719" i="1" s="1"/>
  <c r="F720" i="1"/>
  <c r="I720" i="1"/>
  <c r="S720" i="1" a="1"/>
  <c r="S720" i="1" s="1"/>
  <c r="F721" i="1"/>
  <c r="I721" i="1"/>
  <c r="S721" i="1" a="1"/>
  <c r="S721" i="1" s="1"/>
  <c r="F722" i="1"/>
  <c r="I722" i="1"/>
  <c r="S722" i="1" a="1"/>
  <c r="S722" i="1" s="1"/>
  <c r="F723" i="1"/>
  <c r="I723" i="1"/>
  <c r="S723" i="1" a="1"/>
  <c r="S723" i="1" s="1"/>
  <c r="F724" i="1"/>
  <c r="I724" i="1"/>
  <c r="S724" i="1" a="1"/>
  <c r="S724" i="1" s="1"/>
  <c r="F725" i="1"/>
  <c r="I725" i="1"/>
  <c r="S725" i="1" a="1"/>
  <c r="S725" i="1" s="1"/>
  <c r="F726" i="1"/>
  <c r="I726" i="1"/>
  <c r="S726" i="1"/>
  <c r="S726" i="1" a="1"/>
  <c r="F727" i="1"/>
  <c r="I727" i="1"/>
  <c r="S727" i="1" a="1"/>
  <c r="S727" i="1" s="1"/>
  <c r="F728" i="1"/>
  <c r="I728" i="1"/>
  <c r="S728" i="1" a="1"/>
  <c r="S728" i="1" s="1"/>
  <c r="F729" i="1"/>
  <c r="I729" i="1"/>
  <c r="S729" i="1" a="1"/>
  <c r="S729" i="1" s="1"/>
  <c r="F730" i="1"/>
  <c r="I730" i="1"/>
  <c r="S730" i="1" a="1"/>
  <c r="S730" i="1" s="1"/>
  <c r="F731" i="1"/>
  <c r="I731" i="1"/>
  <c r="S731" i="1" a="1"/>
  <c r="S731" i="1" s="1"/>
  <c r="F732" i="1"/>
  <c r="I732" i="1"/>
  <c r="S732" i="1" a="1"/>
  <c r="S732" i="1" s="1"/>
  <c r="F733" i="1"/>
  <c r="I733" i="1"/>
  <c r="S733" i="1" a="1"/>
  <c r="S733" i="1" s="1"/>
  <c r="F734" i="1"/>
  <c r="I734" i="1"/>
  <c r="S734" i="1" a="1"/>
  <c r="S734" i="1" s="1"/>
  <c r="F735" i="1"/>
  <c r="I735" i="1"/>
  <c r="S735" i="1" a="1"/>
  <c r="S735" i="1" s="1"/>
  <c r="F736" i="1"/>
  <c r="I736" i="1"/>
  <c r="S736" i="1" a="1"/>
  <c r="S736" i="1" s="1"/>
  <c r="F737" i="1"/>
  <c r="I737" i="1"/>
  <c r="S737" i="1" a="1"/>
  <c r="S737" i="1" s="1"/>
  <c r="F738" i="1"/>
  <c r="I738" i="1"/>
  <c r="S738" i="1" a="1"/>
  <c r="S738" i="1" s="1"/>
  <c r="F739" i="1"/>
  <c r="I739" i="1"/>
  <c r="S739" i="1" a="1"/>
  <c r="S739" i="1" s="1"/>
  <c r="F740" i="1"/>
  <c r="I740" i="1"/>
  <c r="S740" i="1" a="1"/>
  <c r="S740" i="1" s="1"/>
  <c r="F741" i="1"/>
  <c r="I741" i="1"/>
  <c r="S741" i="1"/>
  <c r="S741" i="1" a="1"/>
  <c r="F742" i="1"/>
  <c r="I742" i="1"/>
  <c r="S742" i="1" a="1"/>
  <c r="S742" i="1" s="1"/>
  <c r="F743" i="1"/>
  <c r="I743" i="1"/>
  <c r="S743" i="1" a="1"/>
  <c r="S743" i="1" s="1"/>
  <c r="F744" i="1"/>
  <c r="I744" i="1"/>
  <c r="S744" i="1"/>
  <c r="S744" i="1" a="1"/>
  <c r="F745" i="1"/>
  <c r="I745" i="1"/>
  <c r="S745" i="1" a="1"/>
  <c r="S745" i="1" s="1"/>
  <c r="F746" i="1"/>
  <c r="I746" i="1"/>
  <c r="S746" i="1" a="1"/>
  <c r="S746" i="1" s="1"/>
  <c r="F747" i="1"/>
  <c r="I747" i="1"/>
  <c r="S747" i="1" a="1"/>
  <c r="S747" i="1" s="1"/>
  <c r="F748" i="1"/>
  <c r="I748" i="1"/>
  <c r="S748" i="1" a="1"/>
  <c r="S748" i="1" s="1"/>
  <c r="F749" i="1"/>
  <c r="I749" i="1"/>
  <c r="S749" i="1" a="1"/>
  <c r="S749" i="1" s="1"/>
  <c r="F750" i="1"/>
  <c r="I750" i="1"/>
  <c r="S750" i="1" a="1"/>
  <c r="S750" i="1" s="1"/>
  <c r="F751" i="1"/>
  <c r="I751" i="1"/>
  <c r="S751" i="1" a="1"/>
  <c r="S751" i="1" s="1"/>
  <c r="F752" i="1"/>
  <c r="I752" i="1"/>
  <c r="S752" i="1" a="1"/>
  <c r="S752" i="1" s="1"/>
  <c r="F753" i="1"/>
  <c r="I753" i="1"/>
  <c r="S753" i="1"/>
  <c r="S753" i="1" a="1"/>
  <c r="F754" i="1"/>
  <c r="I754" i="1"/>
  <c r="S754" i="1" a="1"/>
  <c r="S754" i="1" s="1"/>
  <c r="F755" i="1"/>
  <c r="I755" i="1"/>
  <c r="S755" i="1" a="1"/>
  <c r="S755" i="1" s="1"/>
  <c r="F756" i="1"/>
  <c r="I756" i="1"/>
  <c r="S756" i="1" a="1"/>
  <c r="S756" i="1" s="1"/>
  <c r="F757" i="1"/>
  <c r="I757" i="1"/>
  <c r="S757" i="1" a="1"/>
  <c r="S757" i="1" s="1"/>
  <c r="F758" i="1"/>
  <c r="I758" i="1"/>
  <c r="S758" i="1" a="1"/>
  <c r="S758" i="1" s="1"/>
  <c r="F759" i="1"/>
  <c r="I759" i="1"/>
  <c r="S759" i="1" a="1"/>
  <c r="S759" i="1" s="1"/>
  <c r="F760" i="1"/>
  <c r="I760" i="1"/>
  <c r="S760" i="1" a="1"/>
  <c r="S760" i="1" s="1"/>
  <c r="F761" i="1"/>
  <c r="I761" i="1"/>
  <c r="S761" i="1" a="1"/>
  <c r="S761" i="1" s="1"/>
  <c r="F762" i="1"/>
  <c r="I762" i="1"/>
  <c r="S762" i="1" a="1"/>
  <c r="S762" i="1" s="1"/>
  <c r="F763" i="1"/>
  <c r="I763" i="1"/>
  <c r="S763" i="1" a="1"/>
  <c r="S763" i="1" s="1"/>
  <c r="F764" i="1"/>
  <c r="I764" i="1"/>
  <c r="S764" i="1" a="1"/>
  <c r="S764" i="1" s="1"/>
  <c r="F765" i="1"/>
  <c r="I765" i="1"/>
  <c r="S765" i="1" a="1"/>
  <c r="S765" i="1" s="1"/>
  <c r="F766" i="1"/>
  <c r="I766" i="1"/>
  <c r="S766" i="1" a="1"/>
  <c r="S766" i="1" s="1"/>
  <c r="F767" i="1"/>
  <c r="I767" i="1"/>
  <c r="S767" i="1" a="1"/>
  <c r="S767" i="1" s="1"/>
  <c r="F768" i="1"/>
  <c r="I768" i="1"/>
  <c r="S768" i="1" a="1"/>
  <c r="S768" i="1" s="1"/>
  <c r="F769" i="1"/>
  <c r="I769" i="1"/>
  <c r="S769" i="1" a="1"/>
  <c r="S769" i="1" s="1"/>
  <c r="F770" i="1"/>
  <c r="I770" i="1"/>
  <c r="S770" i="1" a="1"/>
  <c r="S770" i="1" s="1"/>
  <c r="F771" i="1"/>
  <c r="I771" i="1"/>
  <c r="S771" i="1" a="1"/>
  <c r="S771" i="1" s="1"/>
  <c r="F772" i="1"/>
  <c r="I772" i="1"/>
  <c r="S772" i="1" a="1"/>
  <c r="S772" i="1" s="1"/>
  <c r="F773" i="1"/>
  <c r="I773" i="1"/>
  <c r="S773" i="1" a="1"/>
  <c r="S773" i="1" s="1"/>
  <c r="F774" i="1"/>
  <c r="I774" i="1"/>
  <c r="S774" i="1" a="1"/>
  <c r="S774" i="1" s="1"/>
  <c r="F775" i="1"/>
  <c r="I775" i="1"/>
  <c r="S775" i="1" a="1"/>
  <c r="S775" i="1" s="1"/>
  <c r="F776" i="1"/>
  <c r="I776" i="1"/>
  <c r="S776" i="1" a="1"/>
  <c r="S776" i="1" s="1"/>
  <c r="F777" i="1"/>
  <c r="I777" i="1"/>
  <c r="S777" i="1" a="1"/>
  <c r="S777" i="1" s="1"/>
  <c r="F778" i="1"/>
  <c r="I778" i="1"/>
  <c r="S778" i="1" a="1"/>
  <c r="S778" i="1" s="1"/>
  <c r="F779" i="1"/>
  <c r="I779" i="1"/>
  <c r="S779" i="1" a="1"/>
  <c r="S779" i="1" s="1"/>
  <c r="F780" i="1"/>
  <c r="I780" i="1"/>
  <c r="S780" i="1" a="1"/>
  <c r="S780" i="1" s="1"/>
  <c r="F781" i="1"/>
  <c r="I781" i="1"/>
  <c r="S781" i="1" a="1"/>
  <c r="S781" i="1" s="1"/>
  <c r="F782" i="1"/>
  <c r="I782" i="1"/>
  <c r="S782" i="1" a="1"/>
  <c r="S782" i="1" s="1"/>
  <c r="F783" i="1"/>
  <c r="I783" i="1"/>
  <c r="S783" i="1" a="1"/>
  <c r="S783" i="1" s="1"/>
  <c r="F784" i="1"/>
  <c r="I784" i="1"/>
  <c r="S784" i="1" a="1"/>
  <c r="S784" i="1" s="1"/>
  <c r="F785" i="1"/>
  <c r="I785" i="1"/>
  <c r="S785" i="1" a="1"/>
  <c r="S785" i="1" s="1"/>
  <c r="F786" i="1"/>
  <c r="I786" i="1"/>
  <c r="S786" i="1" a="1"/>
  <c r="S786" i="1" s="1"/>
  <c r="F787" i="1"/>
  <c r="I787" i="1"/>
  <c r="S787" i="1" a="1"/>
  <c r="S787" i="1" s="1"/>
  <c r="F788" i="1"/>
  <c r="I788" i="1"/>
  <c r="S788" i="1" a="1"/>
  <c r="S788" i="1" s="1"/>
  <c r="F789" i="1"/>
  <c r="I789" i="1"/>
  <c r="S789" i="1" a="1"/>
  <c r="S789" i="1" s="1"/>
  <c r="F790" i="1"/>
  <c r="I790" i="1"/>
  <c r="S790" i="1" a="1"/>
  <c r="S790" i="1" s="1"/>
  <c r="F791" i="1"/>
  <c r="I791" i="1"/>
  <c r="S791" i="1" a="1"/>
  <c r="S791" i="1" s="1"/>
  <c r="F792" i="1"/>
  <c r="I792" i="1"/>
  <c r="S792" i="1" a="1"/>
  <c r="S792" i="1" s="1"/>
  <c r="F793" i="1"/>
  <c r="I793" i="1"/>
  <c r="S793" i="1" a="1"/>
  <c r="S793" i="1" s="1"/>
  <c r="F794" i="1"/>
  <c r="I794" i="1"/>
  <c r="S794" i="1" a="1"/>
  <c r="S794" i="1" s="1"/>
  <c r="F795" i="1"/>
  <c r="I795" i="1"/>
  <c r="S795" i="1" a="1"/>
  <c r="S795" i="1" s="1"/>
  <c r="F796" i="1"/>
  <c r="I796" i="1"/>
  <c r="S796" i="1" a="1"/>
  <c r="S796" i="1" s="1"/>
  <c r="F797" i="1"/>
  <c r="I797" i="1"/>
  <c r="S797" i="1" a="1"/>
  <c r="S797" i="1" s="1"/>
  <c r="F798" i="1"/>
  <c r="I798" i="1"/>
  <c r="S798" i="1" a="1"/>
  <c r="S798" i="1" s="1"/>
  <c r="F799" i="1"/>
  <c r="I799" i="1"/>
  <c r="S799" i="1" a="1"/>
  <c r="S799" i="1" s="1"/>
  <c r="F800" i="1"/>
  <c r="I800" i="1"/>
  <c r="S800" i="1" a="1"/>
  <c r="S800" i="1" s="1"/>
  <c r="F801" i="1"/>
  <c r="I801" i="1"/>
  <c r="S801" i="1" a="1"/>
  <c r="S801" i="1" s="1"/>
  <c r="F802" i="1"/>
  <c r="I802" i="1"/>
  <c r="S802" i="1" a="1"/>
  <c r="S802" i="1" s="1"/>
  <c r="F803" i="1"/>
  <c r="I803" i="1"/>
  <c r="S803" i="1" a="1"/>
  <c r="S803" i="1" s="1"/>
  <c r="F804" i="1"/>
  <c r="I804" i="1"/>
  <c r="S804" i="1" a="1"/>
  <c r="S804" i="1" s="1"/>
  <c r="F805" i="1"/>
  <c r="I805" i="1"/>
  <c r="S805" i="1" a="1"/>
  <c r="S805" i="1" s="1"/>
  <c r="F806" i="1"/>
  <c r="I806" i="1"/>
  <c r="S806" i="1" a="1"/>
  <c r="S806" i="1" s="1"/>
  <c r="F807" i="1"/>
  <c r="I807" i="1"/>
  <c r="S807" i="1" a="1"/>
  <c r="S807" i="1" s="1"/>
  <c r="F808" i="1"/>
  <c r="I808" i="1"/>
  <c r="S808" i="1" a="1"/>
  <c r="S808" i="1" s="1"/>
  <c r="F809" i="1"/>
  <c r="I809" i="1"/>
  <c r="S809" i="1" a="1"/>
  <c r="S809" i="1" s="1"/>
  <c r="F810" i="1"/>
  <c r="I810" i="1"/>
  <c r="S810" i="1" a="1"/>
  <c r="S810" i="1" s="1"/>
  <c r="F811" i="1"/>
  <c r="I811" i="1"/>
  <c r="S811" i="1" a="1"/>
  <c r="S811" i="1" s="1"/>
  <c r="F812" i="1"/>
  <c r="I812" i="1"/>
  <c r="S812" i="1" a="1"/>
  <c r="S812" i="1" s="1"/>
  <c r="F813" i="1"/>
  <c r="I813" i="1"/>
  <c r="S813" i="1" a="1"/>
  <c r="S813" i="1" s="1"/>
  <c r="F814" i="1"/>
  <c r="I814" i="1"/>
  <c r="S814" i="1" a="1"/>
  <c r="S814" i="1" s="1"/>
  <c r="F815" i="1"/>
  <c r="I815" i="1"/>
  <c r="S815" i="1" a="1"/>
  <c r="S815" i="1" s="1"/>
  <c r="F816" i="1"/>
  <c r="I816" i="1"/>
  <c r="S816" i="1" a="1"/>
  <c r="S816" i="1" s="1"/>
  <c r="F817" i="1"/>
  <c r="I817" i="1"/>
  <c r="S817" i="1" a="1"/>
  <c r="S817" i="1" s="1"/>
  <c r="F818" i="1"/>
  <c r="I818" i="1"/>
  <c r="S818" i="1" a="1"/>
  <c r="S818" i="1" s="1"/>
  <c r="F819" i="1"/>
  <c r="I819" i="1"/>
  <c r="S819" i="1" a="1"/>
  <c r="S819" i="1" s="1"/>
  <c r="F820" i="1"/>
  <c r="I820" i="1"/>
  <c r="S820" i="1" a="1"/>
  <c r="S820" i="1" s="1"/>
  <c r="F821" i="1"/>
  <c r="I821" i="1"/>
  <c r="S821" i="1" a="1"/>
  <c r="S821" i="1" s="1"/>
  <c r="F822" i="1"/>
  <c r="I822" i="1"/>
  <c r="S822" i="1" a="1"/>
  <c r="S822" i="1" s="1"/>
  <c r="F823" i="1"/>
  <c r="I823" i="1"/>
  <c r="S823" i="1" a="1"/>
  <c r="S823" i="1" s="1"/>
  <c r="F824" i="1"/>
  <c r="I824" i="1"/>
  <c r="S824" i="1" a="1"/>
  <c r="S824" i="1" s="1"/>
  <c r="F825" i="1"/>
  <c r="I825" i="1"/>
  <c r="S825" i="1" a="1"/>
  <c r="S825" i="1" s="1"/>
  <c r="F826" i="1"/>
  <c r="I826" i="1"/>
  <c r="S826" i="1" a="1"/>
  <c r="S826" i="1" s="1"/>
  <c r="F827" i="1"/>
  <c r="I827" i="1"/>
  <c r="S827" i="1" a="1"/>
  <c r="S827" i="1" s="1"/>
  <c r="F828" i="1"/>
  <c r="I828" i="1"/>
  <c r="S828" i="1" a="1"/>
  <c r="S828" i="1" s="1"/>
  <c r="F829" i="1"/>
  <c r="I829" i="1"/>
  <c r="S829" i="1" a="1"/>
  <c r="S829" i="1" s="1"/>
  <c r="F830" i="1"/>
  <c r="I830" i="1"/>
  <c r="S830" i="1" a="1"/>
  <c r="S830" i="1" s="1"/>
  <c r="F831" i="1"/>
  <c r="I831" i="1"/>
  <c r="S831" i="1" a="1"/>
  <c r="S831" i="1" s="1"/>
  <c r="F832" i="1"/>
  <c r="I832" i="1"/>
  <c r="S832" i="1" a="1"/>
  <c r="S832" i="1" s="1"/>
  <c r="F833" i="1"/>
  <c r="I833" i="1"/>
  <c r="S833" i="1" a="1"/>
  <c r="S833" i="1" s="1"/>
  <c r="F834" i="1"/>
  <c r="I834" i="1"/>
  <c r="S834" i="1" a="1"/>
  <c r="S834" i="1" s="1"/>
  <c r="F835" i="1"/>
  <c r="I835" i="1"/>
  <c r="S835" i="1" a="1"/>
  <c r="S835" i="1" s="1"/>
  <c r="F836" i="1"/>
  <c r="I836" i="1"/>
  <c r="S836" i="1" a="1"/>
  <c r="S836" i="1" s="1"/>
  <c r="F837" i="1"/>
  <c r="I837" i="1"/>
  <c r="S837" i="1" a="1"/>
  <c r="S837" i="1" s="1"/>
  <c r="F838" i="1"/>
  <c r="I838" i="1"/>
  <c r="S838" i="1" a="1"/>
  <c r="S838" i="1" s="1"/>
  <c r="F839" i="1"/>
  <c r="I839" i="1"/>
  <c r="S839" i="1" a="1"/>
  <c r="S839" i="1" s="1"/>
  <c r="F840" i="1"/>
  <c r="I840" i="1"/>
  <c r="S840" i="1" a="1"/>
  <c r="S840" i="1" s="1"/>
  <c r="F841" i="1"/>
  <c r="I841" i="1"/>
  <c r="S841" i="1" a="1"/>
  <c r="S841" i="1" s="1"/>
  <c r="F842" i="1"/>
  <c r="I842" i="1"/>
  <c r="S842" i="1" a="1"/>
  <c r="S842" i="1" s="1"/>
  <c r="F843" i="1"/>
  <c r="I843" i="1"/>
  <c r="S843" i="1" a="1"/>
  <c r="S843" i="1" s="1"/>
  <c r="F844" i="1"/>
  <c r="I844" i="1"/>
  <c r="S844" i="1" a="1"/>
  <c r="S844" i="1" s="1"/>
  <c r="F845" i="1"/>
  <c r="I845" i="1"/>
  <c r="S845" i="1" a="1"/>
  <c r="S845" i="1" s="1"/>
  <c r="F846" i="1"/>
  <c r="I846" i="1"/>
  <c r="S846" i="1" a="1"/>
  <c r="S846" i="1" s="1"/>
  <c r="F847" i="1"/>
  <c r="I847" i="1"/>
  <c r="S847" i="1" a="1"/>
  <c r="S847" i="1" s="1"/>
  <c r="F848" i="1"/>
  <c r="I848" i="1"/>
  <c r="S848" i="1" a="1"/>
  <c r="S848" i="1" s="1"/>
  <c r="F849" i="1"/>
  <c r="I849" i="1"/>
  <c r="S849" i="1" a="1"/>
  <c r="S849" i="1" s="1"/>
  <c r="F850" i="1"/>
  <c r="I850" i="1"/>
  <c r="S850" i="1" a="1"/>
  <c r="S850" i="1" s="1"/>
  <c r="F851" i="1"/>
  <c r="I851" i="1"/>
  <c r="S851" i="1" a="1"/>
  <c r="S851" i="1" s="1"/>
  <c r="F852" i="1"/>
  <c r="I852" i="1"/>
  <c r="S852" i="1" a="1"/>
  <c r="S852" i="1" s="1"/>
  <c r="F853" i="1"/>
  <c r="I853" i="1"/>
  <c r="S853" i="1" a="1"/>
  <c r="S853" i="1" s="1"/>
  <c r="F854" i="1"/>
  <c r="I854" i="1"/>
  <c r="S854" i="1" a="1"/>
  <c r="S854" i="1" s="1"/>
  <c r="F855" i="1"/>
  <c r="I855" i="1"/>
  <c r="S855" i="1" a="1"/>
  <c r="S855" i="1" s="1"/>
  <c r="F856" i="1"/>
  <c r="I856" i="1"/>
  <c r="S856" i="1" a="1"/>
  <c r="S856" i="1" s="1"/>
  <c r="F857" i="1"/>
  <c r="I857" i="1"/>
  <c r="S857" i="1" a="1"/>
  <c r="S857" i="1" s="1"/>
  <c r="F858" i="1"/>
  <c r="I858" i="1"/>
  <c r="S858" i="1" a="1"/>
  <c r="S858" i="1" s="1"/>
  <c r="F859" i="1"/>
  <c r="I859" i="1"/>
  <c r="S859" i="1" a="1"/>
  <c r="S859" i="1" s="1"/>
  <c r="F860" i="1"/>
  <c r="I860" i="1"/>
  <c r="S860" i="1" a="1"/>
  <c r="S860" i="1" s="1"/>
  <c r="F861" i="1"/>
  <c r="I861" i="1"/>
  <c r="S861" i="1" a="1"/>
  <c r="S861" i="1" s="1"/>
  <c r="F862" i="1"/>
  <c r="I862" i="1"/>
  <c r="S862" i="1" a="1"/>
  <c r="S862" i="1" s="1"/>
  <c r="F863" i="1"/>
  <c r="I863" i="1"/>
  <c r="S863" i="1" a="1"/>
  <c r="S863" i="1" s="1"/>
  <c r="F864" i="1"/>
  <c r="I864" i="1"/>
  <c r="S864" i="1" a="1"/>
  <c r="S864" i="1" s="1"/>
  <c r="F865" i="1"/>
  <c r="I865" i="1"/>
  <c r="S865" i="1" a="1"/>
  <c r="S865" i="1" s="1"/>
  <c r="F866" i="1"/>
  <c r="I866" i="1"/>
  <c r="S866" i="1" a="1"/>
  <c r="S866" i="1" s="1"/>
  <c r="F867" i="1"/>
  <c r="I867" i="1"/>
  <c r="S867" i="1" a="1"/>
  <c r="S867" i="1" s="1"/>
  <c r="F868" i="1"/>
  <c r="I868" i="1"/>
  <c r="S868" i="1" a="1"/>
  <c r="S868" i="1" s="1"/>
  <c r="F869" i="1"/>
  <c r="I869" i="1"/>
  <c r="S869" i="1" a="1"/>
  <c r="S869" i="1" s="1"/>
  <c r="F870" i="1"/>
  <c r="I870" i="1"/>
  <c r="S870" i="1" a="1"/>
  <c r="S870" i="1" s="1"/>
  <c r="F871" i="1"/>
  <c r="I871" i="1"/>
  <c r="S871" i="1" a="1"/>
  <c r="S871" i="1" s="1"/>
  <c r="F872" i="1"/>
  <c r="I872" i="1"/>
  <c r="S872" i="1" a="1"/>
  <c r="S872" i="1" s="1"/>
  <c r="F873" i="1"/>
  <c r="I873" i="1"/>
  <c r="S873" i="1" a="1"/>
  <c r="S873" i="1" s="1"/>
  <c r="F874" i="1"/>
  <c r="I874" i="1"/>
  <c r="S874" i="1" a="1"/>
  <c r="S874" i="1" s="1"/>
  <c r="F875" i="1"/>
  <c r="I875" i="1"/>
  <c r="S875" i="1" a="1"/>
  <c r="S875" i="1" s="1"/>
  <c r="F876" i="1"/>
  <c r="I876" i="1"/>
  <c r="S876" i="1"/>
  <c r="S876" i="1" a="1"/>
  <c r="F877" i="1"/>
  <c r="I877" i="1"/>
  <c r="S877" i="1" a="1"/>
  <c r="S877" i="1" s="1"/>
  <c r="F878" i="1"/>
  <c r="I878" i="1"/>
  <c r="S878" i="1" a="1"/>
  <c r="S878" i="1" s="1"/>
  <c r="F879" i="1"/>
  <c r="I879" i="1"/>
  <c r="S879" i="1" a="1"/>
  <c r="S879" i="1" s="1"/>
  <c r="F880" i="1"/>
  <c r="I880" i="1"/>
  <c r="S880" i="1" a="1"/>
  <c r="S880" i="1" s="1"/>
  <c r="F881" i="1"/>
  <c r="I881" i="1"/>
  <c r="S881" i="1" a="1"/>
  <c r="S881" i="1" s="1"/>
  <c r="F882" i="1"/>
  <c r="I882" i="1"/>
  <c r="S882" i="1" a="1"/>
  <c r="S882" i="1" s="1"/>
  <c r="F883" i="1"/>
  <c r="I883" i="1"/>
  <c r="S883" i="1" a="1"/>
  <c r="S883" i="1" s="1"/>
  <c r="F884" i="1"/>
  <c r="I884" i="1"/>
  <c r="S884" i="1" a="1"/>
  <c r="S884" i="1" s="1"/>
  <c r="F885" i="1"/>
  <c r="I885" i="1"/>
  <c r="S885" i="1" a="1"/>
  <c r="S885" i="1" s="1"/>
  <c r="F886" i="1"/>
  <c r="I886" i="1"/>
  <c r="S886" i="1" a="1"/>
  <c r="S886" i="1" s="1"/>
  <c r="F887" i="1"/>
  <c r="I887" i="1"/>
  <c r="S887" i="1" a="1"/>
  <c r="S887" i="1" s="1"/>
  <c r="F888" i="1"/>
  <c r="I888" i="1"/>
  <c r="S888" i="1"/>
  <c r="S888" i="1" a="1"/>
  <c r="F889" i="1"/>
  <c r="I889" i="1"/>
  <c r="S889" i="1" a="1"/>
  <c r="S889" i="1" s="1"/>
  <c r="F890" i="1"/>
  <c r="I890" i="1"/>
  <c r="S890" i="1" a="1"/>
  <c r="S890" i="1" s="1"/>
  <c r="F891" i="1"/>
  <c r="I891" i="1"/>
  <c r="S891" i="1" a="1"/>
  <c r="S891" i="1" s="1"/>
  <c r="F892" i="1"/>
  <c r="I892" i="1"/>
  <c r="S892" i="1" a="1"/>
  <c r="S892" i="1" s="1"/>
  <c r="F893" i="1"/>
  <c r="I893" i="1"/>
  <c r="S893" i="1" a="1"/>
  <c r="S893" i="1" s="1"/>
  <c r="F894" i="1"/>
  <c r="I894" i="1"/>
  <c r="S894" i="1" a="1"/>
  <c r="S894" i="1" s="1"/>
  <c r="F895" i="1"/>
  <c r="I895" i="1"/>
  <c r="S895" i="1" a="1"/>
  <c r="S895" i="1" s="1"/>
  <c r="F896" i="1"/>
  <c r="I896" i="1"/>
  <c r="S896" i="1" a="1"/>
  <c r="S896" i="1" s="1"/>
  <c r="F897" i="1"/>
  <c r="I897" i="1"/>
  <c r="S897" i="1" a="1"/>
  <c r="S897" i="1" s="1"/>
  <c r="F898" i="1"/>
  <c r="I898" i="1"/>
  <c r="S898" i="1" a="1"/>
  <c r="S898" i="1" s="1"/>
  <c r="F899" i="1"/>
  <c r="I899" i="1"/>
  <c r="S899" i="1" a="1"/>
  <c r="S899" i="1" s="1"/>
  <c r="F900" i="1"/>
  <c r="I900" i="1"/>
  <c r="S900" i="1" a="1"/>
  <c r="S900" i="1" s="1"/>
  <c r="F901" i="1"/>
  <c r="I901" i="1"/>
  <c r="S901" i="1" a="1"/>
  <c r="S901" i="1" s="1"/>
  <c r="F902" i="1"/>
  <c r="I902" i="1"/>
  <c r="S902" i="1" a="1"/>
  <c r="S902" i="1" s="1"/>
  <c r="F903" i="1"/>
  <c r="I903" i="1"/>
  <c r="S903" i="1" a="1"/>
  <c r="S903" i="1" s="1"/>
  <c r="F904" i="1"/>
  <c r="I904" i="1"/>
  <c r="S904" i="1" a="1"/>
  <c r="S904" i="1" s="1"/>
  <c r="F905" i="1"/>
  <c r="I905" i="1"/>
  <c r="S905" i="1" a="1"/>
  <c r="S905" i="1" s="1"/>
  <c r="F906" i="1"/>
  <c r="I906" i="1"/>
  <c r="S906" i="1" a="1"/>
  <c r="S906" i="1" s="1"/>
  <c r="F907" i="1"/>
  <c r="I907" i="1"/>
  <c r="S907" i="1" a="1"/>
  <c r="S907" i="1" s="1"/>
  <c r="F908" i="1"/>
  <c r="I908" i="1"/>
  <c r="S908" i="1" a="1"/>
  <c r="S908" i="1" s="1"/>
  <c r="F909" i="1"/>
  <c r="I909" i="1"/>
  <c r="S909" i="1" a="1"/>
  <c r="S909" i="1" s="1"/>
  <c r="F910" i="1"/>
  <c r="I910" i="1"/>
  <c r="S910" i="1" a="1"/>
  <c r="S910" i="1" s="1"/>
  <c r="F911" i="1"/>
  <c r="I911" i="1"/>
  <c r="S911" i="1" a="1"/>
  <c r="S911" i="1" s="1"/>
  <c r="F912" i="1"/>
  <c r="I912" i="1"/>
  <c r="S912" i="1" a="1"/>
  <c r="S912" i="1" s="1"/>
  <c r="F913" i="1"/>
  <c r="I913" i="1"/>
  <c r="S913" i="1" a="1"/>
  <c r="S913" i="1" s="1"/>
  <c r="F914" i="1"/>
  <c r="I914" i="1"/>
  <c r="S914" i="1" a="1"/>
  <c r="S914" i="1" s="1"/>
  <c r="F915" i="1"/>
  <c r="I915" i="1"/>
  <c r="S915" i="1" a="1"/>
  <c r="S915" i="1" s="1"/>
  <c r="F916" i="1"/>
  <c r="I916" i="1"/>
  <c r="S916" i="1" a="1"/>
  <c r="S916" i="1" s="1"/>
  <c r="F917" i="1"/>
  <c r="I917" i="1"/>
  <c r="S917" i="1" a="1"/>
  <c r="S917" i="1" s="1"/>
  <c r="F918" i="1"/>
  <c r="I918" i="1"/>
  <c r="S918" i="1" a="1"/>
  <c r="S918" i="1" s="1"/>
  <c r="F919" i="1"/>
  <c r="I919" i="1"/>
  <c r="S919" i="1" a="1"/>
  <c r="S919" i="1" s="1"/>
  <c r="F920" i="1"/>
  <c r="I920" i="1"/>
  <c r="S920" i="1" a="1"/>
  <c r="S920" i="1" s="1"/>
  <c r="F921" i="1"/>
  <c r="I921" i="1"/>
  <c r="S921" i="1" a="1"/>
  <c r="S921" i="1" s="1"/>
  <c r="F922" i="1"/>
  <c r="I922" i="1"/>
  <c r="S922" i="1" a="1"/>
  <c r="S922" i="1" s="1"/>
  <c r="F923" i="1"/>
  <c r="I923" i="1"/>
  <c r="S923" i="1"/>
  <c r="S923" i="1" a="1"/>
  <c r="F924" i="1"/>
  <c r="I924" i="1"/>
  <c r="S924" i="1" a="1"/>
  <c r="S924" i="1" s="1"/>
  <c r="F925" i="1"/>
  <c r="I925" i="1"/>
  <c r="S925" i="1" a="1"/>
  <c r="S925" i="1" s="1"/>
  <c r="F926" i="1"/>
  <c r="I926" i="1"/>
  <c r="S926" i="1" a="1"/>
  <c r="S926" i="1" s="1"/>
  <c r="F927" i="1"/>
  <c r="I927" i="1"/>
  <c r="S927" i="1" a="1"/>
  <c r="S927" i="1" s="1"/>
  <c r="F928" i="1"/>
  <c r="I928" i="1"/>
  <c r="S928" i="1" a="1"/>
  <c r="S928" i="1" s="1"/>
  <c r="F929" i="1"/>
  <c r="I929" i="1"/>
  <c r="S929" i="1" a="1"/>
  <c r="S929" i="1" s="1"/>
  <c r="F930" i="1"/>
  <c r="I930" i="1"/>
  <c r="S930" i="1" a="1"/>
  <c r="S930" i="1" s="1"/>
  <c r="F931" i="1"/>
  <c r="I931" i="1"/>
  <c r="S931" i="1" a="1"/>
  <c r="S931" i="1" s="1"/>
  <c r="F932" i="1"/>
  <c r="I932" i="1"/>
  <c r="S932" i="1" a="1"/>
  <c r="S932" i="1" s="1"/>
  <c r="F933" i="1"/>
  <c r="I933" i="1"/>
  <c r="S933" i="1" a="1"/>
  <c r="S933" i="1" s="1"/>
  <c r="F934" i="1"/>
  <c r="I934" i="1"/>
  <c r="S934" i="1" a="1"/>
  <c r="S934" i="1" s="1"/>
  <c r="F935" i="1"/>
  <c r="I935" i="1"/>
  <c r="S935" i="1" a="1"/>
  <c r="S935" i="1" s="1"/>
  <c r="F936" i="1"/>
  <c r="I936" i="1"/>
  <c r="S936" i="1" a="1"/>
  <c r="S936" i="1" s="1"/>
  <c r="F937" i="1"/>
  <c r="I937" i="1"/>
  <c r="S937" i="1" a="1"/>
  <c r="S937" i="1" s="1"/>
  <c r="F938" i="1"/>
  <c r="I938" i="1"/>
  <c r="S938" i="1" a="1"/>
  <c r="S938" i="1" s="1"/>
  <c r="F939" i="1"/>
  <c r="I939" i="1"/>
  <c r="S939" i="1" a="1"/>
  <c r="S939" i="1" s="1"/>
  <c r="F940" i="1"/>
  <c r="I940" i="1"/>
  <c r="S940" i="1" a="1"/>
  <c r="S940" i="1" s="1"/>
  <c r="F941" i="1"/>
  <c r="I941" i="1"/>
  <c r="S941" i="1" a="1"/>
  <c r="S941" i="1" s="1"/>
  <c r="F942" i="1"/>
  <c r="I942" i="1"/>
  <c r="S942" i="1" a="1"/>
  <c r="S942" i="1" s="1"/>
  <c r="F943" i="1"/>
  <c r="I943" i="1"/>
  <c r="S943" i="1" a="1"/>
  <c r="S943" i="1" s="1"/>
  <c r="F944" i="1"/>
  <c r="I944" i="1"/>
  <c r="S944" i="1" a="1"/>
  <c r="S944" i="1" s="1"/>
  <c r="F945" i="1"/>
  <c r="I945" i="1"/>
  <c r="S945" i="1" a="1"/>
  <c r="S945" i="1" s="1"/>
  <c r="F946" i="1"/>
  <c r="I946" i="1"/>
  <c r="S946" i="1" a="1"/>
  <c r="S946" i="1" s="1"/>
  <c r="F947" i="1"/>
  <c r="I947" i="1"/>
  <c r="S947" i="1" a="1"/>
  <c r="S947" i="1" s="1"/>
  <c r="F948" i="1"/>
  <c r="I948" i="1"/>
  <c r="S948" i="1" a="1"/>
  <c r="S948" i="1" s="1"/>
  <c r="F949" i="1"/>
  <c r="I949" i="1"/>
  <c r="S949" i="1" a="1"/>
  <c r="S949" i="1" s="1"/>
  <c r="F950" i="1"/>
  <c r="I950" i="1"/>
  <c r="S950" i="1" a="1"/>
  <c r="S950" i="1" s="1"/>
  <c r="F951" i="1"/>
  <c r="I951" i="1"/>
  <c r="S951" i="1" a="1"/>
  <c r="S951" i="1" s="1"/>
  <c r="F952" i="1"/>
  <c r="I952" i="1"/>
  <c r="S952" i="1" a="1"/>
  <c r="S952" i="1" s="1"/>
  <c r="F953" i="1"/>
  <c r="I953" i="1"/>
  <c r="S953" i="1" a="1"/>
  <c r="S953" i="1" s="1"/>
  <c r="F954" i="1"/>
  <c r="I954" i="1"/>
  <c r="S954" i="1"/>
  <c r="S954" i="1" a="1"/>
  <c r="F955" i="1"/>
  <c r="I955" i="1"/>
  <c r="S955" i="1" a="1"/>
  <c r="S955" i="1" s="1"/>
  <c r="F956" i="1"/>
  <c r="I956" i="1"/>
  <c r="S956" i="1" a="1"/>
  <c r="S956" i="1" s="1"/>
  <c r="F957" i="1"/>
  <c r="I957" i="1"/>
  <c r="S957" i="1" a="1"/>
  <c r="S957" i="1" s="1"/>
  <c r="F958" i="1"/>
  <c r="I958" i="1"/>
  <c r="S958" i="1" a="1"/>
  <c r="S958" i="1" s="1"/>
  <c r="F959" i="1"/>
  <c r="I959" i="1"/>
  <c r="S959" i="1" a="1"/>
  <c r="S959" i="1" s="1"/>
  <c r="F960" i="1"/>
  <c r="I960" i="1"/>
  <c r="S960" i="1"/>
  <c r="S960" i="1" a="1"/>
  <c r="F961" i="1"/>
  <c r="I961" i="1"/>
  <c r="S961" i="1" a="1"/>
  <c r="S961" i="1" s="1"/>
  <c r="F962" i="1"/>
  <c r="I962" i="1"/>
  <c r="S962" i="1" a="1"/>
  <c r="S962" i="1" s="1"/>
  <c r="F963" i="1"/>
  <c r="I963" i="1"/>
  <c r="S963" i="1" a="1"/>
  <c r="S963" i="1" s="1"/>
  <c r="F964" i="1"/>
  <c r="I964" i="1"/>
  <c r="S964" i="1" a="1"/>
  <c r="S964" i="1" s="1"/>
  <c r="F965" i="1"/>
  <c r="I965" i="1"/>
  <c r="S965" i="1" a="1"/>
  <c r="S965" i="1" s="1"/>
  <c r="F966" i="1"/>
  <c r="I966" i="1"/>
  <c r="S966" i="1" a="1"/>
  <c r="S966" i="1" s="1"/>
  <c r="F967" i="1"/>
  <c r="I967" i="1"/>
  <c r="S967" i="1" a="1"/>
  <c r="S967" i="1" s="1"/>
  <c r="F968" i="1"/>
  <c r="I968" i="1"/>
  <c r="S968" i="1" a="1"/>
  <c r="S968" i="1" s="1"/>
  <c r="F969" i="1"/>
  <c r="I969" i="1"/>
  <c r="S969" i="1" a="1"/>
  <c r="S969" i="1" s="1"/>
  <c r="F970" i="1"/>
  <c r="I970" i="1"/>
  <c r="S970" i="1" a="1"/>
  <c r="S970" i="1" s="1"/>
  <c r="F971" i="1"/>
  <c r="I971" i="1"/>
  <c r="S971" i="1" a="1"/>
  <c r="S971" i="1" s="1"/>
  <c r="F972" i="1"/>
  <c r="I972" i="1"/>
  <c r="S972" i="1" a="1"/>
  <c r="S972" i="1" s="1"/>
  <c r="F973" i="1"/>
  <c r="I973" i="1"/>
  <c r="S973" i="1" a="1"/>
  <c r="S973" i="1" s="1"/>
  <c r="F974" i="1"/>
  <c r="I974" i="1"/>
  <c r="S974" i="1" a="1"/>
  <c r="S974" i="1" s="1"/>
  <c r="F975" i="1"/>
  <c r="I975" i="1"/>
  <c r="S975" i="1" a="1"/>
  <c r="S975" i="1" s="1"/>
  <c r="F976" i="1"/>
  <c r="I976" i="1"/>
  <c r="S976" i="1" a="1"/>
  <c r="S976" i="1" s="1"/>
  <c r="F977" i="1"/>
  <c r="I977" i="1"/>
  <c r="S977" i="1" a="1"/>
  <c r="S977" i="1" s="1"/>
  <c r="F978" i="1"/>
  <c r="I978" i="1"/>
  <c r="S978" i="1" a="1"/>
  <c r="S978" i="1" s="1"/>
  <c r="F979" i="1"/>
  <c r="I979" i="1"/>
  <c r="S979" i="1" a="1"/>
  <c r="S979" i="1" s="1"/>
  <c r="F980" i="1"/>
  <c r="I980" i="1"/>
  <c r="S980" i="1" a="1"/>
  <c r="S980" i="1" s="1"/>
  <c r="F981" i="1"/>
  <c r="I981" i="1"/>
  <c r="S981" i="1" a="1"/>
  <c r="S981" i="1" s="1"/>
  <c r="F982" i="1"/>
  <c r="I982" i="1"/>
  <c r="S982" i="1" a="1"/>
  <c r="S982" i="1" s="1"/>
  <c r="F983" i="1"/>
  <c r="I983" i="1"/>
  <c r="S983" i="1" a="1"/>
  <c r="S983" i="1" s="1"/>
  <c r="F984" i="1"/>
  <c r="I984" i="1"/>
  <c r="S984" i="1" a="1"/>
  <c r="S984" i="1" s="1"/>
  <c r="F985" i="1"/>
  <c r="I985" i="1"/>
  <c r="S985" i="1" a="1"/>
  <c r="S985" i="1" s="1"/>
  <c r="F986" i="1"/>
  <c r="I986" i="1"/>
  <c r="S986" i="1"/>
  <c r="S986" i="1" a="1"/>
  <c r="F987" i="1"/>
  <c r="I987" i="1"/>
  <c r="S987" i="1" a="1"/>
  <c r="S987" i="1" s="1"/>
  <c r="F988" i="1"/>
  <c r="I988" i="1"/>
  <c r="S988" i="1" a="1"/>
  <c r="S988" i="1" s="1"/>
  <c r="F989" i="1"/>
  <c r="I989" i="1"/>
  <c r="S989" i="1" a="1"/>
  <c r="S989" i="1" s="1"/>
  <c r="F990" i="1"/>
  <c r="I990" i="1"/>
  <c r="S990" i="1" a="1"/>
  <c r="S990" i="1" s="1"/>
  <c r="F991" i="1"/>
  <c r="I991" i="1"/>
  <c r="S991" i="1" a="1"/>
  <c r="S991" i="1" s="1"/>
  <c r="F992" i="1"/>
  <c r="I992" i="1"/>
  <c r="S992" i="1" a="1"/>
  <c r="S992" i="1" s="1"/>
  <c r="F993" i="1"/>
  <c r="I993" i="1"/>
  <c r="S993" i="1" a="1"/>
  <c r="S993" i="1" s="1"/>
  <c r="F994" i="1"/>
  <c r="I994" i="1"/>
  <c r="S994" i="1" a="1"/>
  <c r="S994" i="1" s="1"/>
  <c r="F995" i="1"/>
  <c r="I995" i="1"/>
  <c r="S995" i="1"/>
  <c r="S995" i="1" a="1"/>
  <c r="F996" i="1"/>
  <c r="I996" i="1"/>
  <c r="S996" i="1" a="1"/>
  <c r="S996" i="1" s="1"/>
  <c r="F997" i="1"/>
  <c r="I997" i="1"/>
  <c r="S997" i="1" a="1"/>
  <c r="S997" i="1" s="1"/>
  <c r="F998" i="1"/>
  <c r="I998" i="1"/>
  <c r="S998" i="1" a="1"/>
  <c r="S998" i="1" s="1"/>
  <c r="F999" i="1"/>
  <c r="I999" i="1"/>
  <c r="S999" i="1" a="1"/>
  <c r="S999" i="1" s="1"/>
  <c r="F1000" i="1"/>
  <c r="I1000" i="1"/>
  <c r="S1000" i="1" a="1"/>
  <c r="S1000" i="1" s="1"/>
  <c r="F1001" i="1"/>
  <c r="I1001" i="1"/>
  <c r="S1001" i="1" a="1"/>
  <c r="S100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002CF3-C389-4C6E-84FF-CAF5930BB7F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1DD11A3-9AF7-48F3-A205-CD2584D543C9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Date Created Conversion (Year)].[All]}"/>
    <s v="{[Range].[Parent Category].&amp;[theater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<sst xmlns="http://schemas.openxmlformats.org/spreadsheetml/2006/main" count="7131" uniqueCount="2113">
  <si>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</si>
  <si>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</si>
  <si>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</si>
  <si>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</si>
  <si>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</si>
  <si>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</si>
  <si>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</si>
  <si>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</si>
  <si>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</si>
  <si>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</si>
  <si>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</si>
  <si>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</si>
  <si>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</si>
  <si>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</si>
  <si>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</si>
  <si>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</si>
  <si>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</si>
  <si>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</si>
  <si>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</si>
  <si>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</si>
  <si>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</si>
  <si>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</si>
  <si>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</si>
  <si>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</si>
  <si>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</si>
  <si>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</si>
  <si>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</si>
  <si>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</si>
  <si>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</si>
  <si>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</si>
  <si>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</si>
  <si>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</si>
  <si>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</si>
  <si>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</si>
  <si>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</si>
  <si>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</si>
  <si>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</si>
  <si>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</si>
  <si>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</si>
  <si>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</si>
  <si>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</si>
  <si>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</si>
  <si>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</si>
  <si>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</si>
  <si>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</si>
  <si>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</si>
  <si>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</si>
  <si>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</si>
  <si>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</si>
  <si>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</si>
  <si>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</si>
  <si>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</si>
  <si>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</si>
  <si>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</si>
  <si>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</si>
  <si>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</si>
  <si>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</si>
  <si>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</si>
  <si>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</si>
  <si>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</si>
  <si>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</si>
  <si>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</si>
  <si>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</si>
  <si>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</si>
  <si>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</si>
  <si>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</si>
  <si>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</si>
  <si>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</si>
  <si>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</si>
  <si>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</si>
  <si>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</si>
  <si>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</si>
  <si>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</si>
  <si>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</si>
  <si>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</si>
  <si>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</si>
  <si>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</si>
  <si>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</si>
  <si>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</si>
  <si>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</si>
  <si>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</si>
  <si>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</si>
  <si>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</si>
  <si>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</si>
  <si>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</si>
  <si>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</si>
  <si>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</si>
  <si>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</si>
  <si>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</si>
  <si>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</si>
  <si>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</si>
  <si>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</si>
  <si>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</si>
  <si>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</si>
  <si>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</si>
  <si>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</si>
  <si>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</si>
  <si>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</si>
  <si>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</si>
  <si>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</si>
  <si>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</si>
  <si>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</si>
  <si>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</si>
  <si>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</si>
  <si>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</si>
  <si>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</si>
  <si>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</si>
  <si>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</si>
  <si>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</si>
  <si>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</si>
  <si>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</si>
  <si>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</si>
  <si>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</si>
  <si>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</si>
  <si>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</si>
  <si>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</si>
  <si>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</si>
  <si>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</si>
  <si>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</si>
  <si>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</si>
  <si>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</si>
  <si>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</si>
  <si>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</si>
  <si>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</si>
  <si>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</si>
  <si>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</si>
  <si>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</si>
  <si>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</si>
  <si>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</si>
  <si>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</si>
  <si>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</si>
  <si>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</si>
  <si>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</si>
  <si>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</si>
  <si>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</si>
  <si>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</si>
  <si>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</si>
  <si>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</si>
  <si>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</si>
  <si>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</si>
  <si>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</si>
  <si>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</si>
  <si>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</si>
  <si>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</si>
  <si>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</si>
  <si>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</si>
  <si>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</si>
  <si>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</si>
  <si>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</si>
  <si>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</si>
  <si>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</si>
  <si>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</si>
  <si>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</si>
  <si>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</si>
  <si>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</si>
  <si>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</si>
  <si>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</si>
  <si>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</si>
  <si>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</si>
  <si>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</si>
  <si>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</si>
  <si>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</si>
  <si>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</si>
  <si>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</si>
  <si>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</si>
  <si>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</si>
  <si>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</si>
  <si>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</si>
  <si>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</si>
  <si>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</si>
  <si>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</si>
  <si>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</si>
  <si>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</si>
  <si>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</si>
  <si>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</si>
  <si>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</si>
  <si>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</si>
  <si>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</si>
  <si>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</si>
  <si>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</si>
  <si>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</si>
  <si>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</si>
  <si>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</si>
  <si>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</si>
  <si>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</si>
  <si>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</si>
  <si>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</si>
  <si>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</si>
  <si>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</si>
  <si>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</si>
  <si>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</si>
  <si>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</si>
  <si>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</si>
  <si>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</si>
  <si>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</si>
  <si>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</si>
  <si>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</si>
  <si>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</si>
  <si>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</si>
  <si>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</si>
  <si>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</si>
  <si>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</si>
  <si>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</si>
  <si>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</si>
  <si>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</si>
  <si>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</si>
  <si>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</si>
  <si>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</si>
  <si>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</si>
  <si>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</si>
  <si>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</si>
  <si>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</si>
  <si>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</si>
  <si>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</si>
  <si>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</si>
  <si>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</si>
  <si>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</si>
  <si>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</si>
  <si>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</si>
  <si>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</si>
  <si>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</si>
  <si>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</si>
  <si>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</si>
  <si>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</si>
  <si>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</si>
  <si>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</si>
  <si>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</si>
  <si>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</si>
  <si>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</si>
  <si>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</si>
  <si>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</si>
  <si>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</si>
  <si>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</si>
  <si>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</si>
  <si>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</si>
  <si>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</si>
  <si>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</si>
  <si>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</si>
  <si>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</si>
  <si>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</si>
  <si>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</si>
  <si>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</si>
  <si>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</si>
  <si>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</si>
  <si>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</si>
  <si>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</si>
  <si>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</si>
  <si>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</si>
  <si>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</si>
  <si>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</si>
  <si>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</si>
  <si>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</si>
  <si>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</si>
  <si>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</si>
  <si>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</si>
  <si>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</si>
  <si>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</si>
  <si>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</si>
  <si>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</si>
  <si>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</si>
  <si>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</si>
  <si>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</si>
  <si>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</si>
  <si>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</si>
  <si>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</si>
  <si>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</si>
  <si>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</si>
  <si>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</si>
  <si>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</si>
  <si>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</si>
  <si>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</si>
  <si>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</si>
  <si>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</si>
  <si>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</si>
  <si>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</si>
  <si>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</si>
  <si>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</si>
  <si>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</si>
  <si>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</si>
  <si>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</si>
  <si>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</si>
  <si>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</si>
  <si>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</si>
  <si>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</si>
  <si>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</si>
  <si>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</si>
  <si>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</si>
  <si>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</si>
  <si>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</si>
  <si>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</si>
  <si>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</si>
  <si>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</si>
  <si>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</si>
  <si>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</si>
  <si>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</si>
  <si>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</si>
  <si>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</si>
  <si>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</si>
  <si>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</si>
  <si>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</si>
  <si>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</si>
  <si>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</si>
  <si>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</si>
  <si>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</si>
  <si>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</si>
  <si>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</si>
  <si>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</si>
  <si>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</si>
  <si>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</si>
  <si>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</si>
  <si>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</si>
  <si>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</si>
  <si>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</si>
  <si>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</si>
  <si>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</si>
  <si>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</si>
  <si>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</si>
  <si>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</si>
  <si>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</si>
  <si>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</si>
  <si>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</si>
  <si>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</si>
  <si>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</si>
  <si>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</si>
  <si>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</si>
  <si>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</si>
  <si>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</si>
  <si>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</si>
  <si>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</si>
  <si>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</si>
  <si>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</si>
  <si>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</si>
  <si>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</si>
  <si>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</si>
  <si>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</si>
  <si>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</si>
  <si>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</si>
  <si>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</si>
  <si>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</si>
  <si>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</si>
  <si>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</si>
  <si>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</si>
  <si>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</si>
  <si>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</si>
  <si>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</si>
  <si>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</si>
  <si>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</si>
  <si>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</si>
  <si>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</si>
  <si>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</si>
  <si>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</si>
  <si>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</si>
  <si>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</si>
  <si>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</si>
  <si>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</si>
  <si>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</si>
  <si>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</si>
  <si>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</si>
  <si>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</si>
  <si>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</si>
  <si>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</si>
  <si>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</si>
  <si>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</si>
  <si>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</si>
  <si>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</si>
  <si>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</si>
  <si>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</si>
  <si>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</si>
  <si>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</si>
  <si>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</si>
  <si>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</si>
  <si>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</si>
  <si>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</si>
  <si>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</si>
  <si>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</si>
  <si>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</si>
  <si>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</si>
  <si>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</si>
  <si>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</si>
  <si>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</si>
  <si>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</si>
  <si>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</si>
  <si>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</si>
  <si>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</si>
  <si>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</si>
  <si>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</si>
  <si>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</si>
  <si>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</si>
  <si>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</si>
  <si>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</si>
  <si>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</si>
  <si>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</si>
  <si>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</si>
  <si>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</si>
  <si>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</si>
  <si>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</si>
  <si>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</si>
  <si>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</si>
  <si>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</si>
  <si>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</si>
  <si>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</si>
  <si>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</si>
  <si>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</si>
  <si>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</si>
  <si>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</si>
  <si>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</si>
  <si>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</si>
  <si>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</si>
  <si>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</si>
  <si>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</si>
  <si>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</si>
  <si>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</si>
  <si>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</si>
  <si>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</si>
  <si>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</si>
  <si>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</si>
  <si>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</si>
  <si>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</si>
  <si>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</si>
  <si>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</si>
  <si>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</si>
  <si>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</si>
  <si>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</si>
  <si>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</si>
  <si>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</si>
  <si>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</si>
  <si>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</si>
  <si>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</si>
  <si>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</si>
  <si>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</si>
  <si>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</si>
  <si>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</si>
  <si>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</si>
  <si>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</si>
  <si>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</si>
  <si>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</si>
  <si>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</si>
  <si>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</si>
  <si>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</si>
  <si>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</si>
  <si>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</si>
  <si>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</si>
  <si>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</si>
  <si>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</si>
  <si>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</si>
  <si>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</si>
  <si>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</si>
  <si>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</si>
  <si>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</si>
  <si>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</si>
  <si>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</si>
  <si>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</si>
  <si>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</si>
  <si>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</si>
  <si>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</si>
  <si>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</si>
  <si>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</si>
  <si>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</si>
  <si>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</si>
  <si>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</si>
  <si>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</si>
  <si>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</si>
  <si>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</si>
  <si>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</si>
  <si>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</si>
  <si>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</si>
  <si>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</si>
  <si>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</si>
  <si>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</si>
  <si>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</si>
  <si>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</si>
  <si>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</si>
  <si>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</si>
  <si>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</si>
  <si>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</si>
  <si>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</si>
  <si>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</si>
  <si>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</si>
  <si>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</si>
  <si>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</si>
  <si>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</si>
  <si>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</si>
  <si>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</si>
  <si>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</si>
  <si>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</si>
  <si>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</si>
  <si>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</si>
  <si>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</si>
  <si>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</si>
  <si>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</si>
  <si>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</si>
  <si>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</si>
  <si>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</si>
  <si>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</si>
  <si>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</si>
  <si>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</si>
  <si>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</si>
  <si>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</si>
  <si>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</si>
  <si>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</si>
  <si>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</si>
  <si>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</si>
  <si>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</si>
  <si>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</si>
  <si>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</si>
  <si>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</si>
  <si>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</si>
  <si>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</si>
  <si>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</si>
  <si>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</si>
  <si>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</si>
  <si>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</si>
  <si>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</si>
  <si>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</si>
  <si>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</si>
  <si>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</si>
  <si>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</si>
  <si>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</si>
  <si>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</si>
  <si>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</si>
  <si>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</si>
  <si>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</si>
  <si>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</si>
  <si>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</si>
  <si>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</si>
  <si>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</si>
  <si>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</si>
  <si>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</si>
  <si>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</si>
  <si>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</si>
  <si>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</si>
  <si>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</si>
  <si>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</si>
  <si>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</si>
  <si>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</si>
  <si>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</si>
  <si>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</si>
  <si>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</si>
  <si>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</si>
  <si>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</si>
  <si>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</si>
  <si>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</si>
  <si>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</si>
  <si>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</si>
  <si>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</si>
  <si>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</si>
  <si>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</si>
  <si>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</si>
  <si>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</si>
  <si>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</si>
  <si>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</si>
  <si>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</si>
  <si>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</si>
  <si>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</si>
  <si>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</si>
  <si>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</si>
  <si>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</si>
  <si>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</si>
  <si>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</si>
  <si>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</si>
  <si>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</si>
  <si>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</si>
  <si>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</si>
  <si>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</si>
  <si>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</si>
  <si>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</si>
  <si>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</si>
  <si>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</si>
  <si>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</si>
  <si>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</si>
  <si>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</si>
  <si>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</si>
  <si>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</si>
  <si>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</si>
  <si>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</si>
  <si>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</si>
  <si>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</si>
  <si>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</si>
  <si>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</si>
  <si>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</si>
  <si>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</si>
  <si>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</si>
  <si>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</si>
  <si>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</si>
  <si>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</si>
  <si>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</si>
  <si>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</si>
  <si>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</si>
  <si>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</si>
  <si>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</si>
  <si>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</si>
  <si>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</si>
  <si>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</si>
  <si>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</si>
  <si>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</si>
  <si>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</si>
  <si>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</si>
  <si>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</si>
  <si>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</si>
  <si>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</si>
  <si>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</si>
  <si>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</si>
  <si>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</si>
  <si>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</si>
  <si>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</si>
  <si>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</si>
  <si>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</si>
  <si>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</si>
  <si>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</si>
  <si>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</si>
  <si>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</si>
  <si>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</si>
  <si>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</si>
  <si>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</si>
  <si>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</si>
  <si>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</si>
  <si>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</si>
  <si>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</si>
  <si>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</si>
  <si>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</si>
  <si>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</si>
  <si>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</si>
  <si>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</si>
  <si>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</si>
  <si>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</si>
  <si>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</si>
  <si>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</si>
  <si>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</si>
  <si>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</si>
  <si>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</si>
  <si>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</si>
  <si>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</si>
  <si>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</si>
  <si>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</si>
  <si>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</si>
  <si>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</si>
  <si>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</si>
  <si>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</si>
  <si>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</si>
  <si>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</si>
  <si>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</si>
  <si>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</si>
  <si>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</si>
  <si>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</si>
  <si>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</si>
  <si>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</si>
  <si>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</si>
  <si>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</si>
  <si>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</si>
  <si>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</si>
  <si>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</si>
  <si>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</si>
  <si>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</si>
  <si>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</si>
  <si>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</si>
  <si>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</si>
  <si>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</si>
  <si>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</si>
  <si>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</si>
  <si>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</si>
  <si>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</si>
  <si>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</si>
  <si>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</si>
  <si>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</si>
  <si>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</si>
  <si>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</si>
  <si>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</si>
  <si>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</si>
  <si>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</si>
  <si>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</si>
  <si>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</si>
  <si>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</si>
  <si>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</si>
  <si>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</si>
  <si>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</si>
  <si>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</si>
  <si>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</si>
  <si>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</si>
  <si>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</si>
  <si>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</si>
  <si>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</si>
  <si>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</si>
  <si>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</si>
  <si>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</si>
  <si>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</si>
  <si>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</si>
  <si>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</si>
  <si>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</si>
  <si>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</si>
  <si>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</si>
  <si>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</si>
  <si>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</si>
  <si>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</si>
  <si>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</si>
  <si>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</si>
  <si>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</si>
  <si>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</si>
  <si>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</si>
  <si>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</si>
  <si>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</si>
  <si>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</si>
  <si>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</si>
  <si>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</si>
  <si>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</si>
  <si>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</si>
  <si>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</si>
  <si>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</si>
  <si>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</si>
  <si>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</si>
  <si>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</si>
  <si>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</si>
  <si>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</si>
  <si>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</si>
  <si>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</si>
  <si>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</si>
  <si>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</si>
  <si>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</si>
  <si>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</si>
  <si>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</si>
  <si>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</si>
  <si>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</si>
  <si>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</si>
  <si>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</si>
  <si>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</si>
  <si>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</si>
  <si>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</si>
  <si>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</si>
  <si>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</si>
  <si>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</si>
  <si>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</si>
  <si>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</si>
  <si>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</si>
  <si>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</si>
  <si>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</si>
  <si>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</si>
  <si>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</si>
  <si>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</si>
  <si>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</si>
  <si>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</si>
  <si>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</si>
  <si>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</si>
  <si>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</si>
  <si>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</si>
  <si>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</si>
  <si>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</si>
  <si>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</si>
  <si>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</si>
  <si>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</si>
  <si>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</si>
  <si>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</si>
  <si>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</si>
  <si>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</si>
  <si>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</si>
  <si>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</si>
  <si>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</si>
  <si>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</si>
  <si>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</si>
  <si>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</si>
  <si>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</si>
  <si>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</si>
  <si>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</si>
  <si>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</si>
  <si>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</si>
  <si>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</si>
  <si>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</si>
  <si>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</si>
  <si>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</si>
  <si>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</si>
  <si>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</si>
  <si>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</si>
  <si>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</si>
  <si>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</si>
  <si>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</si>
  <si>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</si>
  <si>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</si>
  <si>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</si>
  <si>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</si>
  <si>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</si>
  <si>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</si>
  <si>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</si>
  <si>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</si>
  <si>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</si>
  <si>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</si>
  <si>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</si>
  <si>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</si>
  <si>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</si>
  <si>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</si>
  <si>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</si>
  <si>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</si>
  <si>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</si>
  <si>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</si>
  <si>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</si>
  <si>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</si>
  <si>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</si>
  <si>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</si>
  <si>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</si>
  <si>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</si>
  <si>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</si>
  <si>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</si>
  <si>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</si>
  <si>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</si>
  <si>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</si>
  <si>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</si>
  <si>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</si>
  <si>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</si>
  <si>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</si>
  <si>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</si>
  <si>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</si>
  <si>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</si>
  <si>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</si>
  <si>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</si>
  <si>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</si>
  <si>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</si>
  <si>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</si>
  <si>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</si>
  <si>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</si>
  <si>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</si>
  <si>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</si>
  <si>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</si>
  <si>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</si>
  <si>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</si>
  <si>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</si>
  <si>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</si>
  <si>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</si>
  <si>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</si>
  <si>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</si>
  <si>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</si>
  <si>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</si>
  <si>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</si>
  <si>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</si>
  <si>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</si>
  <si>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</si>
  <si>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</si>
  <si>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</si>
  <si>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</si>
  <si>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</si>
  <si>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</si>
  <si>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</si>
  <si>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</si>
  <si>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</si>
  <si>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</si>
  <si>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</si>
  <si>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</si>
  <si>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</si>
  <si>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</si>
  <si>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</si>
  <si>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</si>
  <si>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</si>
  <si>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</si>
  <si>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</si>
  <si>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</si>
  <si>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</si>
  <si>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</si>
  <si>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</si>
  <si>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</si>
  <si>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</si>
  <si>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</si>
  <si>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</si>
  <si>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</si>
  <si>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</si>
  <si>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</si>
  <si>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</si>
  <si>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</si>
  <si>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</si>
  <si>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</si>
  <si>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</si>
  <si>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</si>
  <si>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</si>
  <si>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</si>
  <si>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</si>
  <si>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</si>
  <si>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</si>
  <si>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</si>
  <si>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</si>
  <si>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</si>
  <si>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</si>
  <si>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</si>
  <si>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</si>
  <si>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</si>
  <si>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</si>
  <si>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</si>
  <si>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</si>
  <si>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</si>
  <si>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</si>
  <si>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</si>
  <si>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</si>
  <si>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</si>
  <si>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</si>
  <si>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</si>
  <si>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</si>
  <si>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</si>
  <si>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</si>
  <si>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</si>
  <si>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</si>
  <si>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</si>
  <si>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</si>
  <si>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</si>
  <si>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</si>
  <si>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</si>
  <si>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</si>
  <si>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</si>
  <si>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</si>
  <si>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</si>
  <si>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</si>
  <si>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</si>
  <si>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</si>
  <si>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</si>
  <si>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</si>
  <si>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</si>
  <si>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</si>
  <si>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</si>
  <si>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</si>
  <si>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</si>
  <si>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</si>
  <si>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</si>
  <si>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</si>
  <si>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</si>
  <si>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</si>
  <si>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</si>
  <si>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</si>
  <si>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</si>
  <si>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</si>
  <si>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</si>
  <si>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</si>
  <si>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</si>
  <si>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</si>
  <si>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</si>
  <si>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</si>
  <si>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</si>
  <si>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</si>
  <si>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</si>
  <si>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</si>
  <si>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</si>
  <si>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</si>
  <si>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</si>
  <si>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</si>
  <si>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</si>
  <si>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</si>
  <si>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</si>
  <si>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</si>
  <si>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</si>
  <si>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</si>
  <si>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</si>
  <si>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</si>
  <si>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</si>
  <si>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</si>
  <si>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</si>
  <si>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</si>
  <si>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</si>
  <si>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</si>
  <si>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</si>
  <si>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</si>
  <si>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</si>
  <si>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</si>
  <si>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</si>
  <si>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</si>
  <si>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</si>
  <si>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</si>
  <si>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</si>
  <si>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</si>
  <si>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</si>
  <si>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</si>
  <si>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</si>
  <si>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</si>
  <si>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</si>
  <si>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</si>
  <si>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</si>
  <si>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</si>
  <si>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</si>
  <si>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</si>
  <si>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</si>
  <si>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</si>
  <si>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</si>
  <si>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</si>
  <si>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</si>
  <si>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</si>
  <si>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</si>
  <si>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</si>
  <si>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</si>
  <si>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</si>
  <si>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</si>
  <si>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</si>
  <si>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</si>
  <si>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</si>
  <si>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</si>
  <si>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</si>
  <si>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</si>
  <si>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</si>
  <si>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</si>
  <si>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</si>
  <si>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</si>
  <si>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</si>
  <si>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</si>
  <si>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</si>
  <si>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</si>
  <si>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</si>
  <si>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</si>
  <si>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</si>
  <si>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</si>
  <si>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</si>
  <si>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</si>
  <si>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</si>
  <si>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</si>
  <si>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</si>
  <si>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</si>
  <si>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</si>
  <si>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</si>
  <si>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</si>
  <si>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</si>
  <si>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</si>
  <si>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</si>
  <si>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</si>
  <si>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</si>
  <si>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</si>
  <si>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</si>
  <si>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</si>
  <si>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</si>
  <si>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</si>
  <si>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</si>
  <si>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</si>
  <si>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</si>
  <si>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</si>
  <si>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</si>
  <si>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</si>
  <si>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</si>
  <si>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</si>
  <si>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</si>
  <si>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</si>
  <si>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</si>
  <si>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</si>
  <si>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</si>
  <si>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</si>
  <si>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</si>
  <si>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</si>
  <si>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</si>
  <si>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</si>
  <si>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</si>
  <si>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</si>
  <si>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</si>
  <si>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</si>
  <si>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</si>
  <si>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</si>
  <si>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</si>
  <si>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</si>
  <si>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</si>
  <si>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</si>
  <si>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</si>
  <si>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</si>
  <si>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</si>
  <si>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</si>
  <si>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</si>
  <si>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</si>
  <si>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</si>
  <si>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</si>
  <si>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</si>
  <si>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</si>
  <si>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</si>
  <si>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</si>
  <si>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</si>
  <si>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</si>
  <si>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</si>
  <si>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</si>
  <si>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</si>
  <si>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</si>
  <si>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</si>
  <si>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</si>
  <si>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</si>
  <si>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</si>
  <si>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</si>
  <si>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</si>
  <si>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</si>
  <si>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</si>
  <si>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</si>
  <si>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</si>
  <si>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</si>
  <si>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</si>
  <si>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</si>
  <si>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</si>
  <si>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</si>
  <si>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</si>
  <si>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</si>
  <si>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</si>
  <si>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</si>
  <si>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</si>
  <si>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</si>
  <si>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</si>
  <si>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</si>
  <si>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</si>
  <si>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</si>
  <si>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</si>
  <si>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</si>
  <si>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</si>
  <si>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</si>
  <si>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</si>
  <si>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</si>
  <si>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</si>
  <si>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</si>
  <si>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</si>
  <si>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</si>
  <si>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</si>
  <si>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</si>
  <si>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</si>
  <si>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</si>
  <si>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</si>
  <si>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</si>
  <si>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</si>
  <si>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</si>
  <si>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</si>
  <si>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</si>
  <si>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</si>
  <si>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</si>
  <si>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</si>
  <si>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</si>
  <si>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</si>
  <si>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</si>
  <si>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</si>
  <si>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</si>
  <si>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</si>
  <si>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</si>
  <si>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</si>
  <si>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</si>
  <si>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</si>
  <si>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</si>
  <si>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</si>
  <si>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</si>
  <si>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</si>
  <si>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</si>
  <si>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</si>
  <si>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</si>
  <si>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</si>
  <si>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</si>
  <si>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</si>
  <si>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</si>
  <si>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</si>
  <si>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</si>
  <si>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</si>
  <si>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</si>
  <si>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</si>
  <si>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</si>
  <si>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</si>
  <si>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</si>
  <si>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</si>
  <si>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</si>
  <si>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</si>
  <si>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</si>
  <si>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</si>
  <si>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</si>
  <si>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</si>
  <si>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</si>
  <si>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</si>
  <si>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</si>
  <si>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</si>
  <si>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</si>
  <si>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</si>
  <si>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</si>
  <si>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</si>
  <si>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</si>
  <si>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</si>
  <si>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</si>
  <si>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</si>
  <si>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</si>
  <si>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</si>
  <si>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</si>
  <si>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</si>
  <si>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</si>
  <si>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</si>
  <si>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</si>
  <si>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</si>
  <si>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</si>
  <si>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</si>
  <si>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</si>
  <si>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</si>
  <si>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</si>
  <si>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</si>
  <si>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</si>
  <si>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</si>
  <si>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</si>
  <si>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</si>
  <si>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</si>
  <si>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</si>
  <si>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</si>
  <si>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</si>
  <si>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</si>
  <si>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</si>
  <si>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</si>
  <si>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</si>
  <si>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</si>
  <si>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</si>
  <si>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</si>
  <si>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</si>
  <si>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</si>
  <si>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</si>
  <si>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</si>
  <si>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</si>
  <si>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</si>
  <si>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</si>
  <si>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</si>
  <si>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</si>
  <si>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</si>
  <si>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</si>
  <si>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</si>
  <si>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</si>
  <si>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</si>
  <si>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</si>
  <si>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</si>
  <si>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</si>
  <si>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</si>
  <si>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</si>
  <si>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</si>
  <si>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</si>
  <si>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</si>
  <si>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</si>
  <si>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</si>
  <si>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</si>
  <si>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</si>
  <si>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</si>
  <si>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</si>
  <si>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</si>
  <si>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</si>
  <si>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</si>
  <si>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</si>
  <si>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</si>
  <si>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</si>
  <si>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</si>
  <si>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</si>
  <si>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</si>
  <si>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</si>
  <si>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</si>
  <si>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</si>
  <si>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</si>
  <si>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</si>
  <si>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</si>
  <si>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</si>
  <si>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</si>
  <si>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</si>
  <si>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</si>
  <si>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</si>
  <si>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</si>
  <si>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</si>
  <si>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</si>
  <si>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</si>
  <si>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</si>
  <si>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</si>
  <si>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</si>
  <si>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</si>
  <si>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</si>
  <si>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</si>
  <si>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</si>
  <si>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</si>
  <si>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</si>
  <si>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</si>
  <si>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</si>
  <si>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</si>
  <si>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</si>
  <si>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</si>
  <si>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</si>
  <si>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</si>
  <si>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</si>
  <si>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</si>
  <si>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</si>
  <si>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</si>
  <si>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</si>
  <si>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</si>
  <si>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</si>
  <si>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</si>
  <si>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</si>
  <si>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</si>
  <si>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</si>
  <si>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</si>
  <si>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</si>
  <si>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</si>
  <si>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</si>
  <si>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</si>
  <si>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</si>
  <si>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</si>
  <si>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</si>
  <si>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</si>
  <si>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</si>
  <si>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</si>
  <si>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</si>
  <si>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</si>
  <si>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</si>
  <si>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</si>
  <si>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</si>
  <si>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</si>
  <si>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</si>
  <si>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</si>
  <si>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</si>
  <si>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</si>
  <si>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</si>
  <si>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</si>
  <si>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</si>
  <si>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</si>
  <si>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</si>
  <si>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</si>
  <si>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</si>
  <si>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</si>
  <si>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</si>
  <si>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</si>
  <si>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</si>
  <si>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</si>
  <si>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</si>
  <si>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</si>
  <si>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</si>
  <si>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</si>
  <si>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</si>
  <si>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</si>
  <si>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</si>
  <si>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</si>
  <si>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</si>
  <si>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</si>
  <si>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</si>
  <si>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</si>
  <si>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</si>
  <si>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</si>
  <si>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</si>
  <si>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</si>
  <si>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</si>
  <si>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</si>
  <si>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</si>
  <si>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</si>
  <si>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</si>
  <si>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</si>
  <si>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</si>
  <si>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</si>
  <si>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</si>
  <si>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</si>
  <si>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</si>
  <si>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</si>
  <si>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</si>
  <si>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</si>
  <si>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</si>
  <si>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</si>
  <si>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</si>
  <si>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</si>
  <si>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</si>
  <si>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</si>
  <si>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</si>
  <si>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</si>
  <si>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</si>
  <si>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</si>
  <si>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</si>
  <si>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</si>
  <si>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</si>
  <si>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</si>
  <si>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</si>
  <si>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</si>
  <si>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</si>
  <si>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</si>
  <si>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</si>
  <si>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</si>
  <si>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</si>
  <si>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</si>
  <si>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</si>
  <si>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</si>
  <si>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</si>
  <si>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</si>
  <si>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</si>
  <si>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</si>
  <si>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</si>
  <si>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</si>
  <si>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</si>
  <si>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</si>
  <si>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</si>
  <si>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</si>
  <si>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</si>
  <si>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</si>
  <si>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</si>
  <si>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</si>
  <si>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</si>
  <si>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</si>
  <si>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</si>
  <si>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</si>
  <si>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</si>
  <si>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</si>
  <si>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</si>
  <si>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</si>
  <si>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</si>
  <si>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</si>
  <si>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</si>
  <si>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</si>
  <si>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</si>
  <si>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</si>
  <si>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</si>
  <si>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</si>
  <si>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</si>
  <si>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</si>
  <si>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</si>
  <si>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</si>
  <si>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</si>
  <si>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</si>
  <si>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</si>
  <si>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</si>
  <si>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</si>
  <si>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</si>
  <si>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</si>
  <si>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</si>
  <si>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</si>
  <si>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</si>
  <si>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</si>
  <si>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</si>
  <si>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</si>
  <si>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</si>
  <si>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</si>
  <si>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</si>
  <si>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</si>
  <si>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</si>
  <si>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</si>
  <si>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</si>
  <si>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</si>
  <si>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</si>
  <si>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</si>
  <si>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</si>
  <si>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</si>
  <si>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</si>
  <si>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</si>
  <si>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</si>
  <si>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</si>
  <si>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</si>
  <si>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</si>
  <si>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</si>
  <si>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</si>
  <si>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</si>
  <si>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</si>
  <si>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</si>
  <si>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</si>
  <si>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</si>
  <si>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</si>
  <si>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</si>
  <si>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</si>
  <si>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</si>
  <si>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</si>
  <si>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</si>
  <si>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</si>
  <si>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</si>
  <si>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</si>
  <si>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</si>
  <si>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</si>
  <si>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</si>
  <si>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</si>
  <si>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</si>
  <si>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</si>
  <si>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</si>
  <si>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</si>
  <si>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</si>
  <si>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</si>
  <si>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</si>
  <si>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</si>
  <si>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</si>
  <si>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</si>
  <si>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</si>
  <si>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</si>
  <si>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</si>
  <si>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</si>
  <si>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</si>
  <si>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</si>
  <si>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</si>
  <si>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</si>
  <si>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</si>
  <si>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</si>
  <si>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</si>
  <si>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</si>
  <si>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</si>
  <si>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</si>
  <si>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</si>
  <si>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</si>
  <si>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</si>
  <si>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</si>
  <si>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</si>
  <si>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</si>
  <si>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</si>
  <si>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</si>
  <si>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</si>
  <si>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</si>
  <si>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</si>
  <si>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</si>
  <si>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</si>
  <si>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</si>
  <si>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</si>
  <si>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</si>
  <si>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</si>
  <si>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</si>
  <si>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</si>
  <si>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</si>
  <si>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</si>
  <si>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</si>
  <si>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</si>
  <si>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</si>
  <si>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</si>
  <si>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</si>
  <si>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</si>
  <si>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</si>
  <si>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</si>
  <si>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</si>
  <si>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</si>
  <si>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</si>
  <si>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</si>
  <si>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</si>
  <si>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</si>
  <si>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</si>
  <si>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</si>
  <si>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</si>
  <si>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</si>
  <si>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</si>
  <si>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</si>
  <si>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</si>
  <si>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</si>
  <si>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</si>
  <si>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</si>
  <si>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</si>
  <si>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</si>
  <si>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</si>
  <si>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</si>
  <si>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</si>
  <si>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</si>
  <si>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</si>
  <si>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</si>
  <si>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</si>
  <si>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</si>
  <si>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</si>
  <si>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</si>
  <si>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</si>
  <si>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</si>
  <si>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</si>
  <si>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</si>
  <si>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</si>
  <si>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</si>
  <si>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</si>
  <si>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</si>
  <si>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</si>
  <si>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</si>
  <si>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</si>
  <si>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</si>
  <si>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</si>
  <si>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</si>
  <si>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</si>
  <si>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</si>
  <si>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</si>
  <si>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</si>
  <si>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</si>
  <si>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</si>
  <si>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</si>
  <si>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</si>
  <si>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</si>
  <si>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</si>
  <si>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</si>
  <si>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</si>
  <si>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</si>
  <si>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</si>
  <si>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</si>
  <si>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</si>
  <si>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</si>
  <si>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</si>
  <si>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</si>
  <si>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</si>
  <si>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</si>
  <si>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</si>
  <si>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</si>
  <si>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</si>
  <si>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</si>
  <si>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</si>
  <si>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</si>
  <si>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</si>
  <si>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</si>
  <si>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</si>
  <si>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</si>
  <si>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</si>
  <si>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</si>
  <si>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</si>
  <si>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</si>
  <si>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</si>
  <si>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</si>
  <si>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</si>
  <si>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</si>
  <si>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</si>
  <si>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</si>
  <si>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</si>
  <si>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</si>
  <si>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</si>
  <si>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</si>
  <si>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</si>
  <si>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</si>
  <si>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</si>
  <si>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</si>
  <si>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</si>
  <si>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</si>
  <si>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</si>
  <si>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</si>
  <si>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</si>
  <si>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</si>
  <si>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</si>
  <si>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</si>
  <si>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</si>
  <si>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</si>
  <si>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</si>
  <si>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</si>
  <si>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</si>
  <si>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</si>
  <si>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</si>
  <si>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</si>
  <si>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</si>
  <si>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</si>
  <si>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</si>
  <si>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</si>
  <si>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</si>
  <si>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</si>
  <si>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</si>
  <si>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</si>
  <si>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</si>
  <si>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</si>
  <si>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</si>
  <si>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</si>
  <si>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</si>
  <si>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</si>
  <si>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</si>
  <si>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</si>
  <si>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</si>
  <si>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</si>
  <si>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</si>
  <si>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</si>
  <si>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</si>
  <si>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</si>
  <si>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</si>
  <si>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</si>
  <si>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</si>
  <si>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</si>
  <si>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</si>
  <si>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</si>
  <si>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</si>
  <si>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</si>
  <si>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</si>
  <si>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</si>
  <si>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</si>
  <si>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</si>
  <si>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</si>
  <si>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</si>
  <si>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</si>
  <si>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</si>
  <si>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</si>
  <si>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</si>
  <si>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</si>
  <si>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</si>
  <si>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</si>
  <si>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</si>
  <si>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</si>
  <si>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</si>
  <si>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</si>
  <si>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</si>
  <si>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</si>
  <si>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</si>
  <si>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</si>
  <si>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</si>
  <si>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</si>
  <si>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</si>
  <si>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</si>
  <si>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</si>
  <si>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</si>
  <si>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</si>
  <si>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</si>
  <si>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</si>
  <si>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</si>
  <si>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</si>
  <si>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</si>
  <si>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</si>
  <si>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</si>
  <si>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</si>
  <si>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</si>
  <si>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</si>
  <si>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</si>
  <si>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</si>
  <si>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</si>
  <si>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</si>
  <si>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</si>
  <si>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</si>
  <si>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</si>
  <si>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</si>
  <si>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</si>
  <si>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</si>
  <si>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</si>
  <si>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</si>
  <si>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</si>
  <si>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</si>
  <si>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</si>
  <si>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</si>
  <si>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</si>
  <si>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</si>
  <si>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</si>
  <si>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</si>
  <si>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</si>
  <si>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</si>
  <si>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</si>
  <si>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</si>
  <si>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</si>
  <si>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</si>
  <si>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</si>
  <si>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</si>
  <si>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</si>
  <si>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</si>
  <si>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</si>
  <si>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</si>
  <si>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</si>
  <si>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</si>
  <si>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</si>
  <si>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</si>
  <si>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</si>
  <si>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</si>
  <si>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</si>
  <si>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</si>
  <si>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</si>
  <si>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</si>
  <si>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</si>
  <si>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</si>
  <si>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</si>
  <si>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</si>
  <si>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</si>
  <si>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</si>
  <si>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</si>
  <si>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</si>
  <si>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</si>
  <si>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</si>
  <si>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</si>
  <si>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</si>
  <si>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</si>
  <si>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</si>
  <si>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</si>
  <si>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</si>
  <si>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</si>
  <si>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</si>
  <si>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</si>
  <si>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</si>
  <si>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</si>
  <si>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</si>
  <si>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</si>
  <si>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</si>
  <si>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</si>
  <si>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</si>
  <si>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</si>
  <si>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</si>
  <si>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</si>
  <si>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</si>
  <si>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</si>
  <si>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</si>
  <si>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</si>
  <si>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</si>
  <si>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</si>
  <si>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</si>
  <si>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</si>
  <si>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</si>
  <si>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</si>
  <si>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</si>
  <si>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</si>
  <si>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</si>
  <si>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</si>
  <si>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</si>
  <si>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</si>
  <si>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</si>
  <si>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</si>
  <si>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</si>
  <si>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</si>
  <si>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</si>
  <si>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</si>
  <si>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</si>
  <si>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</si>
  <si>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</si>
  <si>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</si>
  <si>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</si>
  <si>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</si>
  <si>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</si>
  <si>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</si>
  <si>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</si>
  <si>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</si>
  <si>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</si>
  <si>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</si>
  <si>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</si>
  <si>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</si>
  <si>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</si>
  <si>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</si>
  <si>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</si>
  <si>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</si>
  <si>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</si>
  <si>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</si>
  <si>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</si>
  <si>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</si>
  <si>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</si>
  <si>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</si>
  <si>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</si>
  <si>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</si>
  <si>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</si>
  <si>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</si>
  <si>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</si>
  <si>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</si>
  <si>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</si>
  <si>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</si>
  <si>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</si>
  <si>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</si>
  <si>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</si>
  <si>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</si>
  <si>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</si>
  <si>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</si>
  <si>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</si>
  <si>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</si>
  <si>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</si>
  <si>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</si>
  <si>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</si>
  <si>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</si>
  <si>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</si>
  <si>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</si>
  <si>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</si>
  <si>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</si>
  <si>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</si>
  <si>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</si>
  <si>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</si>
  <si>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</si>
  <si>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</si>
  <si>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</si>
  <si>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</si>
  <si>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</si>
  <si>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</si>
  <si>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</si>
  <si>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</si>
  <si>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</si>
  <si>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</si>
  <si>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</si>
  <si>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</si>
  <si>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</si>
  <si>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</si>
  <si>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</si>
  <si>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</si>
  <si>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</si>
  <si>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</si>
  <si>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</si>
  <si>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</si>
  <si>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</si>
  <si>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</si>
  <si>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</si>
  <si>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</si>
  <si>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</si>
  <si>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</si>
  <si>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</si>
  <si>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</si>
  <si>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</si>
  <si>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</si>
  <si>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</si>
  <si>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</si>
  <si>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</si>
  <si>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</si>
  <si>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</si>
  <si>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</si>
  <si>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</si>
  <si>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</si>
  <si>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</si>
  <si>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</si>
  <si>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</si>
  <si>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</si>
  <si>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</si>
  <si>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</si>
  <si>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</si>
  <si>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</si>
  <si>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</si>
  <si>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</si>
  <si>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</si>
  <si>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</si>
  <si>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</si>
  <si>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</si>
  <si>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</si>
  <si>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</si>
  <si>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</si>
  <si>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</si>
  <si>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</si>
  <si>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</si>
  <si>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</si>
  <si>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</si>
  <si>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</si>
  <si>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</si>
  <si>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</si>
  <si>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</si>
  <si>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</si>
  <si>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</si>
  <si>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</si>
  <si>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</si>
  <si>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</si>
  <si>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</si>
  <si>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</si>
  <si>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</si>
  <si>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</si>
  <si>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</si>
  <si>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</si>
  <si>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</si>
  <si>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</si>
  <si>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</si>
  <si>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</si>
  <si>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</si>
  <si>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</si>
  <si>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</si>
  <si>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</si>
  <si>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</si>
  <si>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</si>
  <si>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</si>
  <si>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</si>
  <si>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</si>
  <si>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</si>
  <si>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</si>
  <si>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</si>
  <si>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</si>
  <si>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</si>
  <si>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</si>
  <si>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</si>
  <si>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</si>
  <si>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</si>
  <si>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</si>
  <si>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</si>
  <si>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</si>
  <si>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</si>
  <si>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</si>
  <si>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</si>
  <si>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</si>
  <si>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</si>
  <si>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</si>
  <si>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</si>
  <si>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</si>
  <si>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</si>
  <si>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</si>
  <si>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</si>
  <si>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</si>
  <si>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</si>
  <si>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</si>
  <si>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</si>
  <si>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</si>
  <si>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</si>
  <si>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</si>
  <si>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</si>
  <si>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</si>
  <si>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</si>
  <si>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</si>
  <si>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</si>
  <si>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</si>
  <si>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</si>
  <si>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</si>
  <si>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</si>
  <si>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</si>
  <si>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</si>
  <si>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</si>
  <si>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</si>
  <si>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</si>
  <si>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</si>
  <si>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</si>
  <si>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</si>
  <si>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</si>
  <si>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</si>
  <si>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</si>
  <si>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</si>
  <si>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</si>
  <si>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</si>
  <si>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</si>
  <si>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</si>
  <si>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</si>
  <si>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</si>
  <si>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</si>
  <si>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</si>
  <si>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</si>
  <si>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</si>
  <si>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</si>
  <si>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</si>
  <si>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</si>
  <si>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</si>
  <si>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</si>
  <si>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</si>
  <si>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</si>
  <si>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</si>
  <si>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</si>
  <si>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</si>
  <si>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</si>
  <si>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</si>
  <si>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</si>
  <si>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</si>
  <si>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</si>
  <si>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</si>
  <si>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</si>
  <si>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</si>
  <si>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</si>
  <si>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</si>
  <si>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</si>
  <si>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</si>
  <si>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</si>
  <si>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</si>
  <si>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</si>
  <si>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</si>
  <si>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</si>
  <si>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</si>
  <si>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</si>
  <si>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</si>
  <si>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</si>
  <si>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</si>
  <si>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</si>
  <si>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</si>
  <si>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</si>
  <si>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</si>
  <si>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</si>
  <si>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</si>
  <si>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</si>
  <si>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</si>
  <si>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</si>
  <si>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</si>
  <si>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</si>
  <si>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</si>
  <si>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</si>
  <si>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</si>
  <si>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</si>
  <si>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</si>
  <si>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</si>
  <si>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</si>
  <si>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</si>
  <si>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</si>
  <si>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</si>
  <si>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</si>
  <si>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</si>
  <si>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</si>
  <si>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</si>
  <si>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</si>
  <si>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</si>
  <si>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</si>
  <si>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</si>
  <si>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</si>
  <si>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</si>
  <si>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</si>
  <si>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</si>
  <si>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</si>
  <si>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</si>
  <si>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</si>
  <si>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</si>
  <si>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</si>
  <si>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</si>
  <si>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</si>
  <si>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</si>
  <si>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Grand Total</t>
  </si>
  <si>
    <t>Column Labels</t>
  </si>
  <si>
    <t>film &amp; video</t>
  </si>
  <si>
    <t>food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</si>
  <si>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</si>
  <si>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</si>
  <si>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</si>
  <si>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</si>
  <si>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</si>
  <si>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</si>
  <si>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</si>
  <si>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</si>
  <si>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</si>
  <si>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</si>
  <si>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</si>
  <si>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</si>
  <si>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</si>
  <si>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</si>
  <si>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</si>
  <si>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</si>
  <si>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</si>
  <si>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</si>
  <si>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</si>
  <si>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</si>
  <si>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</si>
  <si>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</si>
  <si>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</si>
  <si>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</si>
  <si>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</si>
  <si>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</si>
  <si>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</si>
  <si>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</si>
  <si>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</si>
  <si>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</si>
  <si>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</si>
  <si>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</si>
  <si>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</si>
  <si>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</si>
  <si>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</si>
  <si>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</si>
  <si>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</si>
  <si>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</si>
  <si>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</si>
  <si>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</si>
  <si>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</si>
  <si>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</si>
  <si>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</si>
  <si>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</si>
  <si>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</si>
  <si>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</si>
  <si>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All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</si>
  <si>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</si>
  <si>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</si>
  <si>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</si>
  <si>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</si>
  <si>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</si>
  <si>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</si>
  <si>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</si>
  <si>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</si>
  <si>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</si>
  <si>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</si>
  <si>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</si>
  <si>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</si>
  <si>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</si>
  <si>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</si>
  <si>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</si>
  <si>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</si>
  <si>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</si>
  <si>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</si>
  <si>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</si>
  <si>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</si>
  <si>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</si>
  <si>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</si>
  <si>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 number of backers</t>
  </si>
  <si>
    <t>Median number of backers</t>
  </si>
  <si>
    <t>Min number of backers</t>
  </si>
  <si>
    <t>Max number of backers</t>
  </si>
  <si>
    <t>Variance of number of backers</t>
  </si>
  <si>
    <t>Standard deviation of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</si>
</sst>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0" fontId="16" fillId="0" borderId="0" xfId="0" applyFont="1"/>
    <xf numFmtId="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outcome by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outcome by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music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'Campaign outcome by category'!$B$5:$B$12</c:f>
              <c:numCache>
                <c:formatCode>General</c:formatCode>
                <c:ptCount val="7"/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E-4551-BFE0-E12FBE6E936D}"/>
            </c:ext>
          </c:extLst>
        </c:ser>
        <c:ser>
          <c:idx val="1"/>
          <c:order val="1"/>
          <c:tx>
            <c:strRef>
              <c:f>'Campaign 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outcome by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music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'Campaign outcome by category'!$C$5:$C$12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2E-4551-BFE0-E12FBE6E936D}"/>
            </c:ext>
          </c:extLst>
        </c:ser>
        <c:ser>
          <c:idx val="2"/>
          <c:order val="2"/>
          <c:tx>
            <c:strRef>
              <c:f>'Campaign 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outcome by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music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'Campaign outcome by category'!$D$5:$D$12</c:f>
              <c:numCache>
                <c:formatCode>General</c:formatCode>
                <c:ptCount val="7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2E-4551-BFE0-E12FBE6E936D}"/>
            </c:ext>
          </c:extLst>
        </c:ser>
        <c:ser>
          <c:idx val="3"/>
          <c:order val="3"/>
          <c:tx>
            <c:strRef>
              <c:f>'Campaign 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outcome by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music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'Campaign outcome by category'!$E$5:$E$12</c:f>
              <c:numCache>
                <c:formatCode>General</c:formatCode>
                <c:ptCount val="7"/>
                <c:pt idx="0">
                  <c:v>3</c:v>
                </c:pt>
                <c:pt idx="2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88-44F9-A90B-F254350E6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3855407"/>
        <c:axId val="654742191"/>
      </c:barChart>
      <c:catAx>
        <c:axId val="65385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742191"/>
        <c:crosses val="autoZero"/>
        <c:auto val="1"/>
        <c:lblAlgn val="ctr"/>
        <c:lblOffset val="100"/>
        <c:noMultiLvlLbl val="0"/>
      </c:catAx>
      <c:valAx>
        <c:axId val="65474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Grand total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5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outcome by subcategory!PivotTable2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outcome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outcome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A-4E2A-B08C-8722038FA350}"/>
            </c:ext>
          </c:extLst>
        </c:ser>
        <c:ser>
          <c:idx val="1"/>
          <c:order val="1"/>
          <c:tx>
            <c:strRef>
              <c:f>'Campaign outcome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outcome by subcategory'!$C$6:$C$30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A-4E2A-B08C-8722038FA350}"/>
            </c:ext>
          </c:extLst>
        </c:ser>
        <c:ser>
          <c:idx val="2"/>
          <c:order val="2"/>
          <c:tx>
            <c:strRef>
              <c:f>'Campaign outcome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outcome by subcategory'!$D$6:$D$30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7A-4E2A-B08C-8722038FA350}"/>
            </c:ext>
          </c:extLst>
        </c:ser>
        <c:ser>
          <c:idx val="3"/>
          <c:order val="3"/>
          <c:tx>
            <c:strRef>
              <c:f>'Campaign outcome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outcome by subcategory'!$E$6:$E$30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7A-4E2A-B08C-8722038FA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457903"/>
        <c:axId val="239241439"/>
      </c:barChart>
      <c:catAx>
        <c:axId val="23845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41439"/>
        <c:crosses val="autoZero"/>
        <c:auto val="1"/>
        <c:lblAlgn val="ctr"/>
        <c:lblOffset val="100"/>
        <c:noMultiLvlLbl val="0"/>
      </c:catAx>
      <c:valAx>
        <c:axId val="23924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Grand total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5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[CrowdfundingBook.xlsx]Project results by month launch!PivotTable5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results by month launched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'Project results by month launch'!$B$4:$B$5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'Project results by month launch'!$A$6:$A$18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'Project results by month launch'!$B$6:$B$18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E-4B00-920E-B7241B18144E}"/>
            </c:ext>
          </c:extLst>
        </c:ser>
        <c:ser>
          <c:idx val="1"/>
          <c:order val="1"/>
          <c:tx>
            <c:strRef>
              <c:f>'Project results by month launch'!$C$4:$C$5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'Project results by month launch'!$A$6:$A$18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'Project results by month launch'!$C$6:$C$18</c:f>
              <c:numCache>
                <c:formatCode>General</c:formatCode>
                <c:ptCount val="12"/>
                <c:pt idx="0">
                  <c:v>14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EE-4B00-920E-B7241B18144E}"/>
            </c:ext>
          </c:extLst>
        </c:ser>
        <c:ser>
          <c:idx val="2"/>
          <c:order val="2"/>
          <c:tx>
            <c:strRef>
              <c:f>'Project results by month launch'!$D$4:$D$5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'Project results by month launch'!$A$6:$A$18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'Project results by month launch'!$D$6:$D$18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17</c:v>
                </c:pt>
                <c:pt idx="7">
                  <c:v>10</c:v>
                </c:pt>
                <c:pt idx="8">
                  <c:v>19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EE-4B00-920E-B7241B181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282639"/>
        <c:axId val="239235679"/>
      </c:lineChart>
      <c:catAx>
        <c:axId val="888282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235679"/>
        <c:crosses val="autoZero"/>
        <c:auto val="1"/>
        <c:lblAlgn val="ctr"/>
        <c:lblOffset val="100"/>
        <c:noMultiLvlLbl val="0"/>
      </c:catAx>
      <c:valAx>
        <c:axId val="23923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28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chances by monetary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7C-4544-89B2-AA5FCDE749D6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7C-4544-89B2-AA5FCDE749D6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7C-4544-89B2-AA5FCDE74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132591"/>
        <c:axId val="839795391"/>
      </c:lineChart>
      <c:catAx>
        <c:axId val="82413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795391"/>
        <c:crosses val="autoZero"/>
        <c:auto val="1"/>
        <c:lblAlgn val="ctr"/>
        <c:lblOffset val="100"/>
        <c:noMultiLvlLbl val="0"/>
      </c:catAx>
      <c:valAx>
        <c:axId val="83979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13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2</xdr:row>
      <xdr:rowOff>28575</xdr:rowOff>
    </xdr:from>
    <xdr:to>
      <xdr:col>18</xdr:col>
      <xdr:colOff>657225</xdr:colOff>
      <xdr:row>24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2A4AE8-8073-5E55-3FD5-6EAFFB6DB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5</xdr:row>
      <xdr:rowOff>114300</xdr:rowOff>
    </xdr:from>
    <xdr:to>
      <xdr:col>20</xdr:col>
      <xdr:colOff>190500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BC735-ECFF-978C-C865-552156026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3</xdr:row>
      <xdr:rowOff>28575</xdr:rowOff>
    </xdr:from>
    <xdr:to>
      <xdr:col>16</xdr:col>
      <xdr:colOff>581025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F7D9E-0629-7E7D-3CE8-C9907F048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14</xdr:row>
      <xdr:rowOff>19050</xdr:rowOff>
    </xdr:from>
    <xdr:to>
      <xdr:col>8</xdr:col>
      <xdr:colOff>28575</xdr:colOff>
      <xdr:row>40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323D04-14D6-8B1D-496B-09EF0E7D0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smith" refreshedDate="45169.747077777778" createdVersion="8" refreshedVersion="8" minRefreshableVersion="3" recordCount="1000" xr:uid="{FF42E875-B290-4A5D-9530-1B62753FA986}">
  <cacheSource type="worksheet">
    <worksheetSource ref="A1:T1001" sheet="Crowdfunding main data sheet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hristian smith" refreshedDate="45169.964673263887" backgroundQuery="1" createdVersion="8" refreshedVersion="8" minRefreshableVersion="3" recordCount="0" supportSubquery="1" supportAdvancedDrill="1" xr:uid="{E88F1737-CF80-47BB-A0D0-FB193F18012C}">
  <cacheSource type="external" connectionId="1"/>
  <cacheFields count="6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 Created Conversion].[Date Created Conversion]" caption="Date Created Conversion" numFmtId="0" hierarchy="13" level="1">
      <sharedItems containsSemiMixedTypes="0" containsNonDate="0" containsDate="1" containsString="0" minDate="2010-06-05T05:00:00" maxDate="2019-06-29T05:00:00" count="75">
        <d v="2010-06-05T05:00:00"/>
        <d v="2010-06-06T05:00:00"/>
        <d v="2010-06-07T05:00:00"/>
        <d v="2010-06-12T05:00:00"/>
        <d v="2010-06-15T05:00:00"/>
        <d v="2010-06-16T05:00:00"/>
        <d v="2010-06-19T05:00:00"/>
        <d v="2010-06-21T05:00:00"/>
        <d v="2010-06-23T05:00:00"/>
        <d v="2010-06-26T05:00:00"/>
        <d v="2010-06-28T05:00:00"/>
        <d v="2010-06-29T05:00:00"/>
        <d v="2011-06-12T05:00:00"/>
        <d v="2011-06-16T05:00:00"/>
        <d v="2011-06-18T05:00:00"/>
        <d v="2011-06-19T05:00:00"/>
        <d v="2011-06-20T05:00:00"/>
        <d v="2011-06-26T05:00:00"/>
        <d v="2012-06-06T05:00:00"/>
        <d v="2012-06-12T05:00:00"/>
        <d v="2012-06-17T05:00:00"/>
        <d v="2012-06-21T05:00:00"/>
        <d v="2012-06-29T05:00:00"/>
        <d v="2013-06-04T05:00:00"/>
        <d v="2013-06-10T05:00:00"/>
        <d v="2013-06-17T05:00:00"/>
        <d v="2013-06-23T05:00:00"/>
        <d v="2013-06-25T05:00:00"/>
        <d v="2013-06-26T05:00:00"/>
        <d v="2014-06-02T05:00:00"/>
        <d v="2014-06-04T05:00:00"/>
        <d v="2014-06-07T05:00:00"/>
        <d v="2014-06-09T05:00:00"/>
        <d v="2014-06-10T05:00:00"/>
        <d v="2014-06-16T05:00:00"/>
        <d v="2014-06-21T05:00:00"/>
        <d v="2014-06-27T05:00:00"/>
        <d v="2014-06-28T05:00:00"/>
        <d v="2015-06-05T05:00:00"/>
        <d v="2015-06-08T05:00:00"/>
        <d v="2015-06-09T05:00:00"/>
        <d v="2015-06-10T05:00:00"/>
        <d v="2015-06-12T05:00:00"/>
        <d v="2015-06-15T05:00:00"/>
        <d v="2015-06-17T05:00:00"/>
        <d v="2015-06-19T05:00:00"/>
        <d v="2015-06-21T05:00:00"/>
        <d v="2015-06-25T05:00:00"/>
        <d v="2016-06-11T05:00:00"/>
        <d v="2016-06-13T05:00:00"/>
        <d v="2016-06-20T05:00:00"/>
        <d v="2016-06-27T05:00:00"/>
        <d v="2016-06-29T05:00:00"/>
        <d v="2017-06-01T05:00:00"/>
        <d v="2017-06-12T05:00:00"/>
        <d v="2017-06-15T05:00:00"/>
        <d v="2017-06-23T05:00:00"/>
        <d v="2017-06-25T05:00:00"/>
        <d v="2017-06-26T05:00:00"/>
        <d v="2017-06-29T05:00:00"/>
        <d v="2017-06-30T05:00:00"/>
        <d v="2018-06-04T05:00:00"/>
        <d v="2018-06-08T05:00:00"/>
        <d v="2018-06-12T05:00:00"/>
        <d v="2018-06-15T05:00:00"/>
        <d v="2018-06-16T05:00:00"/>
        <d v="2018-06-22T05:00:00"/>
        <d v="2018-06-26T05:00:00"/>
        <d v="2019-06-08T05:00:00"/>
        <d v="2019-06-10T05:00:00"/>
        <d v="2019-06-15T05:00:00"/>
        <d v="2019-06-17T05:00:00"/>
        <d v="2019-06-24T05:00:00"/>
        <d v="2019-06-25T05:00:00"/>
        <d v="2019-06-29T05:00:00"/>
      </sharedItems>
      <extLst>
        <ext xmlns:x15="http://schemas.microsoft.com/office/spreadsheetml/2010/11/main" uri="{4F2E5C28-24EA-4eb8-9CBF-B6C8F9C3D259}">
          <x15:cachedUniqueNames>
            <x15:cachedUniqueName index="0" name="[Range].[Date Created Conversion].&amp;[2010-06-05T05:00:00]"/>
            <x15:cachedUniqueName index="1" name="[Range].[Date Created Conversion].&amp;[2010-06-06T05:00:00]"/>
            <x15:cachedUniqueName index="2" name="[Range].[Date Created Conversion].&amp;[2010-06-07T05:00:00]"/>
            <x15:cachedUniqueName index="3" name="[Range].[Date Created Conversion].&amp;[2010-06-12T05:00:00]"/>
            <x15:cachedUniqueName index="4" name="[Range].[Date Created Conversion].&amp;[2010-06-15T05:00:00]"/>
            <x15:cachedUniqueName index="5" name="[Range].[Date Created Conversion].&amp;[2010-06-16T05:00:00]"/>
            <x15:cachedUniqueName index="6" name="[Range].[Date Created Conversion].&amp;[2010-06-19T05:00:00]"/>
            <x15:cachedUniqueName index="7" name="[Range].[Date Created Conversion].&amp;[2010-06-21T05:00:00]"/>
            <x15:cachedUniqueName index="8" name="[Range].[Date Created Conversion].&amp;[2010-06-23T05:00:00]"/>
            <x15:cachedUniqueName index="9" name="[Range].[Date Created Conversion].&amp;[2010-06-26T05:00:00]"/>
            <x15:cachedUniqueName index="10" name="[Range].[Date Created Conversion].&amp;[2010-06-28T05:00:00]"/>
            <x15:cachedUniqueName index="11" name="[Range].[Date Created Conversion].&amp;[2010-06-29T05:00:00]"/>
            <x15:cachedUniqueName index="12" name="[Range].[Date Created Conversion].&amp;[2011-06-12T05:00:00]"/>
            <x15:cachedUniqueName index="13" name="[Range].[Date Created Conversion].&amp;[2011-06-16T05:00:00]"/>
            <x15:cachedUniqueName index="14" name="[Range].[Date Created Conversion].&amp;[2011-06-18T05:00:00]"/>
            <x15:cachedUniqueName index="15" name="[Range].[Date Created Conversion].&amp;[2011-06-19T05:00:00]"/>
            <x15:cachedUniqueName index="16" name="[Range].[Date Created Conversion].&amp;[2011-06-20T05:00:00]"/>
            <x15:cachedUniqueName index="17" name="[Range].[Date Created Conversion].&amp;[2011-06-26T05:00:00]"/>
            <x15:cachedUniqueName index="18" name="[Range].[Date Created Conversion].&amp;[2012-06-06T05:00:00]"/>
            <x15:cachedUniqueName index="19" name="[Range].[Date Created Conversion].&amp;[2012-06-12T05:00:00]"/>
            <x15:cachedUniqueName index="20" name="[Range].[Date Created Conversion].&amp;[2012-06-17T05:00:00]"/>
            <x15:cachedUniqueName index="21" name="[Range].[Date Created Conversion].&amp;[2012-06-21T05:00:00]"/>
            <x15:cachedUniqueName index="22" name="[Range].[Date Created Conversion].&amp;[2012-06-29T05:00:00]"/>
            <x15:cachedUniqueName index="23" name="[Range].[Date Created Conversion].&amp;[2013-06-04T05:00:00]"/>
            <x15:cachedUniqueName index="24" name="[Range].[Date Created Conversion].&amp;[2013-06-10T05:00:00]"/>
            <x15:cachedUniqueName index="25" name="[Range].[Date Created Conversion].&amp;[2013-06-17T05:00:00]"/>
            <x15:cachedUniqueName index="26" name="[Range].[Date Created Conversion].&amp;[2013-06-23T05:00:00]"/>
            <x15:cachedUniqueName index="27" name="[Range].[Date Created Conversion].&amp;[2013-06-25T05:00:00]"/>
            <x15:cachedUniqueName index="28" name="[Range].[Date Created Conversion].&amp;[2013-06-26T05:00:00]"/>
            <x15:cachedUniqueName index="29" name="[Range].[Date Created Conversion].&amp;[2014-06-02T05:00:00]"/>
            <x15:cachedUniqueName index="30" name="[Range].[Date Created Conversion].&amp;[2014-06-04T05:00:00]"/>
            <x15:cachedUniqueName index="31" name="[Range].[Date Created Conversion].&amp;[2014-06-07T05:00:00]"/>
            <x15:cachedUniqueName index="32" name="[Range].[Date Created Conversion].&amp;[2014-06-09T05:00:00]"/>
            <x15:cachedUniqueName index="33" name="[Range].[Date Created Conversion].&amp;[2014-06-10T05:00:00]"/>
            <x15:cachedUniqueName index="34" name="[Range].[Date Created Conversion].&amp;[2014-06-16T05:00:00]"/>
            <x15:cachedUniqueName index="35" name="[Range].[Date Created Conversion].&amp;[2014-06-21T05:00:00]"/>
            <x15:cachedUniqueName index="36" name="[Range].[Date Created Conversion].&amp;[2014-06-27T05:00:00]"/>
            <x15:cachedUniqueName index="37" name="[Range].[Date Created Conversion].&amp;[2014-06-28T05:00:00]"/>
            <x15:cachedUniqueName index="38" name="[Range].[Date Created Conversion].&amp;[2015-06-05T05:00:00]"/>
            <x15:cachedUniqueName index="39" name="[Range].[Date Created Conversion].&amp;[2015-06-08T05:00:00]"/>
            <x15:cachedUniqueName index="40" name="[Range].[Date Created Conversion].&amp;[2015-06-09T05:00:00]"/>
            <x15:cachedUniqueName index="41" name="[Range].[Date Created Conversion].&amp;[2015-06-10T05:00:00]"/>
            <x15:cachedUniqueName index="42" name="[Range].[Date Created Conversion].&amp;[2015-06-12T05:00:00]"/>
            <x15:cachedUniqueName index="43" name="[Range].[Date Created Conversion].&amp;[2015-06-15T05:00:00]"/>
            <x15:cachedUniqueName index="44" name="[Range].[Date Created Conversion].&amp;[2015-06-17T05:00:00]"/>
            <x15:cachedUniqueName index="45" name="[Range].[Date Created Conversion].&amp;[2015-06-19T05:00:00]"/>
            <x15:cachedUniqueName index="46" name="[Range].[Date Created Conversion].&amp;[2015-06-21T05:00:00]"/>
            <x15:cachedUniqueName index="47" name="[Range].[Date Created Conversion].&amp;[2015-06-25T05:00:00]"/>
            <x15:cachedUniqueName index="48" name="[Range].[Date Created Conversion].&amp;[2016-06-11T05:00:00]"/>
            <x15:cachedUniqueName index="49" name="[Range].[Date Created Conversion].&amp;[2016-06-13T05:00:00]"/>
            <x15:cachedUniqueName index="50" name="[Range].[Date Created Conversion].&amp;[2016-06-20T05:00:00]"/>
            <x15:cachedUniqueName index="51" name="[Range].[Date Created Conversion].&amp;[2016-06-27T05:00:00]"/>
            <x15:cachedUniqueName index="52" name="[Range].[Date Created Conversion].&amp;[2016-06-29T05:00:00]"/>
            <x15:cachedUniqueName index="53" name="[Range].[Date Created Conversion].&amp;[2017-06-01T05:00:00]"/>
            <x15:cachedUniqueName index="54" name="[Range].[Date Created Conversion].&amp;[2017-06-12T05:00:00]"/>
            <x15:cachedUniqueName index="55" name="[Range].[Date Created Conversion].&amp;[2017-06-15T05:00:00]"/>
            <x15:cachedUniqueName index="56" name="[Range].[Date Created Conversion].&amp;[2017-06-23T05:00:00]"/>
            <x15:cachedUniqueName index="57" name="[Range].[Date Created Conversion].&amp;[2017-06-25T05:00:00]"/>
            <x15:cachedUniqueName index="58" name="[Range].[Date Created Conversion].&amp;[2017-06-26T05:00:00]"/>
            <x15:cachedUniqueName index="59" name="[Range].[Date Created Conversion].&amp;[2017-06-29T05:00:00]"/>
            <x15:cachedUniqueName index="60" name="[Range].[Date Created Conversion].&amp;[2017-06-30T05:00:00]"/>
            <x15:cachedUniqueName index="61" name="[Range].[Date Created Conversion].&amp;[2018-06-04T05:00:00]"/>
            <x15:cachedUniqueName index="62" name="[Range].[Date Created Conversion].&amp;[2018-06-08T05:00:00]"/>
            <x15:cachedUniqueName index="63" name="[Range].[Date Created Conversion].&amp;[2018-06-12T05:00:00]"/>
            <x15:cachedUniqueName index="64" name="[Range].[Date Created Conversion].&amp;[2018-06-15T05:00:00]"/>
            <x15:cachedUniqueName index="65" name="[Range].[Date Created Conversion].&amp;[2018-06-16T05:00:00]"/>
            <x15:cachedUniqueName index="66" name="[Range].[Date Created Conversion].&amp;[2018-06-22T05:00:00]"/>
            <x15:cachedUniqueName index="67" name="[Range].[Date Created Conversion].&amp;[2018-06-26T05:00:00]"/>
            <x15:cachedUniqueName index="68" name="[Range].[Date Created Conversion].&amp;[2019-06-08T05:00:00]"/>
            <x15:cachedUniqueName index="69" name="[Range].[Date Created Conversion].&amp;[2019-06-10T05:00:00]"/>
            <x15:cachedUniqueName index="70" name="[Range].[Date Created Conversion].&amp;[2019-06-15T05:00:00]"/>
            <x15:cachedUniqueName index="71" name="[Range].[Date Created Conversion].&amp;[2019-06-17T05:00:00]"/>
            <x15:cachedUniqueName index="72" name="[Range].[Date Created Conversion].&amp;[2019-06-24T05:00:00]"/>
            <x15:cachedUniqueName index="73" name="[Range].[Date Created Conversion].&amp;[2019-06-25T05:00:00]"/>
            <x15:cachedUniqueName index="74" name="[Range].[Date Created Conversion].&amp;[2019-06-29T05:00:00]"/>
          </x15:cachedUniqueNames>
        </ext>
      </extLst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1"/>
      </fieldsUsage>
    </cacheHierarchy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5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9403D-361E-4F21-BC7E-464D354ABDA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2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8">
    <i>
      <x/>
    </i>
    <i>
      <x v="1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546503-77F4-44E5-BC35-DB6FF990887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item="6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C34699-802E-48B2-84D9-69F1D1D0713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6">
    <pivotField axis="axisCol" allDrilled="1" showAll="0" dataSourceSort="1" defaultAttributeDrillState="1">
      <items count="5">
        <item s="1" x="0"/>
        <item s="1" x="1"/>
        <item s="1" x="2"/>
        <item x="3"/>
        <item t="default"/>
      </items>
    </pivotField>
    <pivotField axis="axisRow" allDrilled="1" subtotalTop="0" showAll="0" dataSourceSort="1" defaultSubtotal="0" defaultAttributeDrillState="1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</pivotFields>
  <rowFields count="2">
    <field x="2"/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3" hier="20" name="[Range].[Date Created Conversion (Year)].[All]" cap="All"/>
    <pageField fld="5" hier="18" name="[Range].[Parent Category].&amp;[theater]" cap="theater"/>
  </pageFields>
  <dataFields count="1">
    <dataField name="Count of outcome" fld="4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Range].[Parent Category].&amp;[theater]"/>
      </members>
    </pivotHierarchy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2"/>
    <rowHierarchyUsage hierarchyUsage="13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1" sqref="G1:H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5" max="5" width="11.125" customWidth="1"/>
    <col min="6" max="6" width="15.625" customWidth="1"/>
    <col min="8" max="8" width="13.5" bestFit="1" customWidth="1"/>
    <col min="9" max="9" width="16.5" bestFit="1" customWidth="1"/>
    <col min="12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  <col min="20" max="20" width="12.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2069</v>
      </c>
      <c r="O1" s="1" t="s">
        <v>2070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2">(((L3/60)/60)/24)+DATE(1970,1,1)</f>
        <v>41870.208333333336</v>
      </c>
      <c r="O3" s="6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43283.208333333328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ROUND((E67/D67)*100,0)</f>
        <v>236</v>
      </c>
      <c r="G67" t="s">
        <v>20</v>
      </c>
      <c r="H67">
        <v>236</v>
      </c>
      <c r="I67">
        <f t="shared" ref="I67:I130" si="5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6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ROUND((E131/D131)*100,0)</f>
        <v>3</v>
      </c>
      <c r="G131" t="s">
        <v>74</v>
      </c>
      <c r="H131">
        <v>55</v>
      </c>
      <c r="I131">
        <f t="shared" ref="I131:I194" si="9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6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ROUND((E195/D195)*100,0)</f>
        <v>46</v>
      </c>
      <c r="G195" t="s">
        <v>14</v>
      </c>
      <c r="H195">
        <v>65</v>
      </c>
      <c r="I195">
        <f t="shared" ref="I195:I258" si="13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6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ROUND((E259/D259)*100,0)</f>
        <v>146</v>
      </c>
      <c r="G259" t="s">
        <v>20</v>
      </c>
      <c r="H259">
        <v>92</v>
      </c>
      <c r="I259">
        <f t="shared" ref="I259:I322" si="17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6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ROUND((E323/D323)*100,0)</f>
        <v>94</v>
      </c>
      <c r="G323" t="s">
        <v>14</v>
      </c>
      <c r="H323">
        <v>2468</v>
      </c>
      <c r="I323">
        <f t="shared" ref="I323:I386" si="21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6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ROUND((E387/D387)*100,0)</f>
        <v>146</v>
      </c>
      <c r="G387" t="s">
        <v>20</v>
      </c>
      <c r="H387">
        <v>1137</v>
      </c>
      <c r="I387">
        <f t="shared" ref="I387:I450" si="25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6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ROUND((E451/D451)*100,0)</f>
        <v>967</v>
      </c>
      <c r="G451" t="s">
        <v>20</v>
      </c>
      <c r="H451">
        <v>86</v>
      </c>
      <c r="I451">
        <f t="shared" ref="I451:I514" si="29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6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ROUND((E515/D515)*100,0)</f>
        <v>39</v>
      </c>
      <c r="G515" t="s">
        <v>74</v>
      </c>
      <c r="H515">
        <v>35</v>
      </c>
      <c r="I515">
        <f t="shared" ref="I515:I578" si="33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6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ROUND((E579/D579)*100,0)</f>
        <v>19</v>
      </c>
      <c r="G579" t="s">
        <v>74</v>
      </c>
      <c r="H579">
        <v>37</v>
      </c>
      <c r="I579">
        <f t="shared" ref="I579:I642" si="37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6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ROUND((E643/D643)*100,0)</f>
        <v>120</v>
      </c>
      <c r="G643" t="s">
        <v>20</v>
      </c>
      <c r="H643">
        <v>194</v>
      </c>
      <c r="I643">
        <f t="shared" ref="I643:I706" si="41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6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ROUND((E707/D707)*100,0)</f>
        <v>99</v>
      </c>
      <c r="G707" t="s">
        <v>14</v>
      </c>
      <c r="H707">
        <v>2025</v>
      </c>
      <c r="I707">
        <f t="shared" ref="I707:I770" si="45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6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ROUND((E771/D771)*100,0)</f>
        <v>87</v>
      </c>
      <c r="G771" t="s">
        <v>14</v>
      </c>
      <c r="H771">
        <v>3410</v>
      </c>
      <c r="I771">
        <f t="shared" ref="I771:I834" si="49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6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ROUND((E835/D835)*100,0)</f>
        <v>158</v>
      </c>
      <c r="G835" t="s">
        <v>20</v>
      </c>
      <c r="H835">
        <v>165</v>
      </c>
      <c r="I835">
        <f t="shared" ref="I835:I898" si="53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6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ROUND((E899/D899)*100,0)</f>
        <v>28</v>
      </c>
      <c r="G899" t="s">
        <v>14</v>
      </c>
      <c r="H899">
        <v>27</v>
      </c>
      <c r="I899">
        <f t="shared" ref="I899:I962" si="57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6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ROUND((E963/D963)*100,0)</f>
        <v>119</v>
      </c>
      <c r="G963" t="s">
        <v>20</v>
      </c>
      <c r="H963">
        <v>155</v>
      </c>
      <c r="I963">
        <f t="shared" ref="I963:I1001" si="61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6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20" priority="2" operator="containsText" text="live">
      <formula>NOT(ISERROR(SEARCH("live",G1)))</formula>
    </cfRule>
    <cfRule type="containsText" dxfId="19" priority="3" operator="containsText" text="canceled">
      <formula>NOT(ISERROR(SEARCH("canceled",G1)))</formula>
    </cfRule>
    <cfRule type="containsText" dxfId="18" priority="4" operator="containsText" text="successful">
      <formula>NOT(ISERROR(SEARCH("successful",G1)))</formula>
    </cfRule>
    <cfRule type="containsText" dxfId="17" priority="5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7D1D-E30D-4798-B1B7-7245B1898B81}">
  <sheetPr filterMode="1"/>
  <dimension ref="A1:I1001"/>
  <sheetViews>
    <sheetView tabSelected="1" workbookViewId="0">
      <selection activeCell="K5" sqref="K5"/>
    </sheetView>
  </sheetViews>
  <sheetFormatPr defaultRowHeight="15.75" x14ac:dyDescent="0.25"/>
  <cols>
    <col min="1" max="1" width="11"/>
    <col min="2" max="2" width="13.5" bestFit="1" customWidth="1"/>
    <col min="4" max="4" width="11"/>
    <col min="5" max="5" width="13.5" bestFit="1" customWidth="1"/>
    <col min="7" max="7" width="34.375" bestFit="1" customWidth="1"/>
    <col min="8" max="8" width="27.25" customWidth="1"/>
    <col min="9" max="9" width="21.5" bestFit="1" customWidth="1"/>
  </cols>
  <sheetData>
    <row r="1" spans="1:9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H2" s="7" t="s">
        <v>2105</v>
      </c>
      <c r="I2" s="7" t="s">
        <v>2106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t="s">
        <v>2107</v>
      </c>
      <c r="H3" s="9">
        <f>AVERAGE(B2:B604)</f>
        <v>829.56882255389723</v>
      </c>
      <c r="I3" s="9">
        <f>AVERAGE(E2:E365)</f>
        <v>585.61538461538464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t="s">
        <v>2108</v>
      </c>
      <c r="H4" s="9">
        <f>MEDIAN(B:B)</f>
        <v>198.5</v>
      </c>
      <c r="I4" s="9">
        <f>MEDIAN(E2:E365)</f>
        <v>114.5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t="s">
        <v>2109</v>
      </c>
      <c r="H5" s="9">
        <f>MIN(B:B)</f>
        <v>1</v>
      </c>
      <c r="I5" s="9">
        <f>MIN(E2:E365)</f>
        <v>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t="s">
        <v>2110</v>
      </c>
      <c r="H6" s="9">
        <f>MAX(B:B)</f>
        <v>7295</v>
      </c>
      <c r="I6" s="9">
        <f>MAX(E2:E365)</f>
        <v>6080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t="s">
        <v>2111</v>
      </c>
      <c r="H7" s="9">
        <f>_xlfn.VAR.P(B:B)</f>
        <v>1487775.0495703295</v>
      </c>
      <c r="I7" s="9">
        <f>_xlfn.VAR.P(E2:E365)</f>
        <v>921574.68174133555</v>
      </c>
    </row>
    <row r="8" spans="1:9" x14ac:dyDescent="0.25">
      <c r="A8" t="s">
        <v>20</v>
      </c>
      <c r="B8">
        <v>100</v>
      </c>
      <c r="D8" t="s">
        <v>14</v>
      </c>
      <c r="E8">
        <v>55</v>
      </c>
      <c r="G8" t="s">
        <v>2112</v>
      </c>
      <c r="H8" s="9">
        <f>_xlfn.STDEV.P(B:B)</f>
        <v>1219.7438458833599</v>
      </c>
      <c r="I8" s="9">
        <f>_xlfn.STDEV.P(E2:E365)</f>
        <v>959.98681331637863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hidden="1" x14ac:dyDescent="0.25">
      <c r="A10" t="s">
        <v>47</v>
      </c>
      <c r="B10">
        <v>708</v>
      </c>
      <c r="D10" t="s">
        <v>14</v>
      </c>
      <c r="E10">
        <v>452</v>
      </c>
    </row>
    <row r="11" spans="1:9" x14ac:dyDescent="0.25">
      <c r="A11" t="s">
        <v>20</v>
      </c>
      <c r="B11">
        <v>1396</v>
      </c>
      <c r="D11" t="s">
        <v>14</v>
      </c>
      <c r="E11">
        <v>674</v>
      </c>
    </row>
    <row r="12" spans="1:9" x14ac:dyDescent="0.25">
      <c r="A12" t="s">
        <v>20</v>
      </c>
      <c r="B12">
        <v>890</v>
      </c>
      <c r="D12" t="s">
        <v>14</v>
      </c>
      <c r="E12">
        <v>558</v>
      </c>
    </row>
    <row r="13" spans="1:9" x14ac:dyDescent="0.25">
      <c r="A13" t="s">
        <v>20</v>
      </c>
      <c r="B13">
        <v>142</v>
      </c>
      <c r="D13" t="s">
        <v>14</v>
      </c>
      <c r="E13">
        <v>15</v>
      </c>
    </row>
    <row r="14" spans="1:9" x14ac:dyDescent="0.25">
      <c r="A14" t="s">
        <v>20</v>
      </c>
      <c r="B14">
        <v>2673</v>
      </c>
      <c r="D14" t="s">
        <v>14</v>
      </c>
      <c r="E14">
        <v>2307</v>
      </c>
    </row>
    <row r="15" spans="1:9" x14ac:dyDescent="0.25">
      <c r="A15" t="s">
        <v>20</v>
      </c>
      <c r="B15">
        <v>163</v>
      </c>
      <c r="D15" t="s">
        <v>14</v>
      </c>
      <c r="E15">
        <v>88</v>
      </c>
    </row>
    <row r="16" spans="1:9" x14ac:dyDescent="0.25">
      <c r="A16" t="s">
        <v>20</v>
      </c>
      <c r="B16">
        <v>2220</v>
      </c>
      <c r="D16" t="s">
        <v>14</v>
      </c>
      <c r="E16">
        <v>48</v>
      </c>
    </row>
    <row r="17" spans="1:5" x14ac:dyDescent="0.25">
      <c r="A17" t="s">
        <v>20</v>
      </c>
      <c r="B17">
        <v>1606</v>
      </c>
      <c r="D17" t="s">
        <v>14</v>
      </c>
      <c r="E17">
        <v>1</v>
      </c>
    </row>
    <row r="18" spans="1:5" x14ac:dyDescent="0.25">
      <c r="A18" t="s">
        <v>20</v>
      </c>
      <c r="B18">
        <v>129</v>
      </c>
      <c r="D18" t="s">
        <v>14</v>
      </c>
      <c r="E18">
        <v>1467</v>
      </c>
    </row>
    <row r="19" spans="1:5" x14ac:dyDescent="0.25">
      <c r="A19" t="s">
        <v>20</v>
      </c>
      <c r="B19">
        <v>226</v>
      </c>
      <c r="D19" t="s">
        <v>14</v>
      </c>
      <c r="E19">
        <v>75</v>
      </c>
    </row>
    <row r="20" spans="1:5" hidden="1" x14ac:dyDescent="0.25">
      <c r="A20" t="s">
        <v>74</v>
      </c>
      <c r="B20">
        <v>135</v>
      </c>
      <c r="D20" t="s">
        <v>14</v>
      </c>
      <c r="E20">
        <v>120</v>
      </c>
    </row>
    <row r="21" spans="1:5" x14ac:dyDescent="0.25">
      <c r="A21" t="s">
        <v>20</v>
      </c>
      <c r="B21">
        <v>5419</v>
      </c>
      <c r="D21" t="s">
        <v>14</v>
      </c>
      <c r="E21">
        <v>2253</v>
      </c>
    </row>
    <row r="22" spans="1:5" x14ac:dyDescent="0.25">
      <c r="A22" t="s">
        <v>20</v>
      </c>
      <c r="B22">
        <v>165</v>
      </c>
      <c r="D22" t="s">
        <v>14</v>
      </c>
      <c r="E22">
        <v>5</v>
      </c>
    </row>
    <row r="23" spans="1:5" x14ac:dyDescent="0.25">
      <c r="A23" t="s">
        <v>20</v>
      </c>
      <c r="B23">
        <v>1965</v>
      </c>
      <c r="D23" t="s">
        <v>14</v>
      </c>
      <c r="E23">
        <v>38</v>
      </c>
    </row>
    <row r="24" spans="1:5" x14ac:dyDescent="0.25">
      <c r="A24" t="s">
        <v>20</v>
      </c>
      <c r="B24">
        <v>16</v>
      </c>
      <c r="D24" t="s">
        <v>14</v>
      </c>
      <c r="E24">
        <v>12</v>
      </c>
    </row>
    <row r="25" spans="1:5" x14ac:dyDescent="0.25">
      <c r="A25" t="s">
        <v>20</v>
      </c>
      <c r="B25">
        <v>107</v>
      </c>
      <c r="D25" t="s">
        <v>14</v>
      </c>
      <c r="E25">
        <v>1684</v>
      </c>
    </row>
    <row r="26" spans="1:5" x14ac:dyDescent="0.25">
      <c r="A26" t="s">
        <v>20</v>
      </c>
      <c r="B26">
        <v>134</v>
      </c>
      <c r="D26" t="s">
        <v>14</v>
      </c>
      <c r="E26">
        <v>56</v>
      </c>
    </row>
    <row r="27" spans="1:5" x14ac:dyDescent="0.25">
      <c r="A27" t="s">
        <v>20</v>
      </c>
      <c r="B27">
        <v>198</v>
      </c>
      <c r="D27" t="s">
        <v>14</v>
      </c>
      <c r="E27">
        <v>838</v>
      </c>
    </row>
    <row r="28" spans="1:5" hidden="1" x14ac:dyDescent="0.25">
      <c r="A28" t="s">
        <v>74</v>
      </c>
      <c r="B28">
        <v>1480</v>
      </c>
      <c r="D28" t="s">
        <v>14</v>
      </c>
      <c r="E28">
        <v>1000</v>
      </c>
    </row>
    <row r="29" spans="1:5" x14ac:dyDescent="0.25">
      <c r="A29" t="s">
        <v>20</v>
      </c>
      <c r="B29">
        <v>111</v>
      </c>
      <c r="D29" t="s">
        <v>14</v>
      </c>
      <c r="E29">
        <v>1482</v>
      </c>
    </row>
    <row r="30" spans="1:5" x14ac:dyDescent="0.25">
      <c r="A30" t="s">
        <v>20</v>
      </c>
      <c r="B30">
        <v>222</v>
      </c>
      <c r="D30" t="s">
        <v>14</v>
      </c>
      <c r="E30">
        <v>106</v>
      </c>
    </row>
    <row r="31" spans="1:5" x14ac:dyDescent="0.25">
      <c r="A31" t="s">
        <v>20</v>
      </c>
      <c r="B31">
        <v>6212</v>
      </c>
      <c r="D31" t="s">
        <v>14</v>
      </c>
      <c r="E31">
        <v>679</v>
      </c>
    </row>
    <row r="32" spans="1:5" x14ac:dyDescent="0.25">
      <c r="A32" t="s">
        <v>20</v>
      </c>
      <c r="B32">
        <v>98</v>
      </c>
      <c r="D32" t="s">
        <v>14</v>
      </c>
      <c r="E32">
        <v>1220</v>
      </c>
    </row>
    <row r="33" spans="1:5" x14ac:dyDescent="0.25">
      <c r="A33" t="s">
        <v>20</v>
      </c>
      <c r="B33">
        <v>92</v>
      </c>
      <c r="D33" t="s">
        <v>14</v>
      </c>
      <c r="E33">
        <v>1</v>
      </c>
    </row>
    <row r="34" spans="1:5" x14ac:dyDescent="0.25">
      <c r="A34" t="s">
        <v>20</v>
      </c>
      <c r="B34">
        <v>149</v>
      </c>
      <c r="D34" t="s">
        <v>14</v>
      </c>
      <c r="E34">
        <v>37</v>
      </c>
    </row>
    <row r="35" spans="1:5" x14ac:dyDescent="0.25">
      <c r="A35" t="s">
        <v>20</v>
      </c>
      <c r="B35">
        <v>2431</v>
      </c>
      <c r="D35" t="s">
        <v>14</v>
      </c>
      <c r="E35">
        <v>60</v>
      </c>
    </row>
    <row r="36" spans="1:5" x14ac:dyDescent="0.25">
      <c r="A36" t="s">
        <v>20</v>
      </c>
      <c r="B36">
        <v>303</v>
      </c>
      <c r="D36" t="s">
        <v>14</v>
      </c>
      <c r="E36">
        <v>296</v>
      </c>
    </row>
    <row r="37" spans="1:5" x14ac:dyDescent="0.25">
      <c r="A37" t="s">
        <v>20</v>
      </c>
      <c r="B37">
        <v>209</v>
      </c>
      <c r="D37" t="s">
        <v>14</v>
      </c>
      <c r="E37">
        <v>3304</v>
      </c>
    </row>
    <row r="38" spans="1:5" x14ac:dyDescent="0.25">
      <c r="A38" t="s">
        <v>20</v>
      </c>
      <c r="B38">
        <v>131</v>
      </c>
      <c r="D38" t="s">
        <v>14</v>
      </c>
      <c r="E38">
        <v>73</v>
      </c>
    </row>
    <row r="39" spans="1:5" x14ac:dyDescent="0.25">
      <c r="A39" t="s">
        <v>20</v>
      </c>
      <c r="B39">
        <v>164</v>
      </c>
      <c r="D39" t="s">
        <v>14</v>
      </c>
      <c r="E39">
        <v>3387</v>
      </c>
    </row>
    <row r="40" spans="1:5" x14ac:dyDescent="0.25">
      <c r="A40" t="s">
        <v>20</v>
      </c>
      <c r="B40">
        <v>201</v>
      </c>
      <c r="D40" t="s">
        <v>14</v>
      </c>
      <c r="E40">
        <v>662</v>
      </c>
    </row>
    <row r="41" spans="1:5" x14ac:dyDescent="0.25">
      <c r="A41" t="s">
        <v>20</v>
      </c>
      <c r="B41">
        <v>211</v>
      </c>
      <c r="D41" t="s">
        <v>14</v>
      </c>
      <c r="E41">
        <v>774</v>
      </c>
    </row>
    <row r="42" spans="1:5" x14ac:dyDescent="0.25">
      <c r="A42" t="s">
        <v>20</v>
      </c>
      <c r="B42">
        <v>128</v>
      </c>
      <c r="D42" t="s">
        <v>14</v>
      </c>
      <c r="E42">
        <v>672</v>
      </c>
    </row>
    <row r="43" spans="1:5" x14ac:dyDescent="0.25">
      <c r="A43" t="s">
        <v>20</v>
      </c>
      <c r="B43">
        <v>1600</v>
      </c>
      <c r="D43" t="s">
        <v>14</v>
      </c>
      <c r="E43">
        <v>940</v>
      </c>
    </row>
    <row r="44" spans="1:5" x14ac:dyDescent="0.25">
      <c r="A44" t="s">
        <v>20</v>
      </c>
      <c r="B44">
        <v>249</v>
      </c>
      <c r="D44" t="s">
        <v>14</v>
      </c>
      <c r="E44">
        <v>117</v>
      </c>
    </row>
    <row r="45" spans="1:5" x14ac:dyDescent="0.25">
      <c r="A45" t="s">
        <v>20</v>
      </c>
      <c r="B45">
        <v>236</v>
      </c>
      <c r="D45" t="s">
        <v>14</v>
      </c>
      <c r="E45">
        <v>115</v>
      </c>
    </row>
    <row r="46" spans="1:5" x14ac:dyDescent="0.25">
      <c r="A46" t="s">
        <v>20</v>
      </c>
      <c r="B46">
        <v>4065</v>
      </c>
      <c r="D46" t="s">
        <v>14</v>
      </c>
      <c r="E46">
        <v>326</v>
      </c>
    </row>
    <row r="47" spans="1:5" x14ac:dyDescent="0.25">
      <c r="A47" t="s">
        <v>20</v>
      </c>
      <c r="B47">
        <v>246</v>
      </c>
      <c r="D47" t="s">
        <v>14</v>
      </c>
      <c r="E47">
        <v>1</v>
      </c>
    </row>
    <row r="48" spans="1:5" x14ac:dyDescent="0.25">
      <c r="A48" t="s">
        <v>20</v>
      </c>
      <c r="B48">
        <v>2475</v>
      </c>
      <c r="D48" t="s">
        <v>14</v>
      </c>
      <c r="E48">
        <v>1467</v>
      </c>
    </row>
    <row r="49" spans="1:5" x14ac:dyDescent="0.25">
      <c r="A49" t="s">
        <v>20</v>
      </c>
      <c r="B49">
        <v>76</v>
      </c>
      <c r="D49" t="s">
        <v>14</v>
      </c>
      <c r="E49">
        <v>5681</v>
      </c>
    </row>
    <row r="50" spans="1:5" x14ac:dyDescent="0.25">
      <c r="A50" t="s">
        <v>20</v>
      </c>
      <c r="B50">
        <v>54</v>
      </c>
      <c r="D50" t="s">
        <v>14</v>
      </c>
      <c r="E50">
        <v>1059</v>
      </c>
    </row>
    <row r="51" spans="1:5" x14ac:dyDescent="0.25">
      <c r="A51" t="s">
        <v>20</v>
      </c>
      <c r="B51">
        <v>88</v>
      </c>
      <c r="D51" t="s">
        <v>14</v>
      </c>
      <c r="E51">
        <v>1194</v>
      </c>
    </row>
    <row r="52" spans="1:5" x14ac:dyDescent="0.25">
      <c r="A52" t="s">
        <v>20</v>
      </c>
      <c r="B52">
        <v>85</v>
      </c>
      <c r="D52" t="s">
        <v>14</v>
      </c>
      <c r="E52">
        <v>30</v>
      </c>
    </row>
    <row r="53" spans="1:5" x14ac:dyDescent="0.25">
      <c r="A53" t="s">
        <v>20</v>
      </c>
      <c r="B53">
        <v>170</v>
      </c>
      <c r="D53" t="s">
        <v>14</v>
      </c>
      <c r="E53">
        <v>75</v>
      </c>
    </row>
    <row r="54" spans="1:5" x14ac:dyDescent="0.25">
      <c r="A54" t="s">
        <v>20</v>
      </c>
      <c r="B54">
        <v>330</v>
      </c>
      <c r="D54" t="s">
        <v>14</v>
      </c>
      <c r="E54">
        <v>955</v>
      </c>
    </row>
    <row r="55" spans="1:5" x14ac:dyDescent="0.25">
      <c r="A55" t="s">
        <v>20</v>
      </c>
      <c r="B55">
        <v>127</v>
      </c>
      <c r="D55" t="s">
        <v>14</v>
      </c>
      <c r="E55">
        <v>67</v>
      </c>
    </row>
    <row r="56" spans="1:5" x14ac:dyDescent="0.25">
      <c r="A56" t="s">
        <v>20</v>
      </c>
      <c r="B56">
        <v>411</v>
      </c>
      <c r="D56" t="s">
        <v>14</v>
      </c>
      <c r="E56">
        <v>5</v>
      </c>
    </row>
    <row r="57" spans="1:5" x14ac:dyDescent="0.25">
      <c r="A57" t="s">
        <v>20</v>
      </c>
      <c r="B57">
        <v>180</v>
      </c>
      <c r="D57" t="s">
        <v>14</v>
      </c>
      <c r="E57">
        <v>26</v>
      </c>
    </row>
    <row r="58" spans="1:5" x14ac:dyDescent="0.25">
      <c r="A58" t="s">
        <v>20</v>
      </c>
      <c r="B58">
        <v>374</v>
      </c>
      <c r="D58" t="s">
        <v>14</v>
      </c>
      <c r="E58">
        <v>1130</v>
      </c>
    </row>
    <row r="59" spans="1:5" x14ac:dyDescent="0.25">
      <c r="A59" t="s">
        <v>20</v>
      </c>
      <c r="B59">
        <v>71</v>
      </c>
      <c r="D59" t="s">
        <v>14</v>
      </c>
      <c r="E59">
        <v>782</v>
      </c>
    </row>
    <row r="60" spans="1:5" x14ac:dyDescent="0.25">
      <c r="A60" t="s">
        <v>20</v>
      </c>
      <c r="B60">
        <v>203</v>
      </c>
      <c r="D60" t="s">
        <v>14</v>
      </c>
      <c r="E60">
        <v>210</v>
      </c>
    </row>
    <row r="61" spans="1:5" x14ac:dyDescent="0.25">
      <c r="A61" t="s">
        <v>20</v>
      </c>
      <c r="B61">
        <v>113</v>
      </c>
      <c r="D61" t="s">
        <v>14</v>
      </c>
      <c r="E61">
        <v>136</v>
      </c>
    </row>
    <row r="62" spans="1:5" x14ac:dyDescent="0.25">
      <c r="A62" t="s">
        <v>20</v>
      </c>
      <c r="B62">
        <v>96</v>
      </c>
      <c r="D62" t="s">
        <v>14</v>
      </c>
      <c r="E62">
        <v>86</v>
      </c>
    </row>
    <row r="63" spans="1:5" x14ac:dyDescent="0.25">
      <c r="A63" t="s">
        <v>20</v>
      </c>
      <c r="B63">
        <v>498</v>
      </c>
      <c r="D63" t="s">
        <v>14</v>
      </c>
      <c r="E63">
        <v>19</v>
      </c>
    </row>
    <row r="64" spans="1:5" x14ac:dyDescent="0.25">
      <c r="A64" t="s">
        <v>20</v>
      </c>
      <c r="B64">
        <v>180</v>
      </c>
      <c r="D64" t="s">
        <v>14</v>
      </c>
      <c r="E64">
        <v>886</v>
      </c>
    </row>
    <row r="65" spans="1:5" x14ac:dyDescent="0.25">
      <c r="A65" t="s">
        <v>20</v>
      </c>
      <c r="B65">
        <v>27</v>
      </c>
      <c r="D65" t="s">
        <v>14</v>
      </c>
      <c r="E65">
        <v>35</v>
      </c>
    </row>
    <row r="66" spans="1:5" x14ac:dyDescent="0.25">
      <c r="A66" t="s">
        <v>20</v>
      </c>
      <c r="B66">
        <v>2331</v>
      </c>
      <c r="D66" t="s">
        <v>14</v>
      </c>
      <c r="E66">
        <v>24</v>
      </c>
    </row>
    <row r="67" spans="1:5" x14ac:dyDescent="0.25">
      <c r="A67" t="s">
        <v>20</v>
      </c>
      <c r="B67">
        <v>113</v>
      </c>
      <c r="D67" t="s">
        <v>14</v>
      </c>
      <c r="E67">
        <v>86</v>
      </c>
    </row>
    <row r="68" spans="1:5" x14ac:dyDescent="0.25">
      <c r="A68" t="s">
        <v>20</v>
      </c>
      <c r="B68">
        <v>164</v>
      </c>
      <c r="D68" t="s">
        <v>14</v>
      </c>
      <c r="E68">
        <v>243</v>
      </c>
    </row>
    <row r="69" spans="1:5" x14ac:dyDescent="0.25">
      <c r="A69" t="s">
        <v>20</v>
      </c>
      <c r="B69">
        <v>164</v>
      </c>
      <c r="D69" t="s">
        <v>14</v>
      </c>
      <c r="E69">
        <v>65</v>
      </c>
    </row>
    <row r="70" spans="1:5" x14ac:dyDescent="0.25">
      <c r="A70" t="s">
        <v>20</v>
      </c>
      <c r="B70">
        <v>336</v>
      </c>
      <c r="D70" t="s">
        <v>14</v>
      </c>
      <c r="E70">
        <v>100</v>
      </c>
    </row>
    <row r="71" spans="1:5" hidden="1" x14ac:dyDescent="0.25">
      <c r="A71" t="s">
        <v>74</v>
      </c>
      <c r="B71">
        <v>17</v>
      </c>
      <c r="D71" t="s">
        <v>14</v>
      </c>
      <c r="E71">
        <v>168</v>
      </c>
    </row>
    <row r="72" spans="1:5" x14ac:dyDescent="0.25">
      <c r="A72" t="s">
        <v>20</v>
      </c>
      <c r="B72">
        <v>1917</v>
      </c>
      <c r="D72" t="s">
        <v>14</v>
      </c>
      <c r="E72">
        <v>13</v>
      </c>
    </row>
    <row r="73" spans="1:5" x14ac:dyDescent="0.25">
      <c r="A73" t="s">
        <v>20</v>
      </c>
      <c r="B73">
        <v>95</v>
      </c>
      <c r="D73" t="s">
        <v>14</v>
      </c>
      <c r="E73">
        <v>1</v>
      </c>
    </row>
    <row r="74" spans="1:5" x14ac:dyDescent="0.25">
      <c r="A74" t="s">
        <v>20</v>
      </c>
      <c r="B74">
        <v>147</v>
      </c>
      <c r="D74" t="s">
        <v>14</v>
      </c>
      <c r="E74">
        <v>40</v>
      </c>
    </row>
    <row r="75" spans="1:5" x14ac:dyDescent="0.25">
      <c r="A75" t="s">
        <v>20</v>
      </c>
      <c r="B75">
        <v>86</v>
      </c>
      <c r="D75" t="s">
        <v>14</v>
      </c>
      <c r="E75">
        <v>226</v>
      </c>
    </row>
    <row r="76" spans="1:5" x14ac:dyDescent="0.25">
      <c r="A76" t="s">
        <v>20</v>
      </c>
      <c r="B76">
        <v>83</v>
      </c>
      <c r="D76" t="s">
        <v>14</v>
      </c>
      <c r="E76">
        <v>1625</v>
      </c>
    </row>
    <row r="77" spans="1:5" x14ac:dyDescent="0.25">
      <c r="A77" t="s">
        <v>20</v>
      </c>
      <c r="B77">
        <v>676</v>
      </c>
      <c r="D77" t="s">
        <v>14</v>
      </c>
      <c r="E77">
        <v>143</v>
      </c>
    </row>
    <row r="78" spans="1:5" x14ac:dyDescent="0.25">
      <c r="A78" t="s">
        <v>20</v>
      </c>
      <c r="B78">
        <v>361</v>
      </c>
      <c r="D78" t="s">
        <v>14</v>
      </c>
      <c r="E78">
        <v>934</v>
      </c>
    </row>
    <row r="79" spans="1:5" x14ac:dyDescent="0.25">
      <c r="A79" t="s">
        <v>20</v>
      </c>
      <c r="B79">
        <v>131</v>
      </c>
      <c r="D79" t="s">
        <v>14</v>
      </c>
      <c r="E79">
        <v>17</v>
      </c>
    </row>
    <row r="80" spans="1:5" x14ac:dyDescent="0.25">
      <c r="A80" t="s">
        <v>20</v>
      </c>
      <c r="B80">
        <v>126</v>
      </c>
      <c r="D80" t="s">
        <v>14</v>
      </c>
      <c r="E80">
        <v>2179</v>
      </c>
    </row>
    <row r="81" spans="1:5" x14ac:dyDescent="0.25">
      <c r="A81" t="s">
        <v>20</v>
      </c>
      <c r="B81">
        <v>275</v>
      </c>
      <c r="D81" t="s">
        <v>14</v>
      </c>
      <c r="E81">
        <v>931</v>
      </c>
    </row>
    <row r="82" spans="1:5" x14ac:dyDescent="0.25">
      <c r="A82" t="s">
        <v>20</v>
      </c>
      <c r="B82">
        <v>67</v>
      </c>
      <c r="D82" t="s">
        <v>14</v>
      </c>
      <c r="E82">
        <v>92</v>
      </c>
    </row>
    <row r="83" spans="1:5" x14ac:dyDescent="0.25">
      <c r="A83" t="s">
        <v>20</v>
      </c>
      <c r="B83">
        <v>154</v>
      </c>
      <c r="D83" t="s">
        <v>14</v>
      </c>
      <c r="E83">
        <v>57</v>
      </c>
    </row>
    <row r="84" spans="1:5" x14ac:dyDescent="0.25">
      <c r="A84" t="s">
        <v>20</v>
      </c>
      <c r="B84">
        <v>1782</v>
      </c>
      <c r="D84" t="s">
        <v>14</v>
      </c>
      <c r="E84">
        <v>41</v>
      </c>
    </row>
    <row r="85" spans="1:5" x14ac:dyDescent="0.25">
      <c r="A85" t="s">
        <v>20</v>
      </c>
      <c r="B85">
        <v>903</v>
      </c>
      <c r="D85" t="s">
        <v>14</v>
      </c>
      <c r="E85">
        <v>1</v>
      </c>
    </row>
    <row r="86" spans="1:5" x14ac:dyDescent="0.25">
      <c r="A86" t="s">
        <v>20</v>
      </c>
      <c r="B86">
        <v>94</v>
      </c>
      <c r="D86" t="s">
        <v>14</v>
      </c>
      <c r="E86">
        <v>101</v>
      </c>
    </row>
    <row r="87" spans="1:5" x14ac:dyDescent="0.25">
      <c r="A87" t="s">
        <v>20</v>
      </c>
      <c r="B87">
        <v>180</v>
      </c>
      <c r="D87" t="s">
        <v>14</v>
      </c>
      <c r="E87">
        <v>1335</v>
      </c>
    </row>
    <row r="88" spans="1:5" x14ac:dyDescent="0.25">
      <c r="A88" t="s">
        <v>20</v>
      </c>
      <c r="B88">
        <v>533</v>
      </c>
      <c r="D88" t="s">
        <v>14</v>
      </c>
      <c r="E88">
        <v>15</v>
      </c>
    </row>
    <row r="89" spans="1:5" x14ac:dyDescent="0.25">
      <c r="A89" t="s">
        <v>20</v>
      </c>
      <c r="B89">
        <v>2443</v>
      </c>
      <c r="D89" t="s">
        <v>14</v>
      </c>
      <c r="E89">
        <v>454</v>
      </c>
    </row>
    <row r="90" spans="1:5" x14ac:dyDescent="0.25">
      <c r="A90" t="s">
        <v>20</v>
      </c>
      <c r="B90">
        <v>89</v>
      </c>
      <c r="D90" t="s">
        <v>14</v>
      </c>
      <c r="E90">
        <v>3182</v>
      </c>
    </row>
    <row r="91" spans="1:5" x14ac:dyDescent="0.25">
      <c r="A91" t="s">
        <v>20</v>
      </c>
      <c r="B91">
        <v>159</v>
      </c>
      <c r="D91" t="s">
        <v>14</v>
      </c>
      <c r="E91">
        <v>15</v>
      </c>
    </row>
    <row r="92" spans="1:5" x14ac:dyDescent="0.25">
      <c r="A92" t="s">
        <v>20</v>
      </c>
      <c r="B92">
        <v>50</v>
      </c>
      <c r="D92" t="s">
        <v>14</v>
      </c>
      <c r="E92">
        <v>133</v>
      </c>
    </row>
    <row r="93" spans="1:5" x14ac:dyDescent="0.25">
      <c r="A93" t="s">
        <v>20</v>
      </c>
      <c r="B93">
        <v>186</v>
      </c>
      <c r="D93" t="s">
        <v>14</v>
      </c>
      <c r="E93">
        <v>2062</v>
      </c>
    </row>
    <row r="94" spans="1:5" x14ac:dyDescent="0.25">
      <c r="A94" t="s">
        <v>20</v>
      </c>
      <c r="B94">
        <v>1071</v>
      </c>
      <c r="D94" t="s">
        <v>14</v>
      </c>
      <c r="E94">
        <v>29</v>
      </c>
    </row>
    <row r="95" spans="1:5" hidden="1" x14ac:dyDescent="0.25">
      <c r="A95" t="s">
        <v>74</v>
      </c>
      <c r="B95">
        <v>610</v>
      </c>
      <c r="D95" t="s">
        <v>14</v>
      </c>
      <c r="E95">
        <v>132</v>
      </c>
    </row>
    <row r="96" spans="1:5" x14ac:dyDescent="0.25">
      <c r="A96" t="s">
        <v>20</v>
      </c>
      <c r="B96">
        <v>117</v>
      </c>
      <c r="D96" t="s">
        <v>14</v>
      </c>
      <c r="E96">
        <v>137</v>
      </c>
    </row>
    <row r="97" spans="1:5" x14ac:dyDescent="0.25">
      <c r="A97" t="s">
        <v>20</v>
      </c>
      <c r="B97">
        <v>70</v>
      </c>
      <c r="D97" t="s">
        <v>14</v>
      </c>
      <c r="E97">
        <v>908</v>
      </c>
    </row>
    <row r="98" spans="1:5" x14ac:dyDescent="0.25">
      <c r="A98" t="s">
        <v>20</v>
      </c>
      <c r="B98">
        <v>135</v>
      </c>
      <c r="D98" t="s">
        <v>14</v>
      </c>
      <c r="E98">
        <v>10</v>
      </c>
    </row>
    <row r="99" spans="1:5" x14ac:dyDescent="0.25">
      <c r="A99" t="s">
        <v>20</v>
      </c>
      <c r="B99">
        <v>768</v>
      </c>
      <c r="D99" t="s">
        <v>14</v>
      </c>
      <c r="E99">
        <v>1910</v>
      </c>
    </row>
    <row r="100" spans="1:5" x14ac:dyDescent="0.25">
      <c r="A100" t="s">
        <v>20</v>
      </c>
      <c r="B100">
        <v>199</v>
      </c>
      <c r="D100" t="s">
        <v>14</v>
      </c>
      <c r="E100">
        <v>38</v>
      </c>
    </row>
    <row r="101" spans="1:5" x14ac:dyDescent="0.25">
      <c r="A101" t="s">
        <v>20</v>
      </c>
      <c r="B101">
        <v>107</v>
      </c>
      <c r="D101" t="s">
        <v>14</v>
      </c>
      <c r="E101">
        <v>104</v>
      </c>
    </row>
    <row r="102" spans="1:5" x14ac:dyDescent="0.25">
      <c r="A102" t="s">
        <v>20</v>
      </c>
      <c r="B102">
        <v>195</v>
      </c>
      <c r="D102" t="s">
        <v>14</v>
      </c>
      <c r="E102">
        <v>49</v>
      </c>
    </row>
    <row r="103" spans="1:5" x14ac:dyDescent="0.25">
      <c r="A103" t="s">
        <v>20</v>
      </c>
      <c r="B103">
        <v>3376</v>
      </c>
      <c r="D103" t="s">
        <v>14</v>
      </c>
      <c r="E103">
        <v>1</v>
      </c>
    </row>
    <row r="104" spans="1:5" x14ac:dyDescent="0.25">
      <c r="A104" t="s">
        <v>20</v>
      </c>
      <c r="B104">
        <v>41</v>
      </c>
      <c r="D104" t="s">
        <v>14</v>
      </c>
      <c r="E104">
        <v>245</v>
      </c>
    </row>
    <row r="105" spans="1:5" x14ac:dyDescent="0.25">
      <c r="A105" t="s">
        <v>20</v>
      </c>
      <c r="B105">
        <v>1821</v>
      </c>
      <c r="D105" t="s">
        <v>14</v>
      </c>
      <c r="E105">
        <v>32</v>
      </c>
    </row>
    <row r="106" spans="1:5" x14ac:dyDescent="0.25">
      <c r="A106" t="s">
        <v>20</v>
      </c>
      <c r="B106">
        <v>164</v>
      </c>
      <c r="D106" t="s">
        <v>14</v>
      </c>
      <c r="E106">
        <v>7</v>
      </c>
    </row>
    <row r="107" spans="1:5" x14ac:dyDescent="0.25">
      <c r="A107" t="s">
        <v>20</v>
      </c>
      <c r="B107">
        <v>157</v>
      </c>
      <c r="D107" t="s">
        <v>14</v>
      </c>
      <c r="E107">
        <v>803</v>
      </c>
    </row>
    <row r="108" spans="1:5" x14ac:dyDescent="0.25">
      <c r="A108" t="s">
        <v>20</v>
      </c>
      <c r="B108">
        <v>246</v>
      </c>
      <c r="D108" t="s">
        <v>14</v>
      </c>
      <c r="E108">
        <v>16</v>
      </c>
    </row>
    <row r="109" spans="1:5" x14ac:dyDescent="0.25">
      <c r="A109" t="s">
        <v>20</v>
      </c>
      <c r="B109">
        <v>1396</v>
      </c>
      <c r="D109" t="s">
        <v>14</v>
      </c>
      <c r="E109">
        <v>31</v>
      </c>
    </row>
    <row r="110" spans="1:5" x14ac:dyDescent="0.25">
      <c r="A110" t="s">
        <v>20</v>
      </c>
      <c r="B110">
        <v>2506</v>
      </c>
      <c r="D110" t="s">
        <v>14</v>
      </c>
      <c r="E110">
        <v>108</v>
      </c>
    </row>
    <row r="111" spans="1:5" x14ac:dyDescent="0.25">
      <c r="A111" t="s">
        <v>20</v>
      </c>
      <c r="B111">
        <v>244</v>
      </c>
      <c r="D111" t="s">
        <v>14</v>
      </c>
      <c r="E111">
        <v>30</v>
      </c>
    </row>
    <row r="112" spans="1:5" x14ac:dyDescent="0.25">
      <c r="A112" t="s">
        <v>20</v>
      </c>
      <c r="B112">
        <v>146</v>
      </c>
      <c r="D112" t="s">
        <v>14</v>
      </c>
      <c r="E112">
        <v>17</v>
      </c>
    </row>
    <row r="113" spans="1:5" x14ac:dyDescent="0.25">
      <c r="A113" t="s">
        <v>20</v>
      </c>
      <c r="B113">
        <v>1267</v>
      </c>
      <c r="D113" t="s">
        <v>14</v>
      </c>
      <c r="E113">
        <v>80</v>
      </c>
    </row>
    <row r="114" spans="1:5" x14ac:dyDescent="0.25">
      <c r="A114" t="s">
        <v>20</v>
      </c>
      <c r="B114">
        <v>1561</v>
      </c>
      <c r="D114" t="s">
        <v>14</v>
      </c>
      <c r="E114">
        <v>2468</v>
      </c>
    </row>
    <row r="115" spans="1:5" x14ac:dyDescent="0.25">
      <c r="A115" t="s">
        <v>20</v>
      </c>
      <c r="B115">
        <v>48</v>
      </c>
      <c r="D115" t="s">
        <v>14</v>
      </c>
      <c r="E115">
        <v>26</v>
      </c>
    </row>
    <row r="116" spans="1:5" x14ac:dyDescent="0.25">
      <c r="A116" t="s">
        <v>20</v>
      </c>
      <c r="B116">
        <v>2739</v>
      </c>
      <c r="D116" t="s">
        <v>14</v>
      </c>
      <c r="E116">
        <v>73</v>
      </c>
    </row>
    <row r="117" spans="1:5" x14ac:dyDescent="0.25">
      <c r="A117" t="s">
        <v>20</v>
      </c>
      <c r="B117">
        <v>3537</v>
      </c>
      <c r="D117" t="s">
        <v>14</v>
      </c>
      <c r="E117">
        <v>128</v>
      </c>
    </row>
    <row r="118" spans="1:5" x14ac:dyDescent="0.25">
      <c r="A118" t="s">
        <v>20</v>
      </c>
      <c r="B118">
        <v>2107</v>
      </c>
      <c r="D118" t="s">
        <v>14</v>
      </c>
      <c r="E118">
        <v>33</v>
      </c>
    </row>
    <row r="119" spans="1:5" x14ac:dyDescent="0.25">
      <c r="A119" t="s">
        <v>20</v>
      </c>
      <c r="B119">
        <v>3318</v>
      </c>
      <c r="D119" t="s">
        <v>14</v>
      </c>
      <c r="E119">
        <v>1072</v>
      </c>
    </row>
    <row r="120" spans="1:5" x14ac:dyDescent="0.25">
      <c r="A120" t="s">
        <v>20</v>
      </c>
      <c r="B120">
        <v>340</v>
      </c>
      <c r="D120" t="s">
        <v>14</v>
      </c>
      <c r="E120">
        <v>393</v>
      </c>
    </row>
    <row r="121" spans="1:5" x14ac:dyDescent="0.25">
      <c r="A121" t="s">
        <v>20</v>
      </c>
      <c r="B121">
        <v>1442</v>
      </c>
      <c r="D121" t="s">
        <v>14</v>
      </c>
      <c r="E121">
        <v>1257</v>
      </c>
    </row>
    <row r="122" spans="1:5" x14ac:dyDescent="0.25">
      <c r="A122" t="s">
        <v>20</v>
      </c>
      <c r="B122">
        <v>126</v>
      </c>
      <c r="D122" t="s">
        <v>14</v>
      </c>
      <c r="E122">
        <v>328</v>
      </c>
    </row>
    <row r="123" spans="1:5" x14ac:dyDescent="0.25">
      <c r="A123" t="s">
        <v>20</v>
      </c>
      <c r="B123">
        <v>524</v>
      </c>
      <c r="D123" t="s">
        <v>14</v>
      </c>
      <c r="E123">
        <v>147</v>
      </c>
    </row>
    <row r="124" spans="1:5" x14ac:dyDescent="0.25">
      <c r="A124" t="s">
        <v>20</v>
      </c>
      <c r="B124">
        <v>1989</v>
      </c>
      <c r="D124" t="s">
        <v>14</v>
      </c>
      <c r="E124">
        <v>830</v>
      </c>
    </row>
    <row r="125" spans="1:5" x14ac:dyDescent="0.25">
      <c r="A125" t="s">
        <v>20</v>
      </c>
      <c r="B125">
        <v>157</v>
      </c>
      <c r="D125" t="s">
        <v>14</v>
      </c>
      <c r="E125">
        <v>331</v>
      </c>
    </row>
    <row r="126" spans="1:5" x14ac:dyDescent="0.25">
      <c r="A126" t="s">
        <v>20</v>
      </c>
      <c r="B126">
        <v>4498</v>
      </c>
      <c r="D126" t="s">
        <v>14</v>
      </c>
      <c r="E126">
        <v>25</v>
      </c>
    </row>
    <row r="127" spans="1:5" x14ac:dyDescent="0.25">
      <c r="A127" t="s">
        <v>20</v>
      </c>
      <c r="B127">
        <v>80</v>
      </c>
      <c r="D127" t="s">
        <v>14</v>
      </c>
      <c r="E127">
        <v>3483</v>
      </c>
    </row>
    <row r="128" spans="1:5" x14ac:dyDescent="0.25">
      <c r="A128" t="s">
        <v>20</v>
      </c>
      <c r="B128">
        <v>43</v>
      </c>
      <c r="D128" t="s">
        <v>14</v>
      </c>
      <c r="E128">
        <v>923</v>
      </c>
    </row>
    <row r="129" spans="1:5" x14ac:dyDescent="0.25">
      <c r="A129" t="s">
        <v>20</v>
      </c>
      <c r="B129">
        <v>2053</v>
      </c>
      <c r="D129" t="s">
        <v>14</v>
      </c>
      <c r="E129">
        <v>1</v>
      </c>
    </row>
    <row r="130" spans="1:5" hidden="1" x14ac:dyDescent="0.25">
      <c r="A130" t="s">
        <v>74</v>
      </c>
      <c r="B130">
        <v>532</v>
      </c>
      <c r="D130" t="s">
        <v>14</v>
      </c>
      <c r="E130">
        <v>33</v>
      </c>
    </row>
    <row r="131" spans="1:5" hidden="1" x14ac:dyDescent="0.25">
      <c r="A131" t="s">
        <v>74</v>
      </c>
      <c r="B131">
        <v>55</v>
      </c>
      <c r="D131" t="s">
        <v>14</v>
      </c>
      <c r="E131">
        <v>40</v>
      </c>
    </row>
    <row r="132" spans="1:5" x14ac:dyDescent="0.25">
      <c r="A132" t="s">
        <v>20</v>
      </c>
      <c r="B132">
        <v>168</v>
      </c>
      <c r="D132" t="s">
        <v>14</v>
      </c>
      <c r="E132">
        <v>23</v>
      </c>
    </row>
    <row r="133" spans="1:5" x14ac:dyDescent="0.25">
      <c r="A133" t="s">
        <v>20</v>
      </c>
      <c r="B133">
        <v>4289</v>
      </c>
      <c r="D133" t="s">
        <v>14</v>
      </c>
      <c r="E133">
        <v>75</v>
      </c>
    </row>
    <row r="134" spans="1:5" x14ac:dyDescent="0.25">
      <c r="A134" t="s">
        <v>20</v>
      </c>
      <c r="B134">
        <v>165</v>
      </c>
      <c r="D134" t="s">
        <v>14</v>
      </c>
      <c r="E134">
        <v>2176</v>
      </c>
    </row>
    <row r="135" spans="1:5" x14ac:dyDescent="0.25">
      <c r="A135" t="s">
        <v>20</v>
      </c>
      <c r="B135">
        <v>1815</v>
      </c>
      <c r="D135" t="s">
        <v>14</v>
      </c>
      <c r="E135">
        <v>441</v>
      </c>
    </row>
    <row r="136" spans="1:5" x14ac:dyDescent="0.25">
      <c r="A136" t="s">
        <v>20</v>
      </c>
      <c r="B136">
        <v>397</v>
      </c>
      <c r="D136" t="s">
        <v>14</v>
      </c>
      <c r="E136">
        <v>25</v>
      </c>
    </row>
    <row r="137" spans="1:5" x14ac:dyDescent="0.25">
      <c r="A137" t="s">
        <v>20</v>
      </c>
      <c r="B137">
        <v>1539</v>
      </c>
      <c r="D137" t="s">
        <v>14</v>
      </c>
      <c r="E137">
        <v>127</v>
      </c>
    </row>
    <row r="138" spans="1:5" hidden="1" x14ac:dyDescent="0.25">
      <c r="A138" t="s">
        <v>74</v>
      </c>
      <c r="B138">
        <v>58</v>
      </c>
      <c r="D138" t="s">
        <v>14</v>
      </c>
      <c r="E138">
        <v>355</v>
      </c>
    </row>
    <row r="139" spans="1:5" x14ac:dyDescent="0.25">
      <c r="A139" t="s">
        <v>20</v>
      </c>
      <c r="B139">
        <v>138</v>
      </c>
      <c r="D139" t="s">
        <v>14</v>
      </c>
      <c r="E139">
        <v>44</v>
      </c>
    </row>
    <row r="140" spans="1:5" x14ac:dyDescent="0.25">
      <c r="A140" t="s">
        <v>20</v>
      </c>
      <c r="B140">
        <v>3594</v>
      </c>
      <c r="D140" t="s">
        <v>14</v>
      </c>
      <c r="E140">
        <v>67</v>
      </c>
    </row>
    <row r="141" spans="1:5" x14ac:dyDescent="0.25">
      <c r="A141" t="s">
        <v>20</v>
      </c>
      <c r="B141">
        <v>5880</v>
      </c>
      <c r="D141" t="s">
        <v>14</v>
      </c>
      <c r="E141">
        <v>1068</v>
      </c>
    </row>
    <row r="142" spans="1:5" x14ac:dyDescent="0.25">
      <c r="A142" t="s">
        <v>20</v>
      </c>
      <c r="B142">
        <v>112</v>
      </c>
      <c r="D142" t="s">
        <v>14</v>
      </c>
      <c r="E142">
        <v>424</v>
      </c>
    </row>
    <row r="143" spans="1:5" x14ac:dyDescent="0.25">
      <c r="A143" t="s">
        <v>20</v>
      </c>
      <c r="B143">
        <v>943</v>
      </c>
      <c r="D143" t="s">
        <v>14</v>
      </c>
      <c r="E143">
        <v>151</v>
      </c>
    </row>
    <row r="144" spans="1:5" x14ac:dyDescent="0.25">
      <c r="A144" t="s">
        <v>20</v>
      </c>
      <c r="B144">
        <v>2468</v>
      </c>
      <c r="D144" t="s">
        <v>14</v>
      </c>
      <c r="E144">
        <v>1608</v>
      </c>
    </row>
    <row r="145" spans="1:5" x14ac:dyDescent="0.25">
      <c r="A145" t="s">
        <v>20</v>
      </c>
      <c r="B145">
        <v>2551</v>
      </c>
      <c r="D145" t="s">
        <v>14</v>
      </c>
      <c r="E145">
        <v>941</v>
      </c>
    </row>
    <row r="146" spans="1:5" x14ac:dyDescent="0.25">
      <c r="A146" t="s">
        <v>20</v>
      </c>
      <c r="B146">
        <v>101</v>
      </c>
      <c r="D146" t="s">
        <v>14</v>
      </c>
      <c r="E146">
        <v>1</v>
      </c>
    </row>
    <row r="147" spans="1:5" x14ac:dyDescent="0.25">
      <c r="A147" t="s">
        <v>20</v>
      </c>
      <c r="B147">
        <v>92</v>
      </c>
      <c r="D147" t="s">
        <v>14</v>
      </c>
      <c r="E147">
        <v>40</v>
      </c>
    </row>
    <row r="148" spans="1:5" hidden="1" x14ac:dyDescent="0.25">
      <c r="A148" t="s">
        <v>74</v>
      </c>
      <c r="B148">
        <v>51</v>
      </c>
      <c r="D148" t="s">
        <v>14</v>
      </c>
      <c r="E148">
        <v>3015</v>
      </c>
    </row>
    <row r="149" spans="1:5" x14ac:dyDescent="0.25">
      <c r="A149" t="s">
        <v>20</v>
      </c>
      <c r="B149">
        <v>62</v>
      </c>
      <c r="D149" t="s">
        <v>14</v>
      </c>
      <c r="E149">
        <v>435</v>
      </c>
    </row>
    <row r="150" spans="1:5" x14ac:dyDescent="0.25">
      <c r="A150" t="s">
        <v>20</v>
      </c>
      <c r="B150">
        <v>149</v>
      </c>
      <c r="D150" t="s">
        <v>14</v>
      </c>
      <c r="E150">
        <v>714</v>
      </c>
    </row>
    <row r="151" spans="1:5" x14ac:dyDescent="0.25">
      <c r="A151" t="s">
        <v>20</v>
      </c>
      <c r="B151">
        <v>329</v>
      </c>
      <c r="D151" t="s">
        <v>14</v>
      </c>
      <c r="E151">
        <v>5497</v>
      </c>
    </row>
    <row r="152" spans="1:5" x14ac:dyDescent="0.25">
      <c r="A152" t="s">
        <v>20</v>
      </c>
      <c r="B152">
        <v>97</v>
      </c>
      <c r="D152" t="s">
        <v>14</v>
      </c>
      <c r="E152">
        <v>418</v>
      </c>
    </row>
    <row r="153" spans="1:5" x14ac:dyDescent="0.25">
      <c r="A153" t="s">
        <v>20</v>
      </c>
      <c r="B153">
        <v>1784</v>
      </c>
      <c r="D153" t="s">
        <v>14</v>
      </c>
      <c r="E153">
        <v>1439</v>
      </c>
    </row>
    <row r="154" spans="1:5" x14ac:dyDescent="0.25">
      <c r="A154" t="s">
        <v>20</v>
      </c>
      <c r="B154">
        <v>1684</v>
      </c>
      <c r="D154" t="s">
        <v>14</v>
      </c>
      <c r="E154">
        <v>15</v>
      </c>
    </row>
    <row r="155" spans="1:5" x14ac:dyDescent="0.25">
      <c r="A155" t="s">
        <v>20</v>
      </c>
      <c r="B155">
        <v>250</v>
      </c>
      <c r="D155" t="s">
        <v>14</v>
      </c>
      <c r="E155">
        <v>1999</v>
      </c>
    </row>
    <row r="156" spans="1:5" x14ac:dyDescent="0.25">
      <c r="A156" t="s">
        <v>20</v>
      </c>
      <c r="B156">
        <v>238</v>
      </c>
      <c r="D156" t="s">
        <v>14</v>
      </c>
      <c r="E156">
        <v>118</v>
      </c>
    </row>
    <row r="157" spans="1:5" x14ac:dyDescent="0.25">
      <c r="A157" t="s">
        <v>20</v>
      </c>
      <c r="B157">
        <v>53</v>
      </c>
      <c r="D157" t="s">
        <v>14</v>
      </c>
      <c r="E157">
        <v>162</v>
      </c>
    </row>
    <row r="158" spans="1:5" hidden="1" x14ac:dyDescent="0.25">
      <c r="A158" t="s">
        <v>74</v>
      </c>
      <c r="B158">
        <v>379</v>
      </c>
      <c r="D158" t="s">
        <v>14</v>
      </c>
      <c r="E158">
        <v>83</v>
      </c>
    </row>
    <row r="159" spans="1:5" x14ac:dyDescent="0.25">
      <c r="A159" t="s">
        <v>20</v>
      </c>
      <c r="B159">
        <v>214</v>
      </c>
      <c r="D159" t="s">
        <v>14</v>
      </c>
      <c r="E159">
        <v>747</v>
      </c>
    </row>
    <row r="160" spans="1:5" x14ac:dyDescent="0.25">
      <c r="A160" t="s">
        <v>20</v>
      </c>
      <c r="B160">
        <v>222</v>
      </c>
      <c r="D160" t="s">
        <v>14</v>
      </c>
      <c r="E160">
        <v>84</v>
      </c>
    </row>
    <row r="161" spans="1:5" x14ac:dyDescent="0.25">
      <c r="A161" t="s">
        <v>20</v>
      </c>
      <c r="B161">
        <v>1884</v>
      </c>
      <c r="D161" t="s">
        <v>14</v>
      </c>
      <c r="E161">
        <v>91</v>
      </c>
    </row>
    <row r="162" spans="1:5" x14ac:dyDescent="0.25">
      <c r="A162" t="s">
        <v>20</v>
      </c>
      <c r="B162">
        <v>218</v>
      </c>
      <c r="D162" t="s">
        <v>14</v>
      </c>
      <c r="E162">
        <v>792</v>
      </c>
    </row>
    <row r="163" spans="1:5" x14ac:dyDescent="0.25">
      <c r="A163" t="s">
        <v>20</v>
      </c>
      <c r="B163">
        <v>6465</v>
      </c>
      <c r="D163" t="s">
        <v>14</v>
      </c>
      <c r="E163">
        <v>32</v>
      </c>
    </row>
    <row r="164" spans="1:5" x14ac:dyDescent="0.25">
      <c r="A164" t="s">
        <v>20</v>
      </c>
      <c r="B164">
        <v>59</v>
      </c>
      <c r="D164" t="s">
        <v>14</v>
      </c>
      <c r="E164">
        <v>186</v>
      </c>
    </row>
    <row r="165" spans="1:5" x14ac:dyDescent="0.25">
      <c r="A165" t="s">
        <v>20</v>
      </c>
      <c r="B165">
        <v>88</v>
      </c>
      <c r="D165" t="s">
        <v>14</v>
      </c>
      <c r="E165">
        <v>605</v>
      </c>
    </row>
    <row r="166" spans="1:5" x14ac:dyDescent="0.25">
      <c r="A166" t="s">
        <v>20</v>
      </c>
      <c r="B166">
        <v>1697</v>
      </c>
      <c r="D166" t="s">
        <v>14</v>
      </c>
      <c r="E166">
        <v>1</v>
      </c>
    </row>
    <row r="167" spans="1:5" x14ac:dyDescent="0.25">
      <c r="A167" t="s">
        <v>20</v>
      </c>
      <c r="B167">
        <v>92</v>
      </c>
      <c r="D167" t="s">
        <v>14</v>
      </c>
      <c r="E167">
        <v>31</v>
      </c>
    </row>
    <row r="168" spans="1:5" x14ac:dyDescent="0.25">
      <c r="A168" t="s">
        <v>20</v>
      </c>
      <c r="B168">
        <v>186</v>
      </c>
      <c r="D168" t="s">
        <v>14</v>
      </c>
      <c r="E168">
        <v>1181</v>
      </c>
    </row>
    <row r="169" spans="1:5" x14ac:dyDescent="0.25">
      <c r="A169" t="s">
        <v>20</v>
      </c>
      <c r="B169">
        <v>138</v>
      </c>
      <c r="D169" t="s">
        <v>14</v>
      </c>
      <c r="E169">
        <v>39</v>
      </c>
    </row>
    <row r="170" spans="1:5" x14ac:dyDescent="0.25">
      <c r="A170" t="s">
        <v>20</v>
      </c>
      <c r="B170">
        <v>261</v>
      </c>
      <c r="D170" t="s">
        <v>14</v>
      </c>
      <c r="E170">
        <v>46</v>
      </c>
    </row>
    <row r="171" spans="1:5" x14ac:dyDescent="0.25">
      <c r="A171" t="s">
        <v>20</v>
      </c>
      <c r="B171">
        <v>107</v>
      </c>
      <c r="D171" t="s">
        <v>14</v>
      </c>
      <c r="E171">
        <v>105</v>
      </c>
    </row>
    <row r="172" spans="1:5" x14ac:dyDescent="0.25">
      <c r="A172" t="s">
        <v>20</v>
      </c>
      <c r="B172">
        <v>199</v>
      </c>
      <c r="D172" t="s">
        <v>14</v>
      </c>
      <c r="E172">
        <v>535</v>
      </c>
    </row>
    <row r="173" spans="1:5" x14ac:dyDescent="0.25">
      <c r="A173" t="s">
        <v>20</v>
      </c>
      <c r="B173">
        <v>5512</v>
      </c>
      <c r="D173" t="s">
        <v>14</v>
      </c>
      <c r="E173">
        <v>16</v>
      </c>
    </row>
    <row r="174" spans="1:5" x14ac:dyDescent="0.25">
      <c r="A174" t="s">
        <v>20</v>
      </c>
      <c r="B174">
        <v>86</v>
      </c>
      <c r="D174" t="s">
        <v>14</v>
      </c>
      <c r="E174">
        <v>575</v>
      </c>
    </row>
    <row r="175" spans="1:5" x14ac:dyDescent="0.25">
      <c r="A175" t="s">
        <v>20</v>
      </c>
      <c r="B175">
        <v>2768</v>
      </c>
      <c r="D175" t="s">
        <v>14</v>
      </c>
      <c r="E175">
        <v>1120</v>
      </c>
    </row>
    <row r="176" spans="1:5" x14ac:dyDescent="0.25">
      <c r="A176" t="s">
        <v>20</v>
      </c>
      <c r="B176">
        <v>48</v>
      </c>
      <c r="D176" t="s">
        <v>14</v>
      </c>
      <c r="E176">
        <v>113</v>
      </c>
    </row>
    <row r="177" spans="1:5" x14ac:dyDescent="0.25">
      <c r="A177" t="s">
        <v>20</v>
      </c>
      <c r="B177">
        <v>87</v>
      </c>
      <c r="D177" t="s">
        <v>14</v>
      </c>
      <c r="E177">
        <v>1538</v>
      </c>
    </row>
    <row r="178" spans="1:5" x14ac:dyDescent="0.25">
      <c r="A178" t="s">
        <v>20</v>
      </c>
      <c r="B178">
        <v>1894</v>
      </c>
      <c r="D178" t="s">
        <v>14</v>
      </c>
      <c r="E178">
        <v>9</v>
      </c>
    </row>
    <row r="179" spans="1:5" x14ac:dyDescent="0.25">
      <c r="A179" t="s">
        <v>20</v>
      </c>
      <c r="B179">
        <v>282</v>
      </c>
      <c r="D179" t="s">
        <v>14</v>
      </c>
      <c r="E179">
        <v>554</v>
      </c>
    </row>
    <row r="180" spans="1:5" x14ac:dyDescent="0.25">
      <c r="A180" t="s">
        <v>20</v>
      </c>
      <c r="B180">
        <v>116</v>
      </c>
      <c r="D180" t="s">
        <v>14</v>
      </c>
      <c r="E180">
        <v>648</v>
      </c>
    </row>
    <row r="181" spans="1:5" x14ac:dyDescent="0.25">
      <c r="A181" t="s">
        <v>20</v>
      </c>
      <c r="B181">
        <v>83</v>
      </c>
      <c r="D181" t="s">
        <v>14</v>
      </c>
      <c r="E181">
        <v>21</v>
      </c>
    </row>
    <row r="182" spans="1:5" x14ac:dyDescent="0.25">
      <c r="A182" t="s">
        <v>20</v>
      </c>
      <c r="B182">
        <v>91</v>
      </c>
      <c r="D182" t="s">
        <v>14</v>
      </c>
      <c r="E182">
        <v>54</v>
      </c>
    </row>
    <row r="183" spans="1:5" x14ac:dyDescent="0.25">
      <c r="A183" t="s">
        <v>20</v>
      </c>
      <c r="B183">
        <v>546</v>
      </c>
      <c r="D183" t="s">
        <v>14</v>
      </c>
      <c r="E183">
        <v>120</v>
      </c>
    </row>
    <row r="184" spans="1:5" x14ac:dyDescent="0.25">
      <c r="A184" t="s">
        <v>20</v>
      </c>
      <c r="B184">
        <v>393</v>
      </c>
      <c r="D184" t="s">
        <v>14</v>
      </c>
      <c r="E184">
        <v>579</v>
      </c>
    </row>
    <row r="185" spans="1:5" x14ac:dyDescent="0.25">
      <c r="A185" t="s">
        <v>20</v>
      </c>
      <c r="B185">
        <v>133</v>
      </c>
      <c r="D185" t="s">
        <v>14</v>
      </c>
      <c r="E185">
        <v>2072</v>
      </c>
    </row>
    <row r="186" spans="1:5" x14ac:dyDescent="0.25">
      <c r="A186" t="s">
        <v>20</v>
      </c>
      <c r="B186">
        <v>254</v>
      </c>
      <c r="D186" t="s">
        <v>14</v>
      </c>
      <c r="E186">
        <v>0</v>
      </c>
    </row>
    <row r="187" spans="1:5" x14ac:dyDescent="0.25">
      <c r="A187" t="s">
        <v>20</v>
      </c>
      <c r="B187">
        <v>176</v>
      </c>
      <c r="D187" t="s">
        <v>14</v>
      </c>
      <c r="E187">
        <v>1796</v>
      </c>
    </row>
    <row r="188" spans="1:5" x14ac:dyDescent="0.25">
      <c r="A188" t="s">
        <v>20</v>
      </c>
      <c r="B188">
        <v>337</v>
      </c>
      <c r="D188" t="s">
        <v>14</v>
      </c>
      <c r="E188">
        <v>62</v>
      </c>
    </row>
    <row r="189" spans="1:5" x14ac:dyDescent="0.25">
      <c r="A189" t="s">
        <v>20</v>
      </c>
      <c r="B189">
        <v>107</v>
      </c>
      <c r="D189" t="s">
        <v>14</v>
      </c>
      <c r="E189">
        <v>347</v>
      </c>
    </row>
    <row r="190" spans="1:5" x14ac:dyDescent="0.25">
      <c r="A190" t="s">
        <v>20</v>
      </c>
      <c r="B190">
        <v>183</v>
      </c>
      <c r="D190" t="s">
        <v>14</v>
      </c>
      <c r="E190">
        <v>19</v>
      </c>
    </row>
    <row r="191" spans="1:5" hidden="1" x14ac:dyDescent="0.25">
      <c r="A191" t="s">
        <v>74</v>
      </c>
      <c r="B191">
        <v>441</v>
      </c>
      <c r="D191" t="s">
        <v>14</v>
      </c>
      <c r="E191">
        <v>1258</v>
      </c>
    </row>
    <row r="192" spans="1:5" x14ac:dyDescent="0.25">
      <c r="A192" t="s">
        <v>20</v>
      </c>
      <c r="B192">
        <v>72</v>
      </c>
      <c r="D192" t="s">
        <v>14</v>
      </c>
      <c r="E192">
        <v>362</v>
      </c>
    </row>
    <row r="193" spans="1:5" x14ac:dyDescent="0.25">
      <c r="A193" t="s">
        <v>20</v>
      </c>
      <c r="B193">
        <v>295</v>
      </c>
      <c r="D193" t="s">
        <v>14</v>
      </c>
      <c r="E193">
        <v>133</v>
      </c>
    </row>
    <row r="194" spans="1:5" x14ac:dyDescent="0.25">
      <c r="A194" t="s">
        <v>20</v>
      </c>
      <c r="B194">
        <v>142</v>
      </c>
      <c r="D194" t="s">
        <v>14</v>
      </c>
      <c r="E194">
        <v>846</v>
      </c>
    </row>
    <row r="195" spans="1:5" x14ac:dyDescent="0.25">
      <c r="A195" t="s">
        <v>20</v>
      </c>
      <c r="B195">
        <v>85</v>
      </c>
      <c r="D195" t="s">
        <v>14</v>
      </c>
      <c r="E195">
        <v>10</v>
      </c>
    </row>
    <row r="196" spans="1:5" x14ac:dyDescent="0.25">
      <c r="A196" t="s">
        <v>20</v>
      </c>
      <c r="B196">
        <v>659</v>
      </c>
      <c r="D196" t="s">
        <v>14</v>
      </c>
      <c r="E196">
        <v>191</v>
      </c>
    </row>
    <row r="197" spans="1:5" x14ac:dyDescent="0.25">
      <c r="A197" t="s">
        <v>20</v>
      </c>
      <c r="B197">
        <v>121</v>
      </c>
      <c r="D197" t="s">
        <v>14</v>
      </c>
      <c r="E197">
        <v>1979</v>
      </c>
    </row>
    <row r="198" spans="1:5" x14ac:dyDescent="0.25">
      <c r="A198" t="s">
        <v>20</v>
      </c>
      <c r="B198">
        <v>3742</v>
      </c>
      <c r="D198" t="s">
        <v>14</v>
      </c>
      <c r="E198">
        <v>63</v>
      </c>
    </row>
    <row r="199" spans="1:5" x14ac:dyDescent="0.25">
      <c r="A199" t="s">
        <v>20</v>
      </c>
      <c r="B199">
        <v>223</v>
      </c>
      <c r="D199" t="s">
        <v>14</v>
      </c>
      <c r="E199">
        <v>6080</v>
      </c>
    </row>
    <row r="200" spans="1:5" x14ac:dyDescent="0.25">
      <c r="A200" t="s">
        <v>20</v>
      </c>
      <c r="B200">
        <v>133</v>
      </c>
      <c r="D200" t="s">
        <v>14</v>
      </c>
      <c r="E200">
        <v>80</v>
      </c>
    </row>
    <row r="201" spans="1:5" x14ac:dyDescent="0.25">
      <c r="A201" t="s">
        <v>20</v>
      </c>
      <c r="B201">
        <v>5168</v>
      </c>
      <c r="D201" t="s">
        <v>14</v>
      </c>
      <c r="E201">
        <v>9</v>
      </c>
    </row>
    <row r="202" spans="1:5" x14ac:dyDescent="0.25">
      <c r="A202" t="s">
        <v>20</v>
      </c>
      <c r="B202">
        <v>307</v>
      </c>
      <c r="D202" t="s">
        <v>14</v>
      </c>
      <c r="E202">
        <v>1784</v>
      </c>
    </row>
    <row r="203" spans="1:5" x14ac:dyDescent="0.25">
      <c r="A203" t="s">
        <v>20</v>
      </c>
      <c r="B203">
        <v>2441</v>
      </c>
      <c r="D203" t="s">
        <v>14</v>
      </c>
      <c r="E203">
        <v>243</v>
      </c>
    </row>
    <row r="204" spans="1:5" hidden="1" x14ac:dyDescent="0.25">
      <c r="A204" t="s">
        <v>74</v>
      </c>
      <c r="B204">
        <v>82</v>
      </c>
      <c r="D204" t="s">
        <v>14</v>
      </c>
      <c r="E204">
        <v>1296</v>
      </c>
    </row>
    <row r="205" spans="1:5" x14ac:dyDescent="0.25">
      <c r="A205" t="s">
        <v>20</v>
      </c>
      <c r="B205">
        <v>1385</v>
      </c>
      <c r="D205" t="s">
        <v>14</v>
      </c>
      <c r="E205">
        <v>77</v>
      </c>
    </row>
    <row r="206" spans="1:5" x14ac:dyDescent="0.25">
      <c r="A206" t="s">
        <v>20</v>
      </c>
      <c r="B206">
        <v>190</v>
      </c>
      <c r="D206" t="s">
        <v>14</v>
      </c>
      <c r="E206">
        <v>395</v>
      </c>
    </row>
    <row r="207" spans="1:5" x14ac:dyDescent="0.25">
      <c r="A207" t="s">
        <v>20</v>
      </c>
      <c r="B207">
        <v>470</v>
      </c>
      <c r="D207" t="s">
        <v>14</v>
      </c>
      <c r="E207">
        <v>49</v>
      </c>
    </row>
    <row r="208" spans="1:5" hidden="1" x14ac:dyDescent="0.25">
      <c r="A208" t="s">
        <v>74</v>
      </c>
      <c r="B208">
        <v>57</v>
      </c>
      <c r="D208" t="s">
        <v>14</v>
      </c>
      <c r="E208">
        <v>180</v>
      </c>
    </row>
    <row r="209" spans="1:5" x14ac:dyDescent="0.25">
      <c r="A209" t="s">
        <v>20</v>
      </c>
      <c r="B209">
        <v>253</v>
      </c>
      <c r="D209" t="s">
        <v>14</v>
      </c>
      <c r="E209">
        <v>2690</v>
      </c>
    </row>
    <row r="210" spans="1:5" x14ac:dyDescent="0.25">
      <c r="A210" t="s">
        <v>20</v>
      </c>
      <c r="B210">
        <v>1113</v>
      </c>
      <c r="D210" t="s">
        <v>14</v>
      </c>
      <c r="E210">
        <v>2779</v>
      </c>
    </row>
    <row r="211" spans="1:5" hidden="1" x14ac:dyDescent="0.25">
      <c r="A211" t="s">
        <v>47</v>
      </c>
      <c r="B211">
        <v>808</v>
      </c>
      <c r="D211" t="s">
        <v>14</v>
      </c>
      <c r="E211">
        <v>92</v>
      </c>
    </row>
    <row r="212" spans="1:5" x14ac:dyDescent="0.25">
      <c r="A212" t="s">
        <v>20</v>
      </c>
      <c r="B212">
        <v>2283</v>
      </c>
      <c r="D212" t="s">
        <v>14</v>
      </c>
      <c r="E212">
        <v>1028</v>
      </c>
    </row>
    <row r="213" spans="1:5" x14ac:dyDescent="0.25">
      <c r="A213" t="s">
        <v>20</v>
      </c>
      <c r="B213">
        <v>1095</v>
      </c>
      <c r="D213" t="s">
        <v>14</v>
      </c>
      <c r="E213">
        <v>26</v>
      </c>
    </row>
    <row r="214" spans="1:5" x14ac:dyDescent="0.25">
      <c r="A214" t="s">
        <v>20</v>
      </c>
      <c r="B214">
        <v>1690</v>
      </c>
      <c r="D214" t="s">
        <v>14</v>
      </c>
      <c r="E214">
        <v>1790</v>
      </c>
    </row>
    <row r="215" spans="1:5" x14ac:dyDescent="0.25">
      <c r="A215" t="s">
        <v>20</v>
      </c>
      <c r="B215">
        <v>191</v>
      </c>
      <c r="D215" t="s">
        <v>14</v>
      </c>
      <c r="E215">
        <v>37</v>
      </c>
    </row>
    <row r="216" spans="1:5" x14ac:dyDescent="0.25">
      <c r="A216" t="s">
        <v>20</v>
      </c>
      <c r="B216">
        <v>2013</v>
      </c>
      <c r="D216" t="s">
        <v>14</v>
      </c>
      <c r="E216">
        <v>35</v>
      </c>
    </row>
    <row r="217" spans="1:5" x14ac:dyDescent="0.25">
      <c r="A217" t="s">
        <v>20</v>
      </c>
      <c r="B217">
        <v>1703</v>
      </c>
      <c r="D217" t="s">
        <v>14</v>
      </c>
      <c r="E217">
        <v>558</v>
      </c>
    </row>
    <row r="218" spans="1:5" x14ac:dyDescent="0.25">
      <c r="A218" t="s">
        <v>20</v>
      </c>
      <c r="B218">
        <v>80</v>
      </c>
      <c r="D218" t="s">
        <v>14</v>
      </c>
      <c r="E218">
        <v>64</v>
      </c>
    </row>
    <row r="219" spans="1:5" x14ac:dyDescent="0.25">
      <c r="A219" t="s">
        <v>20</v>
      </c>
      <c r="B219">
        <v>41</v>
      </c>
      <c r="D219" t="s">
        <v>14</v>
      </c>
      <c r="E219">
        <v>245</v>
      </c>
    </row>
    <row r="220" spans="1:5" x14ac:dyDescent="0.25">
      <c r="A220" t="s">
        <v>20</v>
      </c>
      <c r="B220">
        <v>187</v>
      </c>
      <c r="D220" t="s">
        <v>14</v>
      </c>
      <c r="E220">
        <v>71</v>
      </c>
    </row>
    <row r="221" spans="1:5" x14ac:dyDescent="0.25">
      <c r="A221" t="s">
        <v>20</v>
      </c>
      <c r="B221">
        <v>2875</v>
      </c>
      <c r="D221" t="s">
        <v>14</v>
      </c>
      <c r="E221">
        <v>42</v>
      </c>
    </row>
    <row r="222" spans="1:5" x14ac:dyDescent="0.25">
      <c r="A222" t="s">
        <v>20</v>
      </c>
      <c r="B222">
        <v>88</v>
      </c>
      <c r="D222" t="s">
        <v>14</v>
      </c>
      <c r="E222">
        <v>156</v>
      </c>
    </row>
    <row r="223" spans="1:5" x14ac:dyDescent="0.25">
      <c r="A223" t="s">
        <v>20</v>
      </c>
      <c r="B223">
        <v>191</v>
      </c>
      <c r="D223" t="s">
        <v>14</v>
      </c>
      <c r="E223">
        <v>1368</v>
      </c>
    </row>
    <row r="224" spans="1:5" x14ac:dyDescent="0.25">
      <c r="A224" t="s">
        <v>20</v>
      </c>
      <c r="B224">
        <v>139</v>
      </c>
      <c r="D224" t="s">
        <v>14</v>
      </c>
      <c r="E224">
        <v>102</v>
      </c>
    </row>
    <row r="225" spans="1:5" x14ac:dyDescent="0.25">
      <c r="A225" t="s">
        <v>20</v>
      </c>
      <c r="B225">
        <v>186</v>
      </c>
      <c r="D225" t="s">
        <v>14</v>
      </c>
      <c r="E225">
        <v>86</v>
      </c>
    </row>
    <row r="226" spans="1:5" x14ac:dyDescent="0.25">
      <c r="A226" t="s">
        <v>20</v>
      </c>
      <c r="B226">
        <v>112</v>
      </c>
      <c r="D226" t="s">
        <v>14</v>
      </c>
      <c r="E226">
        <v>253</v>
      </c>
    </row>
    <row r="227" spans="1:5" x14ac:dyDescent="0.25">
      <c r="A227" t="s">
        <v>20</v>
      </c>
      <c r="B227">
        <v>101</v>
      </c>
      <c r="D227" t="s">
        <v>14</v>
      </c>
      <c r="E227">
        <v>157</v>
      </c>
    </row>
    <row r="228" spans="1:5" x14ac:dyDescent="0.25">
      <c r="A228" t="s">
        <v>20</v>
      </c>
      <c r="B228">
        <v>206</v>
      </c>
      <c r="D228" t="s">
        <v>14</v>
      </c>
      <c r="E228">
        <v>183</v>
      </c>
    </row>
    <row r="229" spans="1:5" x14ac:dyDescent="0.25">
      <c r="A229" t="s">
        <v>20</v>
      </c>
      <c r="B229">
        <v>154</v>
      </c>
      <c r="D229" t="s">
        <v>14</v>
      </c>
      <c r="E229">
        <v>82</v>
      </c>
    </row>
    <row r="230" spans="1:5" x14ac:dyDescent="0.25">
      <c r="A230" t="s">
        <v>20</v>
      </c>
      <c r="B230">
        <v>5966</v>
      </c>
      <c r="D230" t="s">
        <v>14</v>
      </c>
      <c r="E230">
        <v>1</v>
      </c>
    </row>
    <row r="231" spans="1:5" x14ac:dyDescent="0.25">
      <c r="A231" t="s">
        <v>20</v>
      </c>
      <c r="B231">
        <v>169</v>
      </c>
      <c r="D231" t="s">
        <v>14</v>
      </c>
      <c r="E231">
        <v>1198</v>
      </c>
    </row>
    <row r="232" spans="1:5" x14ac:dyDescent="0.25">
      <c r="A232" t="s">
        <v>20</v>
      </c>
      <c r="B232">
        <v>2106</v>
      </c>
      <c r="D232" t="s">
        <v>14</v>
      </c>
      <c r="E232">
        <v>648</v>
      </c>
    </row>
    <row r="233" spans="1:5" hidden="1" x14ac:dyDescent="0.25">
      <c r="A233" t="s">
        <v>74</v>
      </c>
      <c r="B233">
        <v>67</v>
      </c>
      <c r="D233" t="s">
        <v>14</v>
      </c>
      <c r="E233">
        <v>64</v>
      </c>
    </row>
    <row r="234" spans="1:5" x14ac:dyDescent="0.25">
      <c r="A234" t="s">
        <v>20</v>
      </c>
      <c r="B234">
        <v>131</v>
      </c>
      <c r="D234" t="s">
        <v>14</v>
      </c>
      <c r="E234">
        <v>62</v>
      </c>
    </row>
    <row r="235" spans="1:5" x14ac:dyDescent="0.25">
      <c r="A235" t="s">
        <v>20</v>
      </c>
      <c r="B235">
        <v>84</v>
      </c>
      <c r="D235" t="s">
        <v>14</v>
      </c>
      <c r="E235">
        <v>750</v>
      </c>
    </row>
    <row r="236" spans="1:5" x14ac:dyDescent="0.25">
      <c r="A236" t="s">
        <v>20</v>
      </c>
      <c r="B236">
        <v>155</v>
      </c>
      <c r="D236" t="s">
        <v>14</v>
      </c>
      <c r="E236">
        <v>105</v>
      </c>
    </row>
    <row r="237" spans="1:5" x14ac:dyDescent="0.25">
      <c r="A237" t="s">
        <v>20</v>
      </c>
      <c r="B237">
        <v>189</v>
      </c>
      <c r="D237" t="s">
        <v>14</v>
      </c>
      <c r="E237">
        <v>2604</v>
      </c>
    </row>
    <row r="238" spans="1:5" x14ac:dyDescent="0.25">
      <c r="A238" t="s">
        <v>20</v>
      </c>
      <c r="B238">
        <v>4799</v>
      </c>
      <c r="D238" t="s">
        <v>14</v>
      </c>
      <c r="E238">
        <v>65</v>
      </c>
    </row>
    <row r="239" spans="1:5" x14ac:dyDescent="0.25">
      <c r="A239" t="s">
        <v>20</v>
      </c>
      <c r="B239">
        <v>1137</v>
      </c>
      <c r="D239" t="s">
        <v>14</v>
      </c>
      <c r="E239">
        <v>94</v>
      </c>
    </row>
    <row r="240" spans="1:5" x14ac:dyDescent="0.25">
      <c r="A240" t="s">
        <v>20</v>
      </c>
      <c r="B240">
        <v>1152</v>
      </c>
      <c r="D240" t="s">
        <v>14</v>
      </c>
      <c r="E240">
        <v>257</v>
      </c>
    </row>
    <row r="241" spans="1:5" x14ac:dyDescent="0.25">
      <c r="A241" t="s">
        <v>20</v>
      </c>
      <c r="B241">
        <v>50</v>
      </c>
      <c r="D241" t="s">
        <v>14</v>
      </c>
      <c r="E241">
        <v>2928</v>
      </c>
    </row>
    <row r="242" spans="1:5" x14ac:dyDescent="0.25">
      <c r="A242" t="s">
        <v>20</v>
      </c>
      <c r="B242">
        <v>3059</v>
      </c>
      <c r="D242" t="s">
        <v>14</v>
      </c>
      <c r="E242">
        <v>4697</v>
      </c>
    </row>
    <row r="243" spans="1:5" x14ac:dyDescent="0.25">
      <c r="A243" t="s">
        <v>20</v>
      </c>
      <c r="B243">
        <v>34</v>
      </c>
      <c r="D243" t="s">
        <v>14</v>
      </c>
      <c r="E243">
        <v>2915</v>
      </c>
    </row>
    <row r="244" spans="1:5" x14ac:dyDescent="0.25">
      <c r="A244" t="s">
        <v>20</v>
      </c>
      <c r="B244">
        <v>220</v>
      </c>
      <c r="D244" t="s">
        <v>14</v>
      </c>
      <c r="E244">
        <v>18</v>
      </c>
    </row>
    <row r="245" spans="1:5" x14ac:dyDescent="0.25">
      <c r="A245" t="s">
        <v>20</v>
      </c>
      <c r="B245">
        <v>1604</v>
      </c>
      <c r="D245" t="s">
        <v>14</v>
      </c>
      <c r="E245">
        <v>602</v>
      </c>
    </row>
    <row r="246" spans="1:5" x14ac:dyDescent="0.25">
      <c r="A246" t="s">
        <v>20</v>
      </c>
      <c r="B246">
        <v>454</v>
      </c>
      <c r="D246" t="s">
        <v>14</v>
      </c>
      <c r="E246">
        <v>1</v>
      </c>
    </row>
    <row r="247" spans="1:5" x14ac:dyDescent="0.25">
      <c r="A247" t="s">
        <v>20</v>
      </c>
      <c r="B247">
        <v>123</v>
      </c>
      <c r="D247" t="s">
        <v>14</v>
      </c>
      <c r="E247">
        <v>3868</v>
      </c>
    </row>
    <row r="248" spans="1:5" x14ac:dyDescent="0.25">
      <c r="A248" t="s">
        <v>20</v>
      </c>
      <c r="B248">
        <v>299</v>
      </c>
      <c r="D248" t="s">
        <v>14</v>
      </c>
      <c r="E248">
        <v>504</v>
      </c>
    </row>
    <row r="249" spans="1:5" x14ac:dyDescent="0.25">
      <c r="A249" t="s">
        <v>20</v>
      </c>
      <c r="B249">
        <v>2237</v>
      </c>
      <c r="D249" t="s">
        <v>14</v>
      </c>
      <c r="E249">
        <v>14</v>
      </c>
    </row>
    <row r="250" spans="1:5" x14ac:dyDescent="0.25">
      <c r="A250" t="s">
        <v>20</v>
      </c>
      <c r="B250">
        <v>645</v>
      </c>
      <c r="D250" t="s">
        <v>14</v>
      </c>
      <c r="E250">
        <v>750</v>
      </c>
    </row>
    <row r="251" spans="1:5" x14ac:dyDescent="0.25">
      <c r="A251" t="s">
        <v>20</v>
      </c>
      <c r="B251">
        <v>484</v>
      </c>
      <c r="D251" t="s">
        <v>14</v>
      </c>
      <c r="E251">
        <v>77</v>
      </c>
    </row>
    <row r="252" spans="1:5" x14ac:dyDescent="0.25">
      <c r="A252" t="s">
        <v>20</v>
      </c>
      <c r="B252">
        <v>154</v>
      </c>
      <c r="D252" t="s">
        <v>14</v>
      </c>
      <c r="E252">
        <v>752</v>
      </c>
    </row>
    <row r="253" spans="1:5" x14ac:dyDescent="0.25">
      <c r="A253" t="s">
        <v>20</v>
      </c>
      <c r="B253">
        <v>82</v>
      </c>
      <c r="D253" t="s">
        <v>14</v>
      </c>
      <c r="E253">
        <v>131</v>
      </c>
    </row>
    <row r="254" spans="1:5" x14ac:dyDescent="0.25">
      <c r="A254" t="s">
        <v>20</v>
      </c>
      <c r="B254">
        <v>134</v>
      </c>
      <c r="D254" t="s">
        <v>14</v>
      </c>
      <c r="E254">
        <v>87</v>
      </c>
    </row>
    <row r="255" spans="1:5" x14ac:dyDescent="0.25">
      <c r="A255" t="s">
        <v>20</v>
      </c>
      <c r="B255">
        <v>5203</v>
      </c>
      <c r="D255" t="s">
        <v>14</v>
      </c>
      <c r="E255">
        <v>1063</v>
      </c>
    </row>
    <row r="256" spans="1:5" x14ac:dyDescent="0.25">
      <c r="A256" t="s">
        <v>20</v>
      </c>
      <c r="B256">
        <v>94</v>
      </c>
      <c r="D256" t="s">
        <v>14</v>
      </c>
      <c r="E256">
        <v>76</v>
      </c>
    </row>
    <row r="257" spans="1:5" x14ac:dyDescent="0.25">
      <c r="A257" t="s">
        <v>20</v>
      </c>
      <c r="B257">
        <v>205</v>
      </c>
      <c r="D257" t="s">
        <v>14</v>
      </c>
      <c r="E257">
        <v>4428</v>
      </c>
    </row>
    <row r="258" spans="1:5" x14ac:dyDescent="0.25">
      <c r="A258" t="s">
        <v>20</v>
      </c>
      <c r="B258">
        <v>92</v>
      </c>
      <c r="D258" t="s">
        <v>14</v>
      </c>
      <c r="E258">
        <v>58</v>
      </c>
    </row>
    <row r="259" spans="1:5" x14ac:dyDescent="0.25">
      <c r="A259" t="s">
        <v>20</v>
      </c>
      <c r="B259">
        <v>219</v>
      </c>
      <c r="D259" t="s">
        <v>14</v>
      </c>
      <c r="E259">
        <v>111</v>
      </c>
    </row>
    <row r="260" spans="1:5" x14ac:dyDescent="0.25">
      <c r="A260" t="s">
        <v>20</v>
      </c>
      <c r="B260">
        <v>2526</v>
      </c>
      <c r="D260" t="s">
        <v>14</v>
      </c>
      <c r="E260">
        <v>2955</v>
      </c>
    </row>
    <row r="261" spans="1:5" x14ac:dyDescent="0.25">
      <c r="A261" t="s">
        <v>20</v>
      </c>
      <c r="B261">
        <v>94</v>
      </c>
      <c r="D261" t="s">
        <v>14</v>
      </c>
      <c r="E261">
        <v>1657</v>
      </c>
    </row>
    <row r="262" spans="1:5" x14ac:dyDescent="0.25">
      <c r="A262" t="s">
        <v>20</v>
      </c>
      <c r="B262">
        <v>1713</v>
      </c>
      <c r="D262" t="s">
        <v>14</v>
      </c>
      <c r="E262">
        <v>926</v>
      </c>
    </row>
    <row r="263" spans="1:5" x14ac:dyDescent="0.25">
      <c r="A263" t="s">
        <v>20</v>
      </c>
      <c r="B263">
        <v>249</v>
      </c>
      <c r="D263" t="s">
        <v>14</v>
      </c>
      <c r="E263">
        <v>77</v>
      </c>
    </row>
    <row r="264" spans="1:5" x14ac:dyDescent="0.25">
      <c r="A264" t="s">
        <v>20</v>
      </c>
      <c r="B264">
        <v>192</v>
      </c>
      <c r="D264" t="s">
        <v>14</v>
      </c>
      <c r="E264">
        <v>1748</v>
      </c>
    </row>
    <row r="265" spans="1:5" x14ac:dyDescent="0.25">
      <c r="A265" t="s">
        <v>20</v>
      </c>
      <c r="B265">
        <v>247</v>
      </c>
      <c r="D265" t="s">
        <v>14</v>
      </c>
      <c r="E265">
        <v>79</v>
      </c>
    </row>
    <row r="266" spans="1:5" x14ac:dyDescent="0.25">
      <c r="A266" t="s">
        <v>20</v>
      </c>
      <c r="B266">
        <v>2293</v>
      </c>
      <c r="D266" t="s">
        <v>14</v>
      </c>
      <c r="E266">
        <v>889</v>
      </c>
    </row>
    <row r="267" spans="1:5" x14ac:dyDescent="0.25">
      <c r="A267" t="s">
        <v>20</v>
      </c>
      <c r="B267">
        <v>3131</v>
      </c>
      <c r="D267" t="s">
        <v>14</v>
      </c>
      <c r="E267">
        <v>56</v>
      </c>
    </row>
    <row r="268" spans="1:5" x14ac:dyDescent="0.25">
      <c r="A268" t="s">
        <v>20</v>
      </c>
      <c r="B268">
        <v>143</v>
      </c>
      <c r="D268" t="s">
        <v>14</v>
      </c>
      <c r="E268">
        <v>1</v>
      </c>
    </row>
    <row r="269" spans="1:5" x14ac:dyDescent="0.25">
      <c r="A269" t="s">
        <v>20</v>
      </c>
      <c r="B269">
        <v>296</v>
      </c>
      <c r="D269" t="s">
        <v>14</v>
      </c>
      <c r="E269">
        <v>83</v>
      </c>
    </row>
    <row r="270" spans="1:5" x14ac:dyDescent="0.25">
      <c r="A270" t="s">
        <v>20</v>
      </c>
      <c r="B270">
        <v>170</v>
      </c>
      <c r="D270" t="s">
        <v>14</v>
      </c>
      <c r="E270">
        <v>2025</v>
      </c>
    </row>
    <row r="271" spans="1:5" x14ac:dyDescent="0.25">
      <c r="A271" t="s">
        <v>20</v>
      </c>
      <c r="B271">
        <v>86</v>
      </c>
      <c r="D271" t="s">
        <v>14</v>
      </c>
      <c r="E271">
        <v>14</v>
      </c>
    </row>
    <row r="272" spans="1:5" hidden="1" x14ac:dyDescent="0.25">
      <c r="A272" t="s">
        <v>74</v>
      </c>
      <c r="B272">
        <v>1890</v>
      </c>
      <c r="D272" t="s">
        <v>14</v>
      </c>
      <c r="E272">
        <v>656</v>
      </c>
    </row>
    <row r="273" spans="1:5" hidden="1" x14ac:dyDescent="0.25">
      <c r="A273" t="s">
        <v>47</v>
      </c>
      <c r="B273">
        <v>61</v>
      </c>
      <c r="D273" t="s">
        <v>14</v>
      </c>
      <c r="E273">
        <v>1596</v>
      </c>
    </row>
    <row r="274" spans="1:5" x14ac:dyDescent="0.25">
      <c r="A274" t="s">
        <v>20</v>
      </c>
      <c r="B274">
        <v>6286</v>
      </c>
      <c r="D274" t="s">
        <v>14</v>
      </c>
      <c r="E274">
        <v>10</v>
      </c>
    </row>
    <row r="275" spans="1:5" x14ac:dyDescent="0.25">
      <c r="A275" t="s">
        <v>20</v>
      </c>
      <c r="B275">
        <v>3727</v>
      </c>
      <c r="D275" t="s">
        <v>14</v>
      </c>
      <c r="E275">
        <v>1121</v>
      </c>
    </row>
    <row r="276" spans="1:5" x14ac:dyDescent="0.25">
      <c r="A276" t="s">
        <v>20</v>
      </c>
      <c r="B276">
        <v>1605</v>
      </c>
      <c r="D276" t="s">
        <v>14</v>
      </c>
      <c r="E276">
        <v>15</v>
      </c>
    </row>
    <row r="277" spans="1:5" x14ac:dyDescent="0.25">
      <c r="A277" t="s">
        <v>20</v>
      </c>
      <c r="B277">
        <v>2120</v>
      </c>
      <c r="D277" t="s">
        <v>14</v>
      </c>
      <c r="E277">
        <v>191</v>
      </c>
    </row>
    <row r="278" spans="1:5" x14ac:dyDescent="0.25">
      <c r="A278" t="s">
        <v>20</v>
      </c>
      <c r="B278">
        <v>50</v>
      </c>
      <c r="D278" t="s">
        <v>14</v>
      </c>
      <c r="E278">
        <v>16</v>
      </c>
    </row>
    <row r="279" spans="1:5" x14ac:dyDescent="0.25">
      <c r="A279" t="s">
        <v>20</v>
      </c>
      <c r="B279">
        <v>2080</v>
      </c>
      <c r="D279" t="s">
        <v>14</v>
      </c>
      <c r="E279">
        <v>17</v>
      </c>
    </row>
    <row r="280" spans="1:5" x14ac:dyDescent="0.25">
      <c r="A280" t="s">
        <v>20</v>
      </c>
      <c r="B280">
        <v>2105</v>
      </c>
      <c r="D280" t="s">
        <v>14</v>
      </c>
      <c r="E280">
        <v>34</v>
      </c>
    </row>
    <row r="281" spans="1:5" x14ac:dyDescent="0.25">
      <c r="A281" t="s">
        <v>20</v>
      </c>
      <c r="B281">
        <v>2436</v>
      </c>
      <c r="D281" t="s">
        <v>14</v>
      </c>
      <c r="E281">
        <v>1</v>
      </c>
    </row>
    <row r="282" spans="1:5" x14ac:dyDescent="0.25">
      <c r="A282" t="s">
        <v>20</v>
      </c>
      <c r="B282">
        <v>80</v>
      </c>
      <c r="D282" t="s">
        <v>14</v>
      </c>
      <c r="E282">
        <v>1274</v>
      </c>
    </row>
    <row r="283" spans="1:5" x14ac:dyDescent="0.25">
      <c r="A283" t="s">
        <v>20</v>
      </c>
      <c r="B283">
        <v>42</v>
      </c>
      <c r="D283" t="s">
        <v>14</v>
      </c>
      <c r="E283">
        <v>210</v>
      </c>
    </row>
    <row r="284" spans="1:5" x14ac:dyDescent="0.25">
      <c r="A284" t="s">
        <v>20</v>
      </c>
      <c r="B284">
        <v>139</v>
      </c>
      <c r="D284" t="s">
        <v>14</v>
      </c>
      <c r="E284">
        <v>248</v>
      </c>
    </row>
    <row r="285" spans="1:5" x14ac:dyDescent="0.25">
      <c r="A285" t="s">
        <v>20</v>
      </c>
      <c r="B285">
        <v>159</v>
      </c>
      <c r="D285" t="s">
        <v>14</v>
      </c>
      <c r="E285">
        <v>513</v>
      </c>
    </row>
    <row r="286" spans="1:5" x14ac:dyDescent="0.25">
      <c r="A286" t="s">
        <v>20</v>
      </c>
      <c r="B286">
        <v>381</v>
      </c>
      <c r="D286" t="s">
        <v>14</v>
      </c>
      <c r="E286">
        <v>3410</v>
      </c>
    </row>
    <row r="287" spans="1:5" x14ac:dyDescent="0.25">
      <c r="A287" t="s">
        <v>20</v>
      </c>
      <c r="B287">
        <v>194</v>
      </c>
      <c r="D287" t="s">
        <v>14</v>
      </c>
      <c r="E287">
        <v>10</v>
      </c>
    </row>
    <row r="288" spans="1:5" hidden="1" x14ac:dyDescent="0.25">
      <c r="A288" t="s">
        <v>74</v>
      </c>
      <c r="B288">
        <v>184</v>
      </c>
      <c r="D288" t="s">
        <v>14</v>
      </c>
      <c r="E288">
        <v>2201</v>
      </c>
    </row>
    <row r="289" spans="1:5" x14ac:dyDescent="0.25">
      <c r="A289" t="s">
        <v>20</v>
      </c>
      <c r="B289">
        <v>106</v>
      </c>
      <c r="D289" t="s">
        <v>14</v>
      </c>
      <c r="E289">
        <v>676</v>
      </c>
    </row>
    <row r="290" spans="1:5" x14ac:dyDescent="0.25">
      <c r="A290" t="s">
        <v>20</v>
      </c>
      <c r="B290">
        <v>142</v>
      </c>
      <c r="D290" t="s">
        <v>14</v>
      </c>
      <c r="E290">
        <v>831</v>
      </c>
    </row>
    <row r="291" spans="1:5" x14ac:dyDescent="0.25">
      <c r="A291" t="s">
        <v>20</v>
      </c>
      <c r="B291">
        <v>211</v>
      </c>
      <c r="D291" t="s">
        <v>14</v>
      </c>
      <c r="E291">
        <v>859</v>
      </c>
    </row>
    <row r="292" spans="1:5" x14ac:dyDescent="0.25">
      <c r="A292" t="s">
        <v>20</v>
      </c>
      <c r="B292">
        <v>2756</v>
      </c>
      <c r="D292" t="s">
        <v>14</v>
      </c>
      <c r="E292">
        <v>45</v>
      </c>
    </row>
    <row r="293" spans="1:5" x14ac:dyDescent="0.25">
      <c r="A293" t="s">
        <v>20</v>
      </c>
      <c r="B293">
        <v>173</v>
      </c>
      <c r="D293" t="s">
        <v>14</v>
      </c>
      <c r="E293">
        <v>6</v>
      </c>
    </row>
    <row r="294" spans="1:5" x14ac:dyDescent="0.25">
      <c r="A294" t="s">
        <v>20</v>
      </c>
      <c r="B294">
        <v>87</v>
      </c>
      <c r="D294" t="s">
        <v>14</v>
      </c>
      <c r="E294">
        <v>7</v>
      </c>
    </row>
    <row r="295" spans="1:5" hidden="1" x14ac:dyDescent="0.25">
      <c r="A295" t="s">
        <v>74</v>
      </c>
      <c r="B295">
        <v>32</v>
      </c>
      <c r="D295" t="s">
        <v>14</v>
      </c>
      <c r="E295">
        <v>31</v>
      </c>
    </row>
    <row r="296" spans="1:5" x14ac:dyDescent="0.25">
      <c r="A296" t="s">
        <v>20</v>
      </c>
      <c r="B296">
        <v>1572</v>
      </c>
      <c r="D296" t="s">
        <v>14</v>
      </c>
      <c r="E296">
        <v>78</v>
      </c>
    </row>
    <row r="297" spans="1:5" x14ac:dyDescent="0.25">
      <c r="A297" t="s">
        <v>20</v>
      </c>
      <c r="B297">
        <v>2346</v>
      </c>
      <c r="D297" t="s">
        <v>14</v>
      </c>
      <c r="E297">
        <v>1225</v>
      </c>
    </row>
    <row r="298" spans="1:5" x14ac:dyDescent="0.25">
      <c r="A298" t="s">
        <v>20</v>
      </c>
      <c r="B298">
        <v>115</v>
      </c>
      <c r="D298" t="s">
        <v>14</v>
      </c>
      <c r="E298">
        <v>1</v>
      </c>
    </row>
    <row r="299" spans="1:5" x14ac:dyDescent="0.25">
      <c r="A299" t="s">
        <v>20</v>
      </c>
      <c r="B299">
        <v>85</v>
      </c>
      <c r="D299" t="s">
        <v>14</v>
      </c>
      <c r="E299">
        <v>67</v>
      </c>
    </row>
    <row r="300" spans="1:5" x14ac:dyDescent="0.25">
      <c r="A300" t="s">
        <v>20</v>
      </c>
      <c r="B300">
        <v>144</v>
      </c>
      <c r="D300" t="s">
        <v>14</v>
      </c>
      <c r="E300">
        <v>19</v>
      </c>
    </row>
    <row r="301" spans="1:5" x14ac:dyDescent="0.25">
      <c r="A301" t="s">
        <v>20</v>
      </c>
      <c r="B301">
        <v>2443</v>
      </c>
      <c r="D301" t="s">
        <v>14</v>
      </c>
      <c r="E301">
        <v>2108</v>
      </c>
    </row>
    <row r="302" spans="1:5" x14ac:dyDescent="0.25">
      <c r="A302" t="s">
        <v>20</v>
      </c>
      <c r="B302">
        <v>64</v>
      </c>
      <c r="D302" t="s">
        <v>14</v>
      </c>
      <c r="E302">
        <v>679</v>
      </c>
    </row>
    <row r="303" spans="1:5" x14ac:dyDescent="0.25">
      <c r="A303" t="s">
        <v>20</v>
      </c>
      <c r="B303">
        <v>268</v>
      </c>
      <c r="D303" t="s">
        <v>14</v>
      </c>
      <c r="E303">
        <v>36</v>
      </c>
    </row>
    <row r="304" spans="1:5" x14ac:dyDescent="0.25">
      <c r="A304" t="s">
        <v>20</v>
      </c>
      <c r="B304">
        <v>195</v>
      </c>
      <c r="D304" t="s">
        <v>14</v>
      </c>
      <c r="E304">
        <v>47</v>
      </c>
    </row>
    <row r="305" spans="1:5" x14ac:dyDescent="0.25">
      <c r="A305" t="s">
        <v>20</v>
      </c>
      <c r="B305">
        <v>186</v>
      </c>
      <c r="D305" t="s">
        <v>14</v>
      </c>
      <c r="E305">
        <v>70</v>
      </c>
    </row>
    <row r="306" spans="1:5" x14ac:dyDescent="0.25">
      <c r="A306" t="s">
        <v>20</v>
      </c>
      <c r="B306">
        <v>460</v>
      </c>
      <c r="D306" t="s">
        <v>14</v>
      </c>
      <c r="E306">
        <v>154</v>
      </c>
    </row>
    <row r="307" spans="1:5" x14ac:dyDescent="0.25">
      <c r="A307" t="s">
        <v>20</v>
      </c>
      <c r="B307">
        <v>2528</v>
      </c>
      <c r="D307" t="s">
        <v>14</v>
      </c>
      <c r="E307">
        <v>22</v>
      </c>
    </row>
    <row r="308" spans="1:5" x14ac:dyDescent="0.25">
      <c r="A308" t="s">
        <v>20</v>
      </c>
      <c r="B308">
        <v>3657</v>
      </c>
      <c r="D308" t="s">
        <v>14</v>
      </c>
      <c r="E308">
        <v>1758</v>
      </c>
    </row>
    <row r="309" spans="1:5" x14ac:dyDescent="0.25">
      <c r="A309" t="s">
        <v>20</v>
      </c>
      <c r="B309">
        <v>131</v>
      </c>
      <c r="D309" t="s">
        <v>14</v>
      </c>
      <c r="E309">
        <v>94</v>
      </c>
    </row>
    <row r="310" spans="1:5" x14ac:dyDescent="0.25">
      <c r="A310" t="s">
        <v>20</v>
      </c>
      <c r="B310">
        <v>239</v>
      </c>
      <c r="D310" t="s">
        <v>14</v>
      </c>
      <c r="E310">
        <v>33</v>
      </c>
    </row>
    <row r="311" spans="1:5" hidden="1" x14ac:dyDescent="0.25">
      <c r="A311" t="s">
        <v>74</v>
      </c>
      <c r="B311">
        <v>75</v>
      </c>
      <c r="D311" t="s">
        <v>14</v>
      </c>
      <c r="E311">
        <v>1</v>
      </c>
    </row>
    <row r="312" spans="1:5" x14ac:dyDescent="0.25">
      <c r="A312" t="s">
        <v>20</v>
      </c>
      <c r="B312">
        <v>78</v>
      </c>
      <c r="D312" t="s">
        <v>14</v>
      </c>
      <c r="E312">
        <v>31</v>
      </c>
    </row>
    <row r="313" spans="1:5" x14ac:dyDescent="0.25">
      <c r="A313" t="s">
        <v>20</v>
      </c>
      <c r="B313">
        <v>1773</v>
      </c>
      <c r="D313" t="s">
        <v>14</v>
      </c>
      <c r="E313">
        <v>35</v>
      </c>
    </row>
    <row r="314" spans="1:5" x14ac:dyDescent="0.25">
      <c r="A314" t="s">
        <v>20</v>
      </c>
      <c r="B314">
        <v>32</v>
      </c>
      <c r="D314" t="s">
        <v>14</v>
      </c>
      <c r="E314">
        <v>63</v>
      </c>
    </row>
    <row r="315" spans="1:5" x14ac:dyDescent="0.25">
      <c r="A315" t="s">
        <v>20</v>
      </c>
      <c r="B315">
        <v>369</v>
      </c>
      <c r="D315" t="s">
        <v>14</v>
      </c>
      <c r="E315">
        <v>526</v>
      </c>
    </row>
    <row r="316" spans="1:5" x14ac:dyDescent="0.25">
      <c r="A316" t="s">
        <v>20</v>
      </c>
      <c r="B316">
        <v>89</v>
      </c>
      <c r="D316" t="s">
        <v>14</v>
      </c>
      <c r="E316">
        <v>121</v>
      </c>
    </row>
    <row r="317" spans="1:5" x14ac:dyDescent="0.25">
      <c r="A317" t="s">
        <v>20</v>
      </c>
      <c r="B317">
        <v>147</v>
      </c>
      <c r="D317" t="s">
        <v>14</v>
      </c>
      <c r="E317">
        <v>67</v>
      </c>
    </row>
    <row r="318" spans="1:5" x14ac:dyDescent="0.25">
      <c r="A318" t="s">
        <v>20</v>
      </c>
      <c r="B318">
        <v>126</v>
      </c>
      <c r="D318" t="s">
        <v>14</v>
      </c>
      <c r="E318">
        <v>57</v>
      </c>
    </row>
    <row r="319" spans="1:5" x14ac:dyDescent="0.25">
      <c r="A319" t="s">
        <v>20</v>
      </c>
      <c r="B319">
        <v>2218</v>
      </c>
      <c r="D319" t="s">
        <v>14</v>
      </c>
      <c r="E319">
        <v>1229</v>
      </c>
    </row>
    <row r="320" spans="1:5" x14ac:dyDescent="0.25">
      <c r="A320" t="s">
        <v>20</v>
      </c>
      <c r="B320">
        <v>202</v>
      </c>
      <c r="D320" t="s">
        <v>14</v>
      </c>
      <c r="E320">
        <v>12</v>
      </c>
    </row>
    <row r="321" spans="1:5" hidden="1" x14ac:dyDescent="0.25">
      <c r="A321" t="s">
        <v>74</v>
      </c>
      <c r="B321">
        <v>64</v>
      </c>
      <c r="D321" t="s">
        <v>14</v>
      </c>
      <c r="E321">
        <v>452</v>
      </c>
    </row>
    <row r="322" spans="1:5" x14ac:dyDescent="0.25">
      <c r="A322" t="s">
        <v>20</v>
      </c>
      <c r="B322">
        <v>140</v>
      </c>
      <c r="D322" t="s">
        <v>14</v>
      </c>
      <c r="E322">
        <v>1886</v>
      </c>
    </row>
    <row r="323" spans="1:5" x14ac:dyDescent="0.25">
      <c r="A323" t="s">
        <v>20</v>
      </c>
      <c r="B323">
        <v>1052</v>
      </c>
      <c r="D323" t="s">
        <v>14</v>
      </c>
      <c r="E323">
        <v>1825</v>
      </c>
    </row>
    <row r="324" spans="1:5" x14ac:dyDescent="0.25">
      <c r="A324" t="s">
        <v>20</v>
      </c>
      <c r="B324">
        <v>247</v>
      </c>
      <c r="D324" t="s">
        <v>14</v>
      </c>
      <c r="E324">
        <v>31</v>
      </c>
    </row>
    <row r="325" spans="1:5" x14ac:dyDescent="0.25">
      <c r="A325" t="s">
        <v>20</v>
      </c>
      <c r="B325">
        <v>84</v>
      </c>
      <c r="D325" t="s">
        <v>14</v>
      </c>
      <c r="E325">
        <v>107</v>
      </c>
    </row>
    <row r="326" spans="1:5" x14ac:dyDescent="0.25">
      <c r="A326" t="s">
        <v>20</v>
      </c>
      <c r="B326">
        <v>88</v>
      </c>
      <c r="D326" t="s">
        <v>14</v>
      </c>
      <c r="E326">
        <v>27</v>
      </c>
    </row>
    <row r="327" spans="1:5" x14ac:dyDescent="0.25">
      <c r="A327" t="s">
        <v>20</v>
      </c>
      <c r="B327">
        <v>156</v>
      </c>
      <c r="D327" t="s">
        <v>14</v>
      </c>
      <c r="E327">
        <v>1221</v>
      </c>
    </row>
    <row r="328" spans="1:5" x14ac:dyDescent="0.25">
      <c r="A328" t="s">
        <v>20</v>
      </c>
      <c r="B328">
        <v>2985</v>
      </c>
      <c r="D328" t="s">
        <v>14</v>
      </c>
      <c r="E328">
        <v>1</v>
      </c>
    </row>
    <row r="329" spans="1:5" x14ac:dyDescent="0.25">
      <c r="A329" t="s">
        <v>20</v>
      </c>
      <c r="B329">
        <v>762</v>
      </c>
      <c r="D329" t="s">
        <v>14</v>
      </c>
      <c r="E329">
        <v>16</v>
      </c>
    </row>
    <row r="330" spans="1:5" x14ac:dyDescent="0.25">
      <c r="A330" t="s">
        <v>20</v>
      </c>
      <c r="B330">
        <v>554</v>
      </c>
      <c r="D330" t="s">
        <v>14</v>
      </c>
      <c r="E330">
        <v>41</v>
      </c>
    </row>
    <row r="331" spans="1:5" hidden="1" x14ac:dyDescent="0.25">
      <c r="A331" t="s">
        <v>47</v>
      </c>
      <c r="B331">
        <v>211</v>
      </c>
      <c r="D331" t="s">
        <v>14</v>
      </c>
      <c r="E331">
        <v>523</v>
      </c>
    </row>
    <row r="332" spans="1:5" x14ac:dyDescent="0.25">
      <c r="A332" t="s">
        <v>20</v>
      </c>
      <c r="B332">
        <v>135</v>
      </c>
      <c r="D332" t="s">
        <v>14</v>
      </c>
      <c r="E332">
        <v>141</v>
      </c>
    </row>
    <row r="333" spans="1:5" x14ac:dyDescent="0.25">
      <c r="A333" t="s">
        <v>20</v>
      </c>
      <c r="B333">
        <v>122</v>
      </c>
      <c r="D333" t="s">
        <v>14</v>
      </c>
      <c r="E333">
        <v>52</v>
      </c>
    </row>
    <row r="334" spans="1:5" x14ac:dyDescent="0.25">
      <c r="A334" t="s">
        <v>20</v>
      </c>
      <c r="B334">
        <v>221</v>
      </c>
      <c r="D334" t="s">
        <v>14</v>
      </c>
      <c r="E334">
        <v>225</v>
      </c>
    </row>
    <row r="335" spans="1:5" x14ac:dyDescent="0.25">
      <c r="A335" t="s">
        <v>20</v>
      </c>
      <c r="B335">
        <v>126</v>
      </c>
      <c r="D335" t="s">
        <v>14</v>
      </c>
      <c r="E335">
        <v>38</v>
      </c>
    </row>
    <row r="336" spans="1:5" x14ac:dyDescent="0.25">
      <c r="A336" t="s">
        <v>20</v>
      </c>
      <c r="B336">
        <v>1022</v>
      </c>
      <c r="D336" t="s">
        <v>14</v>
      </c>
      <c r="E336">
        <v>15</v>
      </c>
    </row>
    <row r="337" spans="1:5" x14ac:dyDescent="0.25">
      <c r="A337" t="s">
        <v>20</v>
      </c>
      <c r="B337">
        <v>3177</v>
      </c>
      <c r="D337" t="s">
        <v>14</v>
      </c>
      <c r="E337">
        <v>37</v>
      </c>
    </row>
    <row r="338" spans="1:5" x14ac:dyDescent="0.25">
      <c r="A338" t="s">
        <v>20</v>
      </c>
      <c r="B338">
        <v>198</v>
      </c>
      <c r="D338" t="s">
        <v>14</v>
      </c>
      <c r="E338">
        <v>112</v>
      </c>
    </row>
    <row r="339" spans="1:5" x14ac:dyDescent="0.25">
      <c r="A339" t="s">
        <v>20</v>
      </c>
      <c r="B339">
        <v>85</v>
      </c>
      <c r="D339" t="s">
        <v>14</v>
      </c>
      <c r="E339">
        <v>21</v>
      </c>
    </row>
    <row r="340" spans="1:5" x14ac:dyDescent="0.25">
      <c r="A340" t="s">
        <v>20</v>
      </c>
      <c r="B340">
        <v>3596</v>
      </c>
      <c r="D340" t="s">
        <v>14</v>
      </c>
      <c r="E340">
        <v>67</v>
      </c>
    </row>
    <row r="341" spans="1:5" hidden="1" x14ac:dyDescent="0.25">
      <c r="A341" t="s">
        <v>74</v>
      </c>
      <c r="B341">
        <v>1297</v>
      </c>
      <c r="D341" t="s">
        <v>14</v>
      </c>
      <c r="E341">
        <v>78</v>
      </c>
    </row>
    <row r="342" spans="1:5" x14ac:dyDescent="0.25">
      <c r="A342" t="s">
        <v>20</v>
      </c>
      <c r="B342">
        <v>244</v>
      </c>
      <c r="D342" t="s">
        <v>14</v>
      </c>
      <c r="E342">
        <v>67</v>
      </c>
    </row>
    <row r="343" spans="1:5" x14ac:dyDescent="0.25">
      <c r="A343" t="s">
        <v>20</v>
      </c>
      <c r="B343">
        <v>5180</v>
      </c>
      <c r="D343" t="s">
        <v>14</v>
      </c>
      <c r="E343">
        <v>263</v>
      </c>
    </row>
    <row r="344" spans="1:5" x14ac:dyDescent="0.25">
      <c r="A344" t="s">
        <v>20</v>
      </c>
      <c r="B344">
        <v>589</v>
      </c>
      <c r="D344" t="s">
        <v>14</v>
      </c>
      <c r="E344">
        <v>1691</v>
      </c>
    </row>
    <row r="345" spans="1:5" x14ac:dyDescent="0.25">
      <c r="A345" t="s">
        <v>20</v>
      </c>
      <c r="B345">
        <v>2725</v>
      </c>
      <c r="D345" t="s">
        <v>14</v>
      </c>
      <c r="E345">
        <v>181</v>
      </c>
    </row>
    <row r="346" spans="1:5" x14ac:dyDescent="0.25">
      <c r="A346" t="s">
        <v>20</v>
      </c>
      <c r="B346">
        <v>300</v>
      </c>
      <c r="D346" t="s">
        <v>14</v>
      </c>
      <c r="E346">
        <v>13</v>
      </c>
    </row>
    <row r="347" spans="1:5" x14ac:dyDescent="0.25">
      <c r="A347" t="s">
        <v>20</v>
      </c>
      <c r="B347">
        <v>144</v>
      </c>
      <c r="D347" t="s">
        <v>14</v>
      </c>
      <c r="E347">
        <v>1</v>
      </c>
    </row>
    <row r="348" spans="1:5" x14ac:dyDescent="0.25">
      <c r="A348" t="s">
        <v>20</v>
      </c>
      <c r="B348">
        <v>87</v>
      </c>
      <c r="D348" t="s">
        <v>14</v>
      </c>
      <c r="E348">
        <v>21</v>
      </c>
    </row>
    <row r="349" spans="1:5" x14ac:dyDescent="0.25">
      <c r="A349" t="s">
        <v>20</v>
      </c>
      <c r="B349">
        <v>3116</v>
      </c>
      <c r="D349" t="s">
        <v>14</v>
      </c>
      <c r="E349">
        <v>830</v>
      </c>
    </row>
    <row r="350" spans="1:5" x14ac:dyDescent="0.25">
      <c r="A350" t="s">
        <v>20</v>
      </c>
      <c r="B350">
        <v>909</v>
      </c>
      <c r="D350" t="s">
        <v>14</v>
      </c>
      <c r="E350">
        <v>130</v>
      </c>
    </row>
    <row r="351" spans="1:5" x14ac:dyDescent="0.25">
      <c r="A351" t="s">
        <v>20</v>
      </c>
      <c r="B351">
        <v>1613</v>
      </c>
      <c r="D351" t="s">
        <v>14</v>
      </c>
      <c r="E351">
        <v>55</v>
      </c>
    </row>
    <row r="352" spans="1:5" x14ac:dyDescent="0.25">
      <c r="A352" t="s">
        <v>20</v>
      </c>
      <c r="B352">
        <v>136</v>
      </c>
      <c r="D352" t="s">
        <v>14</v>
      </c>
      <c r="E352">
        <v>114</v>
      </c>
    </row>
    <row r="353" spans="1:5" x14ac:dyDescent="0.25">
      <c r="A353" t="s">
        <v>20</v>
      </c>
      <c r="B353">
        <v>130</v>
      </c>
      <c r="D353" t="s">
        <v>14</v>
      </c>
      <c r="E353">
        <v>594</v>
      </c>
    </row>
    <row r="354" spans="1:5" x14ac:dyDescent="0.25">
      <c r="A354" t="s">
        <v>20</v>
      </c>
      <c r="B354">
        <v>102</v>
      </c>
      <c r="D354" t="s">
        <v>14</v>
      </c>
      <c r="E354">
        <v>24</v>
      </c>
    </row>
    <row r="355" spans="1:5" x14ac:dyDescent="0.25">
      <c r="A355" t="s">
        <v>20</v>
      </c>
      <c r="B355">
        <v>4006</v>
      </c>
      <c r="D355" t="s">
        <v>14</v>
      </c>
      <c r="E355">
        <v>252</v>
      </c>
    </row>
    <row r="356" spans="1:5" x14ac:dyDescent="0.25">
      <c r="A356" t="s">
        <v>20</v>
      </c>
      <c r="B356">
        <v>1629</v>
      </c>
      <c r="D356" t="s">
        <v>14</v>
      </c>
      <c r="E356">
        <v>67</v>
      </c>
    </row>
    <row r="357" spans="1:5" hidden="1" x14ac:dyDescent="0.25">
      <c r="A357" t="s">
        <v>47</v>
      </c>
      <c r="B357">
        <v>86</v>
      </c>
      <c r="D357" t="s">
        <v>14</v>
      </c>
      <c r="E357">
        <v>742</v>
      </c>
    </row>
    <row r="358" spans="1:5" x14ac:dyDescent="0.25">
      <c r="A358" t="s">
        <v>20</v>
      </c>
      <c r="B358">
        <v>2188</v>
      </c>
      <c r="D358" t="s">
        <v>14</v>
      </c>
      <c r="E358">
        <v>75</v>
      </c>
    </row>
    <row r="359" spans="1:5" x14ac:dyDescent="0.25">
      <c r="A359" t="s">
        <v>20</v>
      </c>
      <c r="B359">
        <v>2409</v>
      </c>
      <c r="D359" t="s">
        <v>14</v>
      </c>
      <c r="E359">
        <v>4405</v>
      </c>
    </row>
    <row r="360" spans="1:5" x14ac:dyDescent="0.25">
      <c r="A360" t="s">
        <v>20</v>
      </c>
      <c r="B360">
        <v>194</v>
      </c>
      <c r="D360" t="s">
        <v>14</v>
      </c>
      <c r="E360">
        <v>92</v>
      </c>
    </row>
    <row r="361" spans="1:5" x14ac:dyDescent="0.25">
      <c r="A361" t="s">
        <v>20</v>
      </c>
      <c r="B361">
        <v>1140</v>
      </c>
      <c r="D361" t="s">
        <v>14</v>
      </c>
      <c r="E361">
        <v>64</v>
      </c>
    </row>
    <row r="362" spans="1:5" x14ac:dyDescent="0.25">
      <c r="A362" t="s">
        <v>20</v>
      </c>
      <c r="B362">
        <v>102</v>
      </c>
      <c r="D362" t="s">
        <v>14</v>
      </c>
      <c r="E362">
        <v>64</v>
      </c>
    </row>
    <row r="363" spans="1:5" x14ac:dyDescent="0.25">
      <c r="A363" t="s">
        <v>20</v>
      </c>
      <c r="B363">
        <v>2857</v>
      </c>
      <c r="D363" t="s">
        <v>14</v>
      </c>
      <c r="E363">
        <v>842</v>
      </c>
    </row>
    <row r="364" spans="1:5" x14ac:dyDescent="0.25">
      <c r="A364" t="s">
        <v>20</v>
      </c>
      <c r="B364">
        <v>107</v>
      </c>
      <c r="D364" t="s">
        <v>14</v>
      </c>
      <c r="E364">
        <v>112</v>
      </c>
    </row>
    <row r="365" spans="1:5" x14ac:dyDescent="0.25">
      <c r="A365" t="s">
        <v>20</v>
      </c>
      <c r="B365">
        <v>160</v>
      </c>
      <c r="D365" t="s">
        <v>14</v>
      </c>
      <c r="E365">
        <v>374</v>
      </c>
    </row>
    <row r="366" spans="1:5" x14ac:dyDescent="0.25">
      <c r="A366" t="s">
        <v>20</v>
      </c>
      <c r="B366">
        <v>2230</v>
      </c>
    </row>
    <row r="367" spans="1:5" x14ac:dyDescent="0.25">
      <c r="A367" t="s">
        <v>20</v>
      </c>
      <c r="B367">
        <v>316</v>
      </c>
    </row>
    <row r="368" spans="1:5" x14ac:dyDescent="0.25">
      <c r="A368" t="s">
        <v>20</v>
      </c>
      <c r="B368">
        <v>117</v>
      </c>
    </row>
    <row r="369" spans="1:2" x14ac:dyDescent="0.25">
      <c r="A369" t="s">
        <v>20</v>
      </c>
      <c r="B369">
        <v>6406</v>
      </c>
    </row>
    <row r="370" spans="1:2" x14ac:dyDescent="0.25">
      <c r="A370" t="s">
        <v>20</v>
      </c>
      <c r="B370">
        <v>192</v>
      </c>
    </row>
    <row r="371" spans="1:2" x14ac:dyDescent="0.25">
      <c r="A371" t="s">
        <v>20</v>
      </c>
      <c r="B371">
        <v>26</v>
      </c>
    </row>
    <row r="372" spans="1:2" x14ac:dyDescent="0.25">
      <c r="A372" t="s">
        <v>20</v>
      </c>
      <c r="B372">
        <v>723</v>
      </c>
    </row>
    <row r="373" spans="1:2" x14ac:dyDescent="0.25">
      <c r="A373" t="s">
        <v>20</v>
      </c>
      <c r="B373">
        <v>170</v>
      </c>
    </row>
    <row r="374" spans="1:2" x14ac:dyDescent="0.25">
      <c r="A374" t="s">
        <v>20</v>
      </c>
      <c r="B374">
        <v>238</v>
      </c>
    </row>
    <row r="375" spans="1:2" x14ac:dyDescent="0.25">
      <c r="A375" t="s">
        <v>20</v>
      </c>
      <c r="B375">
        <v>55</v>
      </c>
    </row>
    <row r="376" spans="1:2" x14ac:dyDescent="0.25">
      <c r="A376" t="s">
        <v>20</v>
      </c>
      <c r="B376">
        <v>128</v>
      </c>
    </row>
    <row r="377" spans="1:2" x14ac:dyDescent="0.25">
      <c r="A377" t="s">
        <v>20</v>
      </c>
      <c r="B377">
        <v>2144</v>
      </c>
    </row>
    <row r="378" spans="1:2" x14ac:dyDescent="0.25">
      <c r="A378" t="s">
        <v>20</v>
      </c>
      <c r="B378">
        <v>2693</v>
      </c>
    </row>
    <row r="379" spans="1:2" x14ac:dyDescent="0.25">
      <c r="A379" t="s">
        <v>20</v>
      </c>
      <c r="B379">
        <v>432</v>
      </c>
    </row>
    <row r="380" spans="1:2" x14ac:dyDescent="0.25">
      <c r="A380" t="s">
        <v>20</v>
      </c>
      <c r="B380">
        <v>189</v>
      </c>
    </row>
    <row r="381" spans="1:2" x14ac:dyDescent="0.25">
      <c r="A381" t="s">
        <v>20</v>
      </c>
      <c r="B381">
        <v>154</v>
      </c>
    </row>
    <row r="382" spans="1:2" x14ac:dyDescent="0.25">
      <c r="A382" t="s">
        <v>20</v>
      </c>
      <c r="B382">
        <v>96</v>
      </c>
    </row>
    <row r="383" spans="1:2" x14ac:dyDescent="0.25">
      <c r="A383" t="s">
        <v>20</v>
      </c>
      <c r="B383">
        <v>3063</v>
      </c>
    </row>
    <row r="384" spans="1:2" x14ac:dyDescent="0.25">
      <c r="A384" t="s">
        <v>20</v>
      </c>
      <c r="B384">
        <v>2266</v>
      </c>
    </row>
    <row r="385" spans="1:2" x14ac:dyDescent="0.25">
      <c r="A385" t="s">
        <v>20</v>
      </c>
      <c r="B385">
        <v>194</v>
      </c>
    </row>
    <row r="386" spans="1:2" x14ac:dyDescent="0.25">
      <c r="A386" t="s">
        <v>20</v>
      </c>
      <c r="B386">
        <v>129</v>
      </c>
    </row>
    <row r="387" spans="1:2" x14ac:dyDescent="0.25">
      <c r="A387" t="s">
        <v>20</v>
      </c>
      <c r="B387">
        <v>375</v>
      </c>
    </row>
    <row r="388" spans="1:2" x14ac:dyDescent="0.25">
      <c r="A388" t="s">
        <v>20</v>
      </c>
      <c r="B388">
        <v>409</v>
      </c>
    </row>
    <row r="389" spans="1:2" x14ac:dyDescent="0.25">
      <c r="A389" t="s">
        <v>20</v>
      </c>
      <c r="B389">
        <v>234</v>
      </c>
    </row>
    <row r="390" spans="1:2" hidden="1" x14ac:dyDescent="0.25">
      <c r="A390" t="s">
        <v>74</v>
      </c>
      <c r="B390">
        <v>145</v>
      </c>
    </row>
    <row r="391" spans="1:2" x14ac:dyDescent="0.25">
      <c r="A391" t="s">
        <v>20</v>
      </c>
      <c r="B391">
        <v>3016</v>
      </c>
    </row>
    <row r="392" spans="1:2" x14ac:dyDescent="0.25">
      <c r="A392" t="s">
        <v>20</v>
      </c>
      <c r="B392">
        <v>264</v>
      </c>
    </row>
    <row r="393" spans="1:2" x14ac:dyDescent="0.25">
      <c r="A393" t="s">
        <v>20</v>
      </c>
      <c r="B393">
        <v>272</v>
      </c>
    </row>
    <row r="394" spans="1:2" x14ac:dyDescent="0.25">
      <c r="A394" t="s">
        <v>20</v>
      </c>
      <c r="B394">
        <v>419</v>
      </c>
    </row>
    <row r="395" spans="1:2" x14ac:dyDescent="0.25">
      <c r="A395" t="s">
        <v>20</v>
      </c>
      <c r="B395">
        <v>1621</v>
      </c>
    </row>
    <row r="396" spans="1:2" x14ac:dyDescent="0.25">
      <c r="A396" t="s">
        <v>20</v>
      </c>
      <c r="B396">
        <v>1101</v>
      </c>
    </row>
    <row r="397" spans="1:2" x14ac:dyDescent="0.25">
      <c r="A397" t="s">
        <v>20</v>
      </c>
      <c r="B397">
        <v>1073</v>
      </c>
    </row>
    <row r="398" spans="1:2" x14ac:dyDescent="0.25">
      <c r="A398" t="s">
        <v>20</v>
      </c>
      <c r="B398">
        <v>331</v>
      </c>
    </row>
    <row r="399" spans="1:2" x14ac:dyDescent="0.25">
      <c r="A399" t="s">
        <v>20</v>
      </c>
      <c r="B399">
        <v>1170</v>
      </c>
    </row>
    <row r="400" spans="1:2" x14ac:dyDescent="0.25">
      <c r="A400" t="s">
        <v>20</v>
      </c>
      <c r="B400">
        <v>363</v>
      </c>
    </row>
    <row r="401" spans="1:2" x14ac:dyDescent="0.25">
      <c r="A401" t="s">
        <v>20</v>
      </c>
      <c r="B401">
        <v>103</v>
      </c>
    </row>
    <row r="402" spans="1:2" x14ac:dyDescent="0.25">
      <c r="A402" t="s">
        <v>20</v>
      </c>
      <c r="B402">
        <v>147</v>
      </c>
    </row>
    <row r="403" spans="1:2" x14ac:dyDescent="0.25">
      <c r="A403" t="s">
        <v>20</v>
      </c>
      <c r="B403">
        <v>110</v>
      </c>
    </row>
    <row r="404" spans="1:2" x14ac:dyDescent="0.25">
      <c r="A404" t="s">
        <v>20</v>
      </c>
      <c r="B404">
        <v>134</v>
      </c>
    </row>
    <row r="405" spans="1:2" x14ac:dyDescent="0.25">
      <c r="A405" t="s">
        <v>20</v>
      </c>
      <c r="B405">
        <v>269</v>
      </c>
    </row>
    <row r="406" spans="1:2" x14ac:dyDescent="0.25">
      <c r="A406" t="s">
        <v>20</v>
      </c>
      <c r="B406">
        <v>175</v>
      </c>
    </row>
    <row r="407" spans="1:2" x14ac:dyDescent="0.25">
      <c r="A407" t="s">
        <v>20</v>
      </c>
      <c r="B407">
        <v>69</v>
      </c>
    </row>
    <row r="408" spans="1:2" x14ac:dyDescent="0.25">
      <c r="A408" t="s">
        <v>20</v>
      </c>
      <c r="B408">
        <v>190</v>
      </c>
    </row>
    <row r="409" spans="1:2" x14ac:dyDescent="0.25">
      <c r="A409" t="s">
        <v>20</v>
      </c>
      <c r="B409">
        <v>237</v>
      </c>
    </row>
    <row r="410" spans="1:2" x14ac:dyDescent="0.25">
      <c r="A410" t="s">
        <v>20</v>
      </c>
      <c r="B410">
        <v>196</v>
      </c>
    </row>
    <row r="411" spans="1:2" x14ac:dyDescent="0.25">
      <c r="A411" t="s">
        <v>20</v>
      </c>
      <c r="B411">
        <v>7295</v>
      </c>
    </row>
    <row r="412" spans="1:2" hidden="1" x14ac:dyDescent="0.25">
      <c r="A412" t="s">
        <v>47</v>
      </c>
      <c r="B412">
        <v>1111</v>
      </c>
    </row>
    <row r="413" spans="1:2" x14ac:dyDescent="0.25">
      <c r="A413" t="s">
        <v>20</v>
      </c>
      <c r="B413">
        <v>2893</v>
      </c>
    </row>
    <row r="414" spans="1:2" x14ac:dyDescent="0.25">
      <c r="A414" t="s">
        <v>20</v>
      </c>
      <c r="B414">
        <v>820</v>
      </c>
    </row>
    <row r="415" spans="1:2" hidden="1" x14ac:dyDescent="0.25">
      <c r="A415" t="s">
        <v>47</v>
      </c>
      <c r="B415">
        <v>1089</v>
      </c>
    </row>
    <row r="416" spans="1:2" x14ac:dyDescent="0.25">
      <c r="A416" t="s">
        <v>20</v>
      </c>
      <c r="B416">
        <v>2038</v>
      </c>
    </row>
    <row r="417" spans="1:2" x14ac:dyDescent="0.25">
      <c r="A417" t="s">
        <v>20</v>
      </c>
      <c r="B417">
        <v>116</v>
      </c>
    </row>
    <row r="418" spans="1:2" x14ac:dyDescent="0.25">
      <c r="A418" t="s">
        <v>20</v>
      </c>
      <c r="B418">
        <v>1345</v>
      </c>
    </row>
    <row r="419" spans="1:2" x14ac:dyDescent="0.25">
      <c r="A419" t="s">
        <v>20</v>
      </c>
      <c r="B419">
        <v>168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186</v>
      </c>
    </row>
    <row r="422" spans="1:2" x14ac:dyDescent="0.25">
      <c r="A422" t="s">
        <v>20</v>
      </c>
      <c r="B422">
        <v>125</v>
      </c>
    </row>
    <row r="423" spans="1:2" x14ac:dyDescent="0.25">
      <c r="A423" t="s">
        <v>20</v>
      </c>
      <c r="B423">
        <v>202</v>
      </c>
    </row>
    <row r="424" spans="1:2" x14ac:dyDescent="0.25">
      <c r="A424" t="s">
        <v>20</v>
      </c>
      <c r="B424">
        <v>103</v>
      </c>
    </row>
    <row r="425" spans="1:2" x14ac:dyDescent="0.25">
      <c r="A425" t="s">
        <v>20</v>
      </c>
      <c r="B425">
        <v>1785</v>
      </c>
    </row>
    <row r="426" spans="1:2" x14ac:dyDescent="0.25">
      <c r="A426" t="s">
        <v>20</v>
      </c>
      <c r="B426">
        <v>157</v>
      </c>
    </row>
    <row r="427" spans="1:2" x14ac:dyDescent="0.25">
      <c r="A427" t="s">
        <v>20</v>
      </c>
      <c r="B427">
        <v>555</v>
      </c>
    </row>
    <row r="428" spans="1:2" x14ac:dyDescent="0.25">
      <c r="A428" t="s">
        <v>20</v>
      </c>
      <c r="B428">
        <v>297</v>
      </c>
    </row>
    <row r="429" spans="1:2" x14ac:dyDescent="0.25">
      <c r="A429" t="s">
        <v>20</v>
      </c>
      <c r="B429">
        <v>123</v>
      </c>
    </row>
    <row r="430" spans="1:2" x14ac:dyDescent="0.25">
      <c r="A430" t="s">
        <v>20</v>
      </c>
      <c r="B430">
        <v>3036</v>
      </c>
    </row>
    <row r="431" spans="1:2" hidden="1" x14ac:dyDescent="0.25">
      <c r="A431" t="s">
        <v>74</v>
      </c>
      <c r="B431">
        <v>2138</v>
      </c>
    </row>
    <row r="432" spans="1:2" x14ac:dyDescent="0.25">
      <c r="A432" t="s">
        <v>20</v>
      </c>
      <c r="B432">
        <v>144</v>
      </c>
    </row>
    <row r="433" spans="1:2" x14ac:dyDescent="0.25">
      <c r="A433" t="s">
        <v>20</v>
      </c>
      <c r="B433">
        <v>121</v>
      </c>
    </row>
    <row r="434" spans="1:2" x14ac:dyDescent="0.25">
      <c r="A434" t="s">
        <v>20</v>
      </c>
      <c r="B434">
        <v>181</v>
      </c>
    </row>
    <row r="435" spans="1:2" x14ac:dyDescent="0.25">
      <c r="A435" t="s">
        <v>20</v>
      </c>
      <c r="B435">
        <v>122</v>
      </c>
    </row>
    <row r="436" spans="1:2" hidden="1" x14ac:dyDescent="0.25">
      <c r="A436" t="s">
        <v>74</v>
      </c>
      <c r="B436">
        <v>10</v>
      </c>
    </row>
    <row r="437" spans="1:2" x14ac:dyDescent="0.25">
      <c r="A437" t="s">
        <v>20</v>
      </c>
      <c r="B437">
        <v>1071</v>
      </c>
    </row>
    <row r="438" spans="1:2" x14ac:dyDescent="0.25">
      <c r="A438" t="s">
        <v>20</v>
      </c>
      <c r="B438">
        <v>980</v>
      </c>
    </row>
    <row r="439" spans="1:2" x14ac:dyDescent="0.25">
      <c r="A439" t="s">
        <v>20</v>
      </c>
      <c r="B439">
        <v>536</v>
      </c>
    </row>
    <row r="440" spans="1:2" x14ac:dyDescent="0.25">
      <c r="A440" t="s">
        <v>20</v>
      </c>
      <c r="B440">
        <v>1991</v>
      </c>
    </row>
    <row r="441" spans="1:2" x14ac:dyDescent="0.25">
      <c r="A441" t="s">
        <v>20</v>
      </c>
      <c r="B441">
        <v>180</v>
      </c>
    </row>
    <row r="442" spans="1:2" x14ac:dyDescent="0.25">
      <c r="A442" t="s">
        <v>20</v>
      </c>
      <c r="B442">
        <v>130</v>
      </c>
    </row>
    <row r="443" spans="1:2" x14ac:dyDescent="0.25">
      <c r="A443" t="s">
        <v>20</v>
      </c>
      <c r="B443">
        <v>122</v>
      </c>
    </row>
    <row r="444" spans="1:2" x14ac:dyDescent="0.25">
      <c r="A444" t="s">
        <v>20</v>
      </c>
      <c r="B444">
        <v>140</v>
      </c>
    </row>
    <row r="445" spans="1:2" hidden="1" x14ac:dyDescent="0.25">
      <c r="A445" t="s">
        <v>74</v>
      </c>
      <c r="B445">
        <v>90</v>
      </c>
    </row>
    <row r="446" spans="1:2" x14ac:dyDescent="0.25">
      <c r="A446" t="s">
        <v>20</v>
      </c>
      <c r="B446">
        <v>3388</v>
      </c>
    </row>
    <row r="447" spans="1:2" x14ac:dyDescent="0.25">
      <c r="A447" t="s">
        <v>20</v>
      </c>
      <c r="B447">
        <v>280</v>
      </c>
    </row>
    <row r="448" spans="1:2" x14ac:dyDescent="0.25">
      <c r="A448" t="s">
        <v>20</v>
      </c>
      <c r="B448">
        <v>366</v>
      </c>
    </row>
    <row r="449" spans="1:2" hidden="1" x14ac:dyDescent="0.25">
      <c r="A449" t="s">
        <v>74</v>
      </c>
      <c r="B449">
        <v>439</v>
      </c>
    </row>
    <row r="450" spans="1:2" x14ac:dyDescent="0.25">
      <c r="A450" t="s">
        <v>20</v>
      </c>
      <c r="B450">
        <v>270</v>
      </c>
    </row>
    <row r="451" spans="1:2" x14ac:dyDescent="0.25">
      <c r="A451" t="s">
        <v>20</v>
      </c>
      <c r="B451">
        <v>137</v>
      </c>
    </row>
    <row r="452" spans="1:2" x14ac:dyDescent="0.25">
      <c r="A452" t="s">
        <v>20</v>
      </c>
      <c r="B452">
        <v>3205</v>
      </c>
    </row>
    <row r="453" spans="1:2" x14ac:dyDescent="0.25">
      <c r="A453" t="s">
        <v>20</v>
      </c>
      <c r="B453">
        <v>288</v>
      </c>
    </row>
    <row r="454" spans="1:2" x14ac:dyDescent="0.25">
      <c r="A454" t="s">
        <v>20</v>
      </c>
      <c r="B454">
        <v>148</v>
      </c>
    </row>
    <row r="455" spans="1:2" x14ac:dyDescent="0.25">
      <c r="A455" t="s">
        <v>20</v>
      </c>
      <c r="B455">
        <v>114</v>
      </c>
    </row>
    <row r="456" spans="1:2" x14ac:dyDescent="0.25">
      <c r="A456" t="s">
        <v>20</v>
      </c>
      <c r="B456">
        <v>1518</v>
      </c>
    </row>
    <row r="457" spans="1:2" x14ac:dyDescent="0.25">
      <c r="A457" t="s">
        <v>20</v>
      </c>
      <c r="B457">
        <v>166</v>
      </c>
    </row>
    <row r="458" spans="1:2" x14ac:dyDescent="0.25">
      <c r="A458" t="s">
        <v>20</v>
      </c>
      <c r="B458">
        <v>100</v>
      </c>
    </row>
    <row r="459" spans="1:2" x14ac:dyDescent="0.25">
      <c r="A459" t="s">
        <v>20</v>
      </c>
      <c r="B459">
        <v>235</v>
      </c>
    </row>
    <row r="460" spans="1:2" x14ac:dyDescent="0.25">
      <c r="A460" t="s">
        <v>20</v>
      </c>
      <c r="B460">
        <v>148</v>
      </c>
    </row>
    <row r="461" spans="1:2" x14ac:dyDescent="0.25">
      <c r="A461" t="s">
        <v>20</v>
      </c>
      <c r="B461">
        <v>198</v>
      </c>
    </row>
    <row r="462" spans="1:2" x14ac:dyDescent="0.25">
      <c r="A462" t="s">
        <v>20</v>
      </c>
      <c r="B462">
        <v>150</v>
      </c>
    </row>
    <row r="463" spans="1:2" x14ac:dyDescent="0.25">
      <c r="A463" t="s">
        <v>20</v>
      </c>
      <c r="B463">
        <v>216</v>
      </c>
    </row>
    <row r="464" spans="1:2" x14ac:dyDescent="0.25">
      <c r="A464" t="s">
        <v>20</v>
      </c>
      <c r="B464">
        <v>5139</v>
      </c>
    </row>
    <row r="465" spans="1:2" x14ac:dyDescent="0.25">
      <c r="A465" t="s">
        <v>20</v>
      </c>
      <c r="B465">
        <v>2353</v>
      </c>
    </row>
    <row r="466" spans="1:2" x14ac:dyDescent="0.25">
      <c r="A466" t="s">
        <v>20</v>
      </c>
      <c r="B466">
        <v>78</v>
      </c>
    </row>
    <row r="467" spans="1:2" x14ac:dyDescent="0.25">
      <c r="A467" t="s">
        <v>20</v>
      </c>
      <c r="B467">
        <v>174</v>
      </c>
    </row>
    <row r="468" spans="1:2" x14ac:dyDescent="0.25">
      <c r="A468" t="s">
        <v>20</v>
      </c>
      <c r="B468">
        <v>164</v>
      </c>
    </row>
    <row r="469" spans="1:2" x14ac:dyDescent="0.25">
      <c r="A469" t="s">
        <v>20</v>
      </c>
      <c r="B469">
        <v>161</v>
      </c>
    </row>
    <row r="470" spans="1:2" x14ac:dyDescent="0.25">
      <c r="A470" t="s">
        <v>20</v>
      </c>
      <c r="B470">
        <v>138</v>
      </c>
    </row>
    <row r="471" spans="1:2" x14ac:dyDescent="0.25">
      <c r="A471" t="s">
        <v>20</v>
      </c>
      <c r="B471">
        <v>3308</v>
      </c>
    </row>
    <row r="472" spans="1:2" x14ac:dyDescent="0.25">
      <c r="A472" t="s">
        <v>20</v>
      </c>
      <c r="B472">
        <v>127</v>
      </c>
    </row>
    <row r="473" spans="1:2" x14ac:dyDescent="0.25">
      <c r="A473" t="s">
        <v>20</v>
      </c>
      <c r="B473">
        <v>207</v>
      </c>
    </row>
    <row r="474" spans="1:2" x14ac:dyDescent="0.25">
      <c r="A474" t="s">
        <v>20</v>
      </c>
      <c r="B474">
        <v>181</v>
      </c>
    </row>
    <row r="475" spans="1:2" x14ac:dyDescent="0.25">
      <c r="A475" t="s">
        <v>20</v>
      </c>
      <c r="B475">
        <v>110</v>
      </c>
    </row>
    <row r="476" spans="1:2" x14ac:dyDescent="0.25">
      <c r="A476" t="s">
        <v>20</v>
      </c>
      <c r="B476">
        <v>185</v>
      </c>
    </row>
    <row r="477" spans="1:2" x14ac:dyDescent="0.25">
      <c r="A477" t="s">
        <v>20</v>
      </c>
      <c r="B477">
        <v>121</v>
      </c>
    </row>
    <row r="478" spans="1:2" x14ac:dyDescent="0.25">
      <c r="A478" t="s">
        <v>20</v>
      </c>
      <c r="B478">
        <v>106</v>
      </c>
    </row>
    <row r="479" spans="1:2" x14ac:dyDescent="0.25">
      <c r="A479" t="s">
        <v>20</v>
      </c>
      <c r="B479">
        <v>142</v>
      </c>
    </row>
    <row r="480" spans="1:2" x14ac:dyDescent="0.25">
      <c r="A480" t="s">
        <v>20</v>
      </c>
      <c r="B480">
        <v>233</v>
      </c>
    </row>
    <row r="481" spans="1:2" x14ac:dyDescent="0.25">
      <c r="A481" t="s">
        <v>20</v>
      </c>
      <c r="B481">
        <v>218</v>
      </c>
    </row>
    <row r="482" spans="1:2" x14ac:dyDescent="0.25">
      <c r="A482" t="s">
        <v>20</v>
      </c>
      <c r="B482">
        <v>76</v>
      </c>
    </row>
    <row r="483" spans="1:2" x14ac:dyDescent="0.25">
      <c r="A483" t="s">
        <v>20</v>
      </c>
      <c r="B483">
        <v>43</v>
      </c>
    </row>
    <row r="484" spans="1:2" x14ac:dyDescent="0.25">
      <c r="A484" t="s">
        <v>20</v>
      </c>
      <c r="B484">
        <v>221</v>
      </c>
    </row>
    <row r="485" spans="1:2" x14ac:dyDescent="0.25">
      <c r="A485" t="s">
        <v>20</v>
      </c>
      <c r="B485">
        <v>2805</v>
      </c>
    </row>
    <row r="486" spans="1:2" x14ac:dyDescent="0.25">
      <c r="A486" t="s">
        <v>20</v>
      </c>
      <c r="B486">
        <v>68</v>
      </c>
    </row>
    <row r="487" spans="1:2" x14ac:dyDescent="0.25">
      <c r="A487" t="s">
        <v>20</v>
      </c>
      <c r="B487">
        <v>183</v>
      </c>
    </row>
    <row r="488" spans="1:2" x14ac:dyDescent="0.25">
      <c r="A488" t="s">
        <v>20</v>
      </c>
      <c r="B488">
        <v>133</v>
      </c>
    </row>
    <row r="489" spans="1:2" x14ac:dyDescent="0.25">
      <c r="A489" t="s">
        <v>20</v>
      </c>
      <c r="B489">
        <v>2489</v>
      </c>
    </row>
    <row r="490" spans="1:2" x14ac:dyDescent="0.25">
      <c r="A490" t="s">
        <v>20</v>
      </c>
      <c r="B490">
        <v>69</v>
      </c>
    </row>
    <row r="491" spans="1:2" x14ac:dyDescent="0.25">
      <c r="A491" t="s">
        <v>20</v>
      </c>
      <c r="B491">
        <v>279</v>
      </c>
    </row>
    <row r="492" spans="1:2" x14ac:dyDescent="0.25">
      <c r="A492" t="s">
        <v>20</v>
      </c>
      <c r="B492">
        <v>210</v>
      </c>
    </row>
    <row r="493" spans="1:2" x14ac:dyDescent="0.25">
      <c r="A493" t="s">
        <v>20</v>
      </c>
      <c r="B493">
        <v>2100</v>
      </c>
    </row>
    <row r="494" spans="1:2" hidden="1" x14ac:dyDescent="0.25">
      <c r="A494" t="s">
        <v>74</v>
      </c>
      <c r="B494">
        <v>595</v>
      </c>
    </row>
    <row r="495" spans="1:2" x14ac:dyDescent="0.25">
      <c r="A495" t="s">
        <v>20</v>
      </c>
      <c r="B495">
        <v>252</v>
      </c>
    </row>
    <row r="496" spans="1:2" x14ac:dyDescent="0.25">
      <c r="A496" t="s">
        <v>20</v>
      </c>
      <c r="B496">
        <v>1280</v>
      </c>
    </row>
    <row r="497" spans="1:2" x14ac:dyDescent="0.25">
      <c r="A497" t="s">
        <v>20</v>
      </c>
      <c r="B497">
        <v>157</v>
      </c>
    </row>
    <row r="498" spans="1:2" x14ac:dyDescent="0.25">
      <c r="A498" t="s">
        <v>20</v>
      </c>
      <c r="B498">
        <v>194</v>
      </c>
    </row>
    <row r="499" spans="1:2" x14ac:dyDescent="0.25">
      <c r="A499" t="s">
        <v>20</v>
      </c>
      <c r="B499">
        <v>82</v>
      </c>
    </row>
    <row r="500" spans="1:2" x14ac:dyDescent="0.25">
      <c r="A500" t="s">
        <v>20</v>
      </c>
      <c r="B500">
        <v>4233</v>
      </c>
    </row>
    <row r="501" spans="1:2" x14ac:dyDescent="0.25">
      <c r="A501" t="s">
        <v>20</v>
      </c>
      <c r="B501">
        <v>1297</v>
      </c>
    </row>
    <row r="502" spans="1:2" x14ac:dyDescent="0.25">
      <c r="A502" t="s">
        <v>20</v>
      </c>
      <c r="B502">
        <v>165</v>
      </c>
    </row>
    <row r="503" spans="1:2" x14ac:dyDescent="0.25">
      <c r="A503" t="s">
        <v>20</v>
      </c>
      <c r="B503">
        <v>119</v>
      </c>
    </row>
    <row r="504" spans="1:2" x14ac:dyDescent="0.25">
      <c r="A504" t="s">
        <v>20</v>
      </c>
      <c r="B504">
        <v>1797</v>
      </c>
    </row>
    <row r="505" spans="1:2" x14ac:dyDescent="0.25">
      <c r="A505" t="s">
        <v>20</v>
      </c>
      <c r="B505">
        <v>261</v>
      </c>
    </row>
    <row r="506" spans="1:2" x14ac:dyDescent="0.25">
      <c r="A506" t="s">
        <v>20</v>
      </c>
      <c r="B506">
        <v>157</v>
      </c>
    </row>
    <row r="507" spans="1:2" x14ac:dyDescent="0.25">
      <c r="A507" t="s">
        <v>20</v>
      </c>
      <c r="B507">
        <v>3533</v>
      </c>
    </row>
    <row r="508" spans="1:2" x14ac:dyDescent="0.25">
      <c r="A508" t="s">
        <v>20</v>
      </c>
      <c r="B508">
        <v>155</v>
      </c>
    </row>
    <row r="509" spans="1:2" x14ac:dyDescent="0.25">
      <c r="A509" t="s">
        <v>20</v>
      </c>
      <c r="B509">
        <v>132</v>
      </c>
    </row>
    <row r="510" spans="1:2" x14ac:dyDescent="0.25">
      <c r="A510" t="s">
        <v>20</v>
      </c>
      <c r="B510">
        <v>1354</v>
      </c>
    </row>
    <row r="511" spans="1:2" x14ac:dyDescent="0.25">
      <c r="A511" t="s">
        <v>20</v>
      </c>
      <c r="B511">
        <v>48</v>
      </c>
    </row>
    <row r="512" spans="1:2" x14ac:dyDescent="0.25">
      <c r="A512" t="s">
        <v>20</v>
      </c>
      <c r="B512">
        <v>110</v>
      </c>
    </row>
    <row r="513" spans="1:2" x14ac:dyDescent="0.25">
      <c r="A513" t="s">
        <v>20</v>
      </c>
      <c r="B513">
        <v>172</v>
      </c>
    </row>
    <row r="514" spans="1:2" x14ac:dyDescent="0.25">
      <c r="A514" t="s">
        <v>20</v>
      </c>
      <c r="B514">
        <v>307</v>
      </c>
    </row>
    <row r="515" spans="1:2" hidden="1" x14ac:dyDescent="0.25">
      <c r="A515" t="s">
        <v>74</v>
      </c>
      <c r="B515">
        <v>35</v>
      </c>
    </row>
    <row r="516" spans="1:2" hidden="1" x14ac:dyDescent="0.25">
      <c r="A516" t="s">
        <v>74</v>
      </c>
      <c r="B516">
        <v>528</v>
      </c>
    </row>
    <row r="517" spans="1:2" x14ac:dyDescent="0.25">
      <c r="A517" t="s">
        <v>20</v>
      </c>
      <c r="B517">
        <v>160</v>
      </c>
    </row>
    <row r="518" spans="1:2" x14ac:dyDescent="0.25">
      <c r="A518" t="s">
        <v>20</v>
      </c>
      <c r="B518">
        <v>1467</v>
      </c>
    </row>
    <row r="519" spans="1:2" x14ac:dyDescent="0.25">
      <c r="A519" t="s">
        <v>20</v>
      </c>
      <c r="B519">
        <v>2662</v>
      </c>
    </row>
    <row r="520" spans="1:2" x14ac:dyDescent="0.25">
      <c r="A520" t="s">
        <v>20</v>
      </c>
      <c r="B520">
        <v>452</v>
      </c>
    </row>
    <row r="521" spans="1:2" x14ac:dyDescent="0.25">
      <c r="A521" t="s">
        <v>20</v>
      </c>
      <c r="B521">
        <v>158</v>
      </c>
    </row>
    <row r="522" spans="1:2" x14ac:dyDescent="0.25">
      <c r="A522" t="s">
        <v>20</v>
      </c>
      <c r="B522">
        <v>225</v>
      </c>
    </row>
    <row r="523" spans="1:2" x14ac:dyDescent="0.25">
      <c r="A523" t="s">
        <v>20</v>
      </c>
      <c r="B523">
        <v>65</v>
      </c>
    </row>
    <row r="524" spans="1:2" x14ac:dyDescent="0.25">
      <c r="A524" t="s">
        <v>20</v>
      </c>
      <c r="B524">
        <v>163</v>
      </c>
    </row>
    <row r="525" spans="1:2" x14ac:dyDescent="0.25">
      <c r="A525" t="s">
        <v>20</v>
      </c>
      <c r="B525">
        <v>85</v>
      </c>
    </row>
    <row r="526" spans="1:2" x14ac:dyDescent="0.25">
      <c r="A526" t="s">
        <v>20</v>
      </c>
      <c r="B526">
        <v>217</v>
      </c>
    </row>
    <row r="527" spans="1:2" x14ac:dyDescent="0.25">
      <c r="A527" t="s">
        <v>20</v>
      </c>
      <c r="B527">
        <v>150</v>
      </c>
    </row>
    <row r="528" spans="1:2" x14ac:dyDescent="0.25">
      <c r="A528" t="s">
        <v>20</v>
      </c>
      <c r="B528">
        <v>3272</v>
      </c>
    </row>
    <row r="529" spans="1:2" x14ac:dyDescent="0.25">
      <c r="A529" t="s">
        <v>20</v>
      </c>
      <c r="B529">
        <v>300</v>
      </c>
    </row>
    <row r="530" spans="1:2" x14ac:dyDescent="0.25">
      <c r="A530" t="s">
        <v>20</v>
      </c>
      <c r="B530">
        <v>126</v>
      </c>
    </row>
    <row r="531" spans="1:2" x14ac:dyDescent="0.25">
      <c r="A531" t="s">
        <v>20</v>
      </c>
      <c r="B531">
        <v>2320</v>
      </c>
    </row>
    <row r="532" spans="1:2" x14ac:dyDescent="0.25">
      <c r="A532" t="s">
        <v>20</v>
      </c>
      <c r="B532">
        <v>81</v>
      </c>
    </row>
    <row r="533" spans="1:2" hidden="1" x14ac:dyDescent="0.25">
      <c r="A533" t="s">
        <v>47</v>
      </c>
      <c r="B533">
        <v>3640</v>
      </c>
    </row>
    <row r="534" spans="1:2" x14ac:dyDescent="0.25">
      <c r="A534" t="s">
        <v>20</v>
      </c>
      <c r="B534">
        <v>1887</v>
      </c>
    </row>
    <row r="535" spans="1:2" x14ac:dyDescent="0.25">
      <c r="A535" t="s">
        <v>20</v>
      </c>
      <c r="B535">
        <v>4358</v>
      </c>
    </row>
    <row r="536" spans="1:2" x14ac:dyDescent="0.25">
      <c r="A536" t="s">
        <v>20</v>
      </c>
      <c r="B536">
        <v>53</v>
      </c>
    </row>
    <row r="537" spans="1:2" x14ac:dyDescent="0.25">
      <c r="A537" t="s">
        <v>20</v>
      </c>
      <c r="B537">
        <v>2414</v>
      </c>
    </row>
    <row r="538" spans="1:2" x14ac:dyDescent="0.25">
      <c r="A538" t="s">
        <v>20</v>
      </c>
      <c r="B538">
        <v>80</v>
      </c>
    </row>
    <row r="539" spans="1:2" x14ac:dyDescent="0.25">
      <c r="A539" t="s">
        <v>20</v>
      </c>
      <c r="B539">
        <v>193</v>
      </c>
    </row>
    <row r="540" spans="1:2" x14ac:dyDescent="0.25">
      <c r="A540" t="s">
        <v>20</v>
      </c>
      <c r="B540">
        <v>52</v>
      </c>
    </row>
    <row r="541" spans="1:2" x14ac:dyDescent="0.25">
      <c r="A541" t="s">
        <v>20</v>
      </c>
      <c r="B541">
        <v>290</v>
      </c>
    </row>
    <row r="542" spans="1:2" x14ac:dyDescent="0.25">
      <c r="A542" t="s">
        <v>20</v>
      </c>
      <c r="B542">
        <v>122</v>
      </c>
    </row>
    <row r="543" spans="1:2" x14ac:dyDescent="0.25">
      <c r="A543" t="s">
        <v>20</v>
      </c>
      <c r="B543">
        <v>1470</v>
      </c>
    </row>
    <row r="544" spans="1:2" x14ac:dyDescent="0.25">
      <c r="A544" t="s">
        <v>20</v>
      </c>
      <c r="B544">
        <v>165</v>
      </c>
    </row>
    <row r="545" spans="1:2" x14ac:dyDescent="0.25">
      <c r="A545" t="s">
        <v>20</v>
      </c>
      <c r="B545">
        <v>182</v>
      </c>
    </row>
    <row r="546" spans="1:2" x14ac:dyDescent="0.25">
      <c r="A546" t="s">
        <v>20</v>
      </c>
      <c r="B546">
        <v>199</v>
      </c>
    </row>
    <row r="547" spans="1:2" x14ac:dyDescent="0.25">
      <c r="A547" t="s">
        <v>20</v>
      </c>
      <c r="B547">
        <v>56</v>
      </c>
    </row>
    <row r="548" spans="1:2" x14ac:dyDescent="0.25">
      <c r="A548" t="s">
        <v>20</v>
      </c>
      <c r="B548">
        <v>1460</v>
      </c>
    </row>
    <row r="549" spans="1:2" x14ac:dyDescent="0.25">
      <c r="A549" t="s">
        <v>20</v>
      </c>
      <c r="B549">
        <v>123</v>
      </c>
    </row>
    <row r="550" spans="1:2" x14ac:dyDescent="0.25">
      <c r="A550" t="s">
        <v>20</v>
      </c>
      <c r="B550">
        <v>159</v>
      </c>
    </row>
    <row r="551" spans="1:2" x14ac:dyDescent="0.25">
      <c r="A551" t="s">
        <v>20</v>
      </c>
      <c r="B551">
        <v>110</v>
      </c>
    </row>
    <row r="552" spans="1:2" hidden="1" x14ac:dyDescent="0.25">
      <c r="A552" t="s">
        <v>74</v>
      </c>
      <c r="B552">
        <v>1</v>
      </c>
    </row>
    <row r="553" spans="1:2" x14ac:dyDescent="0.25">
      <c r="A553" t="s">
        <v>20</v>
      </c>
      <c r="B553">
        <v>236</v>
      </c>
    </row>
    <row r="554" spans="1:2" x14ac:dyDescent="0.25">
      <c r="A554" t="s">
        <v>20</v>
      </c>
      <c r="B554">
        <v>191</v>
      </c>
    </row>
    <row r="555" spans="1:2" x14ac:dyDescent="0.25">
      <c r="A555" t="s">
        <v>20</v>
      </c>
      <c r="B555">
        <v>3934</v>
      </c>
    </row>
    <row r="556" spans="1:2" x14ac:dyDescent="0.25">
      <c r="A556" t="s">
        <v>20</v>
      </c>
      <c r="B556">
        <v>80</v>
      </c>
    </row>
    <row r="557" spans="1:2" x14ac:dyDescent="0.25">
      <c r="A557" t="s">
        <v>20</v>
      </c>
      <c r="B557">
        <v>462</v>
      </c>
    </row>
    <row r="558" spans="1:2" x14ac:dyDescent="0.25">
      <c r="A558" t="s">
        <v>20</v>
      </c>
      <c r="B558">
        <v>179</v>
      </c>
    </row>
    <row r="559" spans="1:2" x14ac:dyDescent="0.25">
      <c r="A559" t="s">
        <v>20</v>
      </c>
      <c r="B559">
        <v>1866</v>
      </c>
    </row>
    <row r="560" spans="1:2" x14ac:dyDescent="0.25">
      <c r="A560" t="s">
        <v>20</v>
      </c>
      <c r="B560">
        <v>156</v>
      </c>
    </row>
    <row r="561" spans="1:2" x14ac:dyDescent="0.25">
      <c r="A561" t="s">
        <v>20</v>
      </c>
      <c r="B561">
        <v>255</v>
      </c>
    </row>
    <row r="562" spans="1:2" x14ac:dyDescent="0.25">
      <c r="A562" t="s">
        <v>20</v>
      </c>
      <c r="B562">
        <v>2261</v>
      </c>
    </row>
    <row r="563" spans="1:2" x14ac:dyDescent="0.25">
      <c r="A563" t="s">
        <v>20</v>
      </c>
      <c r="B563">
        <v>40</v>
      </c>
    </row>
    <row r="564" spans="1:2" x14ac:dyDescent="0.25">
      <c r="A564" t="s">
        <v>20</v>
      </c>
      <c r="B564">
        <v>2289</v>
      </c>
    </row>
    <row r="565" spans="1:2" x14ac:dyDescent="0.25">
      <c r="A565" t="s">
        <v>20</v>
      </c>
      <c r="B565">
        <v>65</v>
      </c>
    </row>
    <row r="566" spans="1:2" x14ac:dyDescent="0.25">
      <c r="A566" t="s">
        <v>20</v>
      </c>
      <c r="B566">
        <v>3777</v>
      </c>
    </row>
    <row r="567" spans="1:2" x14ac:dyDescent="0.25">
      <c r="A567" t="s">
        <v>20</v>
      </c>
      <c r="B567">
        <v>184</v>
      </c>
    </row>
    <row r="568" spans="1:2" x14ac:dyDescent="0.25">
      <c r="A568" t="s">
        <v>20</v>
      </c>
      <c r="B568">
        <v>85</v>
      </c>
    </row>
    <row r="569" spans="1:2" x14ac:dyDescent="0.25">
      <c r="A569" t="s">
        <v>20</v>
      </c>
      <c r="B569">
        <v>144</v>
      </c>
    </row>
    <row r="570" spans="1:2" x14ac:dyDescent="0.25">
      <c r="A570" t="s">
        <v>20</v>
      </c>
      <c r="B570">
        <v>1902</v>
      </c>
    </row>
    <row r="571" spans="1:2" x14ac:dyDescent="0.25">
      <c r="A571" t="s">
        <v>20</v>
      </c>
      <c r="B571">
        <v>105</v>
      </c>
    </row>
    <row r="572" spans="1:2" x14ac:dyDescent="0.25">
      <c r="A572" t="s">
        <v>20</v>
      </c>
      <c r="B572">
        <v>132</v>
      </c>
    </row>
    <row r="573" spans="1:2" x14ac:dyDescent="0.25">
      <c r="A573" t="s">
        <v>20</v>
      </c>
      <c r="B573">
        <v>96</v>
      </c>
    </row>
    <row r="574" spans="1:2" hidden="1" x14ac:dyDescent="0.25">
      <c r="A574" t="s">
        <v>74</v>
      </c>
      <c r="B574">
        <v>94</v>
      </c>
    </row>
    <row r="575" spans="1:2" x14ac:dyDescent="0.25">
      <c r="A575" t="s">
        <v>20</v>
      </c>
      <c r="B575">
        <v>114</v>
      </c>
    </row>
    <row r="576" spans="1:2" x14ac:dyDescent="0.25">
      <c r="A576" t="s">
        <v>20</v>
      </c>
      <c r="B576">
        <v>203</v>
      </c>
    </row>
    <row r="577" spans="1:2" x14ac:dyDescent="0.25">
      <c r="A577" t="s">
        <v>20</v>
      </c>
      <c r="B577">
        <v>1559</v>
      </c>
    </row>
    <row r="578" spans="1:2" x14ac:dyDescent="0.25">
      <c r="A578" t="s">
        <v>20</v>
      </c>
      <c r="B578">
        <v>1548</v>
      </c>
    </row>
    <row r="579" spans="1:2" hidden="1" x14ac:dyDescent="0.25">
      <c r="A579" t="s">
        <v>74</v>
      </c>
      <c r="B579">
        <v>37</v>
      </c>
    </row>
    <row r="580" spans="1:2" x14ac:dyDescent="0.25">
      <c r="A580" t="s">
        <v>20</v>
      </c>
      <c r="B580">
        <v>80</v>
      </c>
    </row>
    <row r="581" spans="1:2" x14ac:dyDescent="0.25">
      <c r="A581" t="s">
        <v>20</v>
      </c>
      <c r="B581">
        <v>131</v>
      </c>
    </row>
    <row r="582" spans="1:2" x14ac:dyDescent="0.25">
      <c r="A582" t="s">
        <v>20</v>
      </c>
      <c r="B582">
        <v>112</v>
      </c>
    </row>
    <row r="583" spans="1:2" x14ac:dyDescent="0.25">
      <c r="A583" t="s">
        <v>20</v>
      </c>
      <c r="B583">
        <v>155</v>
      </c>
    </row>
    <row r="584" spans="1:2" x14ac:dyDescent="0.25">
      <c r="A584" t="s">
        <v>20</v>
      </c>
      <c r="B584">
        <v>266</v>
      </c>
    </row>
    <row r="585" spans="1:2" x14ac:dyDescent="0.25">
      <c r="A585" t="s">
        <v>20</v>
      </c>
      <c r="B585">
        <v>155</v>
      </c>
    </row>
    <row r="586" spans="1:2" x14ac:dyDescent="0.25">
      <c r="A586" t="s">
        <v>20</v>
      </c>
      <c r="B586">
        <v>207</v>
      </c>
    </row>
    <row r="587" spans="1:2" x14ac:dyDescent="0.25">
      <c r="A587" t="s">
        <v>20</v>
      </c>
      <c r="B587">
        <v>245</v>
      </c>
    </row>
    <row r="588" spans="1:2" x14ac:dyDescent="0.25">
      <c r="A588" t="s">
        <v>20</v>
      </c>
      <c r="B588">
        <v>1573</v>
      </c>
    </row>
    <row r="589" spans="1:2" x14ac:dyDescent="0.25">
      <c r="A589" t="s">
        <v>20</v>
      </c>
      <c r="B589">
        <v>114</v>
      </c>
    </row>
    <row r="590" spans="1:2" x14ac:dyDescent="0.25">
      <c r="A590" t="s">
        <v>20</v>
      </c>
      <c r="B590">
        <v>93</v>
      </c>
    </row>
    <row r="591" spans="1:2" x14ac:dyDescent="0.25">
      <c r="A591" t="s">
        <v>20</v>
      </c>
      <c r="B591">
        <v>1681</v>
      </c>
    </row>
    <row r="592" spans="1:2" x14ac:dyDescent="0.25">
      <c r="A592" t="s">
        <v>20</v>
      </c>
      <c r="B592">
        <v>32</v>
      </c>
    </row>
    <row r="593" spans="1:2" x14ac:dyDescent="0.25">
      <c r="A593" t="s">
        <v>20</v>
      </c>
      <c r="B593">
        <v>135</v>
      </c>
    </row>
    <row r="594" spans="1:2" x14ac:dyDescent="0.25">
      <c r="A594" t="s">
        <v>20</v>
      </c>
      <c r="B594">
        <v>140</v>
      </c>
    </row>
    <row r="595" spans="1:2" x14ac:dyDescent="0.25">
      <c r="A595" t="s">
        <v>20</v>
      </c>
      <c r="B595">
        <v>92</v>
      </c>
    </row>
    <row r="596" spans="1:2" x14ac:dyDescent="0.25">
      <c r="A596" t="s">
        <v>20</v>
      </c>
      <c r="B596">
        <v>1015</v>
      </c>
    </row>
    <row r="597" spans="1:2" x14ac:dyDescent="0.25">
      <c r="A597" t="s">
        <v>20</v>
      </c>
      <c r="B597">
        <v>323</v>
      </c>
    </row>
    <row r="598" spans="1:2" x14ac:dyDescent="0.25">
      <c r="A598" t="s">
        <v>20</v>
      </c>
      <c r="B598">
        <v>2326</v>
      </c>
    </row>
    <row r="599" spans="1:2" x14ac:dyDescent="0.25">
      <c r="A599" t="s">
        <v>20</v>
      </c>
      <c r="B599">
        <v>381</v>
      </c>
    </row>
    <row r="600" spans="1:2" x14ac:dyDescent="0.25">
      <c r="A600" t="s">
        <v>20</v>
      </c>
      <c r="B600">
        <v>480</v>
      </c>
    </row>
    <row r="601" spans="1:2" x14ac:dyDescent="0.25">
      <c r="A601" t="s">
        <v>20</v>
      </c>
      <c r="B601">
        <v>226</v>
      </c>
    </row>
    <row r="602" spans="1:2" x14ac:dyDescent="0.25">
      <c r="A602" t="s">
        <v>20</v>
      </c>
      <c r="B602">
        <v>241</v>
      </c>
    </row>
    <row r="603" spans="1:2" x14ac:dyDescent="0.25">
      <c r="A603" t="s">
        <v>20</v>
      </c>
      <c r="B603">
        <v>132</v>
      </c>
    </row>
    <row r="604" spans="1:2" x14ac:dyDescent="0.25">
      <c r="A604" t="s">
        <v>20</v>
      </c>
      <c r="B604">
        <v>2043</v>
      </c>
    </row>
    <row r="613" spans="1:2" hidden="1" x14ac:dyDescent="0.25">
      <c r="A613" t="s">
        <v>74</v>
      </c>
      <c r="B613">
        <v>15</v>
      </c>
    </row>
    <row r="632" spans="1:2" hidden="1" x14ac:dyDescent="0.25">
      <c r="A632" t="s">
        <v>74</v>
      </c>
      <c r="B632">
        <v>87</v>
      </c>
    </row>
    <row r="634" spans="1:2" hidden="1" x14ac:dyDescent="0.25">
      <c r="A634" t="s">
        <v>47</v>
      </c>
      <c r="B634">
        <v>278</v>
      </c>
    </row>
    <row r="636" spans="1:2" hidden="1" x14ac:dyDescent="0.25">
      <c r="A636" t="s">
        <v>74</v>
      </c>
      <c r="B636">
        <v>1658</v>
      </c>
    </row>
    <row r="641" spans="1:2" hidden="1" x14ac:dyDescent="0.25">
      <c r="A641" t="s">
        <v>47</v>
      </c>
      <c r="B641">
        <v>45</v>
      </c>
    </row>
    <row r="650" spans="1:2" hidden="1" x14ac:dyDescent="0.25">
      <c r="A650" t="s">
        <v>74</v>
      </c>
      <c r="B650">
        <v>723</v>
      </c>
    </row>
    <row r="660" spans="1:2" hidden="1" x14ac:dyDescent="0.25">
      <c r="A660" t="s">
        <v>74</v>
      </c>
      <c r="B660">
        <v>390</v>
      </c>
    </row>
    <row r="668" spans="1:2" hidden="1" x14ac:dyDescent="0.25">
      <c r="A668" t="s">
        <v>74</v>
      </c>
      <c r="B668">
        <v>25</v>
      </c>
    </row>
    <row r="676" spans="1:2" hidden="1" x14ac:dyDescent="0.25">
      <c r="A676" t="s">
        <v>74</v>
      </c>
      <c r="B676">
        <v>1218</v>
      </c>
    </row>
    <row r="680" spans="1:2" hidden="1" x14ac:dyDescent="0.25">
      <c r="A680" t="s">
        <v>74</v>
      </c>
      <c r="B680">
        <v>215</v>
      </c>
    </row>
    <row r="722" spans="1:2" hidden="1" x14ac:dyDescent="0.25">
      <c r="A722" t="s">
        <v>74</v>
      </c>
      <c r="B722">
        <v>38</v>
      </c>
    </row>
    <row r="723" spans="1:2" hidden="1" x14ac:dyDescent="0.25">
      <c r="A723" t="s">
        <v>74</v>
      </c>
      <c r="B723">
        <v>60</v>
      </c>
    </row>
    <row r="728" spans="1:2" hidden="1" x14ac:dyDescent="0.25">
      <c r="A728" t="s">
        <v>74</v>
      </c>
      <c r="B728">
        <v>524</v>
      </c>
    </row>
    <row r="733" spans="1:2" hidden="1" x14ac:dyDescent="0.25">
      <c r="A733" t="s">
        <v>74</v>
      </c>
      <c r="B733">
        <v>219</v>
      </c>
    </row>
    <row r="738" spans="1:2" hidden="1" x14ac:dyDescent="0.25">
      <c r="A738" t="s">
        <v>74</v>
      </c>
      <c r="B738">
        <v>29</v>
      </c>
    </row>
    <row r="750" spans="1:2" hidden="1" x14ac:dyDescent="0.25">
      <c r="A750" t="s">
        <v>74</v>
      </c>
      <c r="B750">
        <v>614</v>
      </c>
    </row>
    <row r="754" spans="1:2" hidden="1" x14ac:dyDescent="0.25">
      <c r="A754" t="s">
        <v>74</v>
      </c>
      <c r="B754">
        <v>114</v>
      </c>
    </row>
    <row r="773" spans="1:2" hidden="1" x14ac:dyDescent="0.25">
      <c r="A773" t="s">
        <v>74</v>
      </c>
      <c r="B773">
        <v>26</v>
      </c>
    </row>
    <row r="783" spans="1:2" hidden="1" x14ac:dyDescent="0.25">
      <c r="A783" t="s">
        <v>74</v>
      </c>
      <c r="B783">
        <v>56</v>
      </c>
    </row>
    <row r="790" spans="1:2" hidden="1" x14ac:dyDescent="0.25">
      <c r="A790" t="s">
        <v>47</v>
      </c>
      <c r="B790">
        <v>31</v>
      </c>
    </row>
    <row r="792" spans="1:2" hidden="1" x14ac:dyDescent="0.25">
      <c r="A792" t="s">
        <v>74</v>
      </c>
      <c r="B792">
        <v>1113</v>
      </c>
    </row>
    <row r="846" spans="1:2" hidden="1" x14ac:dyDescent="0.25">
      <c r="A846" t="s">
        <v>74</v>
      </c>
      <c r="B846">
        <v>94</v>
      </c>
    </row>
    <row r="868" spans="1:2" hidden="1" x14ac:dyDescent="0.25">
      <c r="A868" t="s">
        <v>74</v>
      </c>
      <c r="B868">
        <v>898</v>
      </c>
    </row>
    <row r="905" spans="1:2" hidden="1" x14ac:dyDescent="0.25">
      <c r="A905" t="s">
        <v>47</v>
      </c>
      <c r="B905">
        <v>14</v>
      </c>
    </row>
    <row r="912" spans="1:2" hidden="1" x14ac:dyDescent="0.25">
      <c r="A912" t="s">
        <v>74</v>
      </c>
      <c r="B912">
        <v>296</v>
      </c>
    </row>
    <row r="919" spans="1:2" hidden="1" x14ac:dyDescent="0.25">
      <c r="A919" t="s">
        <v>47</v>
      </c>
      <c r="B919">
        <v>27</v>
      </c>
    </row>
    <row r="939" spans="1:2" hidden="1" x14ac:dyDescent="0.25">
      <c r="A939" t="s">
        <v>74</v>
      </c>
      <c r="B939">
        <v>976</v>
      </c>
    </row>
    <row r="942" spans="1:2" hidden="1" x14ac:dyDescent="0.25">
      <c r="A942" t="s">
        <v>47</v>
      </c>
      <c r="B942">
        <v>66</v>
      </c>
    </row>
    <row r="950" spans="1:2" hidden="1" x14ac:dyDescent="0.25">
      <c r="A950" t="s">
        <v>74</v>
      </c>
      <c r="B950">
        <v>160</v>
      </c>
    </row>
    <row r="954" spans="1:2" hidden="1" x14ac:dyDescent="0.25">
      <c r="A954" t="s">
        <v>74</v>
      </c>
      <c r="B954">
        <v>2266</v>
      </c>
    </row>
    <row r="995" spans="1:2" hidden="1" x14ac:dyDescent="0.25">
      <c r="A995" t="s">
        <v>74</v>
      </c>
      <c r="B995">
        <v>75</v>
      </c>
    </row>
    <row r="999" spans="1:2" hidden="1" x14ac:dyDescent="0.25">
      <c r="A999" t="s">
        <v>74</v>
      </c>
      <c r="B999">
        <v>139</v>
      </c>
    </row>
    <row r="1001" spans="1:2" hidden="1" x14ac:dyDescent="0.25">
      <c r="A1001" t="s">
        <v>74</v>
      </c>
      <c r="B1001">
        <v>1122</v>
      </c>
    </row>
  </sheetData>
  <autoFilter ref="A1:A1001" xr:uid="{62AA7D1D-E30D-4798-B1B7-7245B1898B81}">
    <filterColumn colId="0">
      <filters>
        <filter val="failed"/>
        <filter val="successful"/>
      </filters>
    </filterColumn>
    <sortState xmlns:xlrd2="http://schemas.microsoft.com/office/spreadsheetml/2017/richdata2" ref="A2:B1000">
      <sortCondition sortBy="cellColor" ref="A1:A1001" dxfId="8"/>
    </sortState>
  </autoFilter>
  <conditionalFormatting sqref="A1:A1048576">
    <cfRule type="containsText" dxfId="16" priority="9" operator="containsText" text="live">
      <formula>NOT(ISERROR(SEARCH("live",A1)))</formula>
    </cfRule>
    <cfRule type="containsText" dxfId="15" priority="10" operator="containsText" text="canceled">
      <formula>NOT(ISERROR(SEARCH("canceled",A1)))</formula>
    </cfRule>
    <cfRule type="containsText" dxfId="14" priority="11" operator="containsText" text="successful">
      <formula>NOT(ISERROR(SEARCH("successful",A1)))</formula>
    </cfRule>
    <cfRule type="containsText" dxfId="13" priority="12" operator="containsText" text="failed">
      <formula>NOT(ISERROR(SEARCH("failed",A1)))</formula>
    </cfRule>
  </conditionalFormatting>
  <conditionalFormatting sqref="D1 D366:D1048576">
    <cfRule type="containsText" dxfId="12" priority="5" operator="containsText" text="live">
      <formula>NOT(ISERROR(SEARCH("live",D1)))</formula>
    </cfRule>
    <cfRule type="containsText" dxfId="11" priority="6" operator="containsText" text="canceled">
      <formula>NOT(ISERROR(SEARCH("canceled",D1)))</formula>
    </cfRule>
    <cfRule type="containsText" dxfId="10" priority="7" operator="containsText" text="successful">
      <formula>NOT(ISERROR(SEARCH("successful",D1)))</formula>
    </cfRule>
    <cfRule type="containsText" dxfId="9" priority="8" operator="containsText" text="failed">
      <formula>NOT(ISERROR(SEARCH("failed",D1)))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60FD-74D9-4A0A-9719-A8AF43E365FB}">
  <dimension ref="A1:F12"/>
  <sheetViews>
    <sheetView workbookViewId="0">
      <selection activeCell="V17" sqref="V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15</v>
      </c>
    </row>
    <row r="3" spans="1:6" x14ac:dyDescent="0.25">
      <c r="A3" s="4" t="s">
        <v>2043</v>
      </c>
      <c r="B3" s="4" t="s">
        <v>2035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5" t="s">
        <v>2036</v>
      </c>
      <c r="C5">
        <v>4</v>
      </c>
      <c r="E5">
        <v>3</v>
      </c>
      <c r="F5">
        <v>7</v>
      </c>
    </row>
    <row r="6" spans="1:6" x14ac:dyDescent="0.25">
      <c r="A6" s="5" t="s">
        <v>2037</v>
      </c>
      <c r="C6">
        <v>2</v>
      </c>
      <c r="F6">
        <v>2</v>
      </c>
    </row>
    <row r="7" spans="1:6" x14ac:dyDescent="0.25">
      <c r="A7" s="5" t="s">
        <v>2038</v>
      </c>
      <c r="C7">
        <v>2</v>
      </c>
      <c r="E7">
        <v>5</v>
      </c>
      <c r="F7">
        <v>7</v>
      </c>
    </row>
    <row r="8" spans="1:6" x14ac:dyDescent="0.25">
      <c r="A8" s="5" t="s">
        <v>2039</v>
      </c>
      <c r="C8">
        <v>2</v>
      </c>
      <c r="F8">
        <v>2</v>
      </c>
    </row>
    <row r="9" spans="1:6" x14ac:dyDescent="0.25">
      <c r="A9" s="5" t="s">
        <v>2040</v>
      </c>
      <c r="E9">
        <v>3</v>
      </c>
      <c r="F9">
        <v>3</v>
      </c>
    </row>
    <row r="10" spans="1:6" x14ac:dyDescent="0.25">
      <c r="A10" s="5" t="s">
        <v>2041</v>
      </c>
      <c r="D10">
        <v>1</v>
      </c>
      <c r="E10">
        <v>4</v>
      </c>
      <c r="F10">
        <v>5</v>
      </c>
    </row>
    <row r="11" spans="1:6" x14ac:dyDescent="0.25">
      <c r="A11" s="5" t="s">
        <v>2042</v>
      </c>
      <c r="B11">
        <v>2</v>
      </c>
      <c r="C11">
        <v>9</v>
      </c>
      <c r="E11">
        <v>7</v>
      </c>
      <c r="F11">
        <v>18</v>
      </c>
    </row>
    <row r="12" spans="1:6" x14ac:dyDescent="0.25">
      <c r="A12" s="5" t="s">
        <v>2034</v>
      </c>
      <c r="B12">
        <v>2</v>
      </c>
      <c r="C12">
        <v>19</v>
      </c>
      <c r="D12">
        <v>1</v>
      </c>
      <c r="E12">
        <v>22</v>
      </c>
      <c r="F12">
        <v>44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C785-9365-496D-9726-403C4705CB27}">
  <dimension ref="A1:F30"/>
  <sheetViews>
    <sheetView workbookViewId="0">
      <selection activeCell="K40" sqref="K4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21</v>
      </c>
    </row>
    <row r="2" spans="1:6" x14ac:dyDescent="0.25">
      <c r="A2" s="4" t="s">
        <v>2031</v>
      </c>
      <c r="B2" t="s">
        <v>2044</v>
      </c>
    </row>
    <row r="4" spans="1:6" x14ac:dyDescent="0.25">
      <c r="A4" s="4" t="s">
        <v>2043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2045</v>
      </c>
      <c r="B6">
        <v>1</v>
      </c>
      <c r="C6">
        <v>7</v>
      </c>
      <c r="D6">
        <v>2</v>
      </c>
      <c r="E6">
        <v>17</v>
      </c>
      <c r="F6">
        <v>27</v>
      </c>
    </row>
    <row r="7" spans="1:6" x14ac:dyDescent="0.25">
      <c r="A7" s="5" t="s">
        <v>2046</v>
      </c>
      <c r="E7">
        <v>4</v>
      </c>
      <c r="F7">
        <v>4</v>
      </c>
    </row>
    <row r="8" spans="1:6" x14ac:dyDescent="0.25">
      <c r="A8" s="5" t="s">
        <v>2047</v>
      </c>
      <c r="B8">
        <v>4</v>
      </c>
      <c r="C8">
        <v>12</v>
      </c>
      <c r="E8">
        <v>25</v>
      </c>
      <c r="F8">
        <v>41</v>
      </c>
    </row>
    <row r="9" spans="1:6" x14ac:dyDescent="0.25">
      <c r="A9" s="5" t="s">
        <v>2048</v>
      </c>
      <c r="B9">
        <v>2</v>
      </c>
      <c r="C9">
        <v>9</v>
      </c>
      <c r="D9">
        <v>1</v>
      </c>
      <c r="E9">
        <v>17</v>
      </c>
      <c r="F9">
        <v>29</v>
      </c>
    </row>
    <row r="10" spans="1:6" x14ac:dyDescent="0.25">
      <c r="A10" s="5" t="s">
        <v>2049</v>
      </c>
      <c r="C10">
        <v>6</v>
      </c>
      <c r="E10">
        <v>10</v>
      </c>
      <c r="F10">
        <v>16</v>
      </c>
    </row>
    <row r="11" spans="1:6" x14ac:dyDescent="0.25">
      <c r="A11" s="5" t="s">
        <v>2050</v>
      </c>
      <c r="B11">
        <v>1</v>
      </c>
      <c r="C11">
        <v>6</v>
      </c>
      <c r="E11">
        <v>5</v>
      </c>
      <c r="F11">
        <v>12</v>
      </c>
    </row>
    <row r="12" spans="1:6" x14ac:dyDescent="0.25">
      <c r="A12" s="5" t="s">
        <v>2051</v>
      </c>
      <c r="B12">
        <v>3</v>
      </c>
      <c r="C12">
        <v>15</v>
      </c>
      <c r="E12">
        <v>17</v>
      </c>
      <c r="F12">
        <v>35</v>
      </c>
    </row>
    <row r="13" spans="1:6" x14ac:dyDescent="0.25">
      <c r="A13" s="5" t="s">
        <v>2052</v>
      </c>
      <c r="B13">
        <v>1</v>
      </c>
      <c r="C13">
        <v>15</v>
      </c>
      <c r="E13">
        <v>18</v>
      </c>
      <c r="F13">
        <v>34</v>
      </c>
    </row>
    <row r="14" spans="1:6" x14ac:dyDescent="0.25">
      <c r="A14" s="5" t="s">
        <v>2053</v>
      </c>
      <c r="B14">
        <v>1</v>
      </c>
      <c r="C14">
        <v>4</v>
      </c>
      <c r="E14">
        <v>6</v>
      </c>
      <c r="F14">
        <v>11</v>
      </c>
    </row>
    <row r="15" spans="1:6" x14ac:dyDescent="0.25">
      <c r="A15" s="5" t="s">
        <v>2054</v>
      </c>
      <c r="E15">
        <v>3</v>
      </c>
      <c r="F15">
        <v>3</v>
      </c>
    </row>
    <row r="16" spans="1:6" x14ac:dyDescent="0.25">
      <c r="A16" s="5" t="s">
        <v>2055</v>
      </c>
      <c r="C16">
        <v>7</v>
      </c>
      <c r="D16">
        <v>1</v>
      </c>
      <c r="E16">
        <v>3</v>
      </c>
      <c r="F16">
        <v>11</v>
      </c>
    </row>
    <row r="17" spans="1:6" x14ac:dyDescent="0.25">
      <c r="A17" s="5" t="s">
        <v>2056</v>
      </c>
      <c r="B17">
        <v>1</v>
      </c>
      <c r="C17">
        <v>4</v>
      </c>
      <c r="D17">
        <v>1</v>
      </c>
      <c r="E17">
        <v>8</v>
      </c>
      <c r="F17">
        <v>14</v>
      </c>
    </row>
    <row r="18" spans="1:6" x14ac:dyDescent="0.25">
      <c r="A18" s="5" t="s">
        <v>2057</v>
      </c>
      <c r="B18">
        <v>3</v>
      </c>
      <c r="C18">
        <v>6</v>
      </c>
      <c r="D18">
        <v>1</v>
      </c>
      <c r="E18">
        <v>24</v>
      </c>
      <c r="F18">
        <v>34</v>
      </c>
    </row>
    <row r="19" spans="1:6" x14ac:dyDescent="0.25">
      <c r="A19" s="5" t="s">
        <v>2058</v>
      </c>
      <c r="B19">
        <v>17</v>
      </c>
      <c r="C19">
        <v>106</v>
      </c>
      <c r="D19">
        <v>1</v>
      </c>
      <c r="E19">
        <v>149</v>
      </c>
      <c r="F19">
        <v>273</v>
      </c>
    </row>
    <row r="20" spans="1:6" x14ac:dyDescent="0.25">
      <c r="A20" s="5" t="s">
        <v>2059</v>
      </c>
      <c r="C20">
        <v>3</v>
      </c>
      <c r="E20">
        <v>3</v>
      </c>
      <c r="F20">
        <v>6</v>
      </c>
    </row>
    <row r="21" spans="1:6" x14ac:dyDescent="0.25">
      <c r="A21" s="5" t="s">
        <v>2060</v>
      </c>
      <c r="B21">
        <v>4</v>
      </c>
      <c r="C21">
        <v>19</v>
      </c>
      <c r="E21">
        <v>39</v>
      </c>
      <c r="F21">
        <v>62</v>
      </c>
    </row>
    <row r="22" spans="1:6" x14ac:dyDescent="0.25">
      <c r="A22" s="5" t="s">
        <v>2061</v>
      </c>
      <c r="C22">
        <v>7</v>
      </c>
      <c r="E22">
        <v>4</v>
      </c>
      <c r="F22">
        <v>11</v>
      </c>
    </row>
    <row r="23" spans="1:6" x14ac:dyDescent="0.25">
      <c r="A23" s="5" t="s">
        <v>2062</v>
      </c>
      <c r="B23">
        <v>1</v>
      </c>
      <c r="C23">
        <v>3</v>
      </c>
      <c r="E23">
        <v>4</v>
      </c>
      <c r="F23">
        <v>8</v>
      </c>
    </row>
    <row r="24" spans="1:6" x14ac:dyDescent="0.25">
      <c r="A24" s="5" t="s">
        <v>2063</v>
      </c>
      <c r="B24">
        <v>2</v>
      </c>
      <c r="C24">
        <v>3</v>
      </c>
      <c r="E24">
        <v>9</v>
      </c>
      <c r="F24">
        <v>14</v>
      </c>
    </row>
    <row r="25" spans="1:6" x14ac:dyDescent="0.25">
      <c r="A25" s="5" t="s">
        <v>2064</v>
      </c>
      <c r="C25">
        <v>5</v>
      </c>
      <c r="E25">
        <v>12</v>
      </c>
      <c r="F25">
        <v>17</v>
      </c>
    </row>
    <row r="26" spans="1:6" x14ac:dyDescent="0.25">
      <c r="A26" s="5" t="s">
        <v>2065</v>
      </c>
      <c r="B26">
        <v>1</v>
      </c>
      <c r="C26">
        <v>13</v>
      </c>
      <c r="D26">
        <v>1</v>
      </c>
      <c r="E26">
        <v>11</v>
      </c>
      <c r="F26">
        <v>26</v>
      </c>
    </row>
    <row r="27" spans="1:6" x14ac:dyDescent="0.25">
      <c r="A27" s="5" t="s">
        <v>2066</v>
      </c>
      <c r="C27">
        <v>14</v>
      </c>
      <c r="D27">
        <v>1</v>
      </c>
      <c r="E27">
        <v>19</v>
      </c>
      <c r="F27">
        <v>34</v>
      </c>
    </row>
    <row r="28" spans="1:6" x14ac:dyDescent="0.25">
      <c r="A28" s="5" t="s">
        <v>2067</v>
      </c>
      <c r="B28">
        <v>2</v>
      </c>
      <c r="C28">
        <v>10</v>
      </c>
      <c r="E28">
        <v>26</v>
      </c>
      <c r="F28">
        <v>38</v>
      </c>
    </row>
    <row r="29" spans="1:6" x14ac:dyDescent="0.25">
      <c r="A29" s="5" t="s">
        <v>2068</v>
      </c>
      <c r="E29">
        <v>3</v>
      </c>
      <c r="F29">
        <v>3</v>
      </c>
    </row>
    <row r="30" spans="1:6" x14ac:dyDescent="0.25">
      <c r="A30" s="5" t="s">
        <v>2034</v>
      </c>
      <c r="B30">
        <v>44</v>
      </c>
      <c r="C30">
        <v>274</v>
      </c>
      <c r="D30">
        <v>9</v>
      </c>
      <c r="E30">
        <v>436</v>
      </c>
      <c r="F30">
        <v>763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9327-5DC6-434E-8039-48E50ED15CF0}">
  <dimension ref="A1:E18"/>
  <sheetViews>
    <sheetView workbookViewId="0">
      <selection activeCell="A11" sqref="A11"/>
    </sheetView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4" t="s">
        <v>2083</v>
      </c>
      <c r="B1" t="s" vm="1">
        <v>2084</v>
      </c>
    </row>
    <row r="2" spans="1:5" x14ac:dyDescent="0.25">
      <c r="A2" s="4" t="s">
        <v>2031</v>
      </c>
      <c r="B2" t="s" vm="2">
        <v>2042</v>
      </c>
    </row>
    <row r="4" spans="1:5" x14ac:dyDescent="0.25">
      <c r="A4" s="4" t="s">
        <v>2043</v>
      </c>
      <c r="B4" s="4" t="s">
        <v>2035</v>
      </c>
    </row>
    <row r="5" spans="1:5" x14ac:dyDescent="0.25">
      <c r="A5" s="4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5" t="s">
        <v>2071</v>
      </c>
      <c r="B6">
        <v>3</v>
      </c>
      <c r="C6">
        <v>14</v>
      </c>
      <c r="D6">
        <v>15</v>
      </c>
      <c r="E6">
        <v>32</v>
      </c>
    </row>
    <row r="7" spans="1:5" x14ac:dyDescent="0.25">
      <c r="A7" s="5" t="s">
        <v>2072</v>
      </c>
      <c r="B7">
        <v>2</v>
      </c>
      <c r="C7">
        <v>7</v>
      </c>
      <c r="D7">
        <v>14</v>
      </c>
      <c r="E7">
        <v>23</v>
      </c>
    </row>
    <row r="8" spans="1:5" x14ac:dyDescent="0.25">
      <c r="A8" s="5" t="s">
        <v>2073</v>
      </c>
      <c r="B8">
        <v>1</v>
      </c>
      <c r="C8">
        <v>11</v>
      </c>
      <c r="D8">
        <v>17</v>
      </c>
      <c r="E8">
        <v>29</v>
      </c>
    </row>
    <row r="9" spans="1:5" x14ac:dyDescent="0.25">
      <c r="A9" s="5" t="s">
        <v>2074</v>
      </c>
      <c r="C9">
        <v>9</v>
      </c>
      <c r="D9">
        <v>16</v>
      </c>
      <c r="E9">
        <v>25</v>
      </c>
    </row>
    <row r="10" spans="1:5" x14ac:dyDescent="0.25">
      <c r="A10" s="5" t="s">
        <v>2075</v>
      </c>
      <c r="B10">
        <v>2</v>
      </c>
      <c r="C10">
        <v>15</v>
      </c>
      <c r="D10">
        <v>10</v>
      </c>
      <c r="E10">
        <v>27</v>
      </c>
    </row>
    <row r="11" spans="1:5" x14ac:dyDescent="0.25">
      <c r="A11" s="5" t="s">
        <v>2076</v>
      </c>
      <c r="C11">
        <v>11</v>
      </c>
      <c r="D11">
        <v>21</v>
      </c>
      <c r="E11">
        <v>32</v>
      </c>
    </row>
    <row r="12" spans="1:5" x14ac:dyDescent="0.25">
      <c r="A12" s="5" t="s">
        <v>2077</v>
      </c>
      <c r="B12">
        <v>2</v>
      </c>
      <c r="C12">
        <v>12</v>
      </c>
      <c r="D12">
        <v>17</v>
      </c>
      <c r="E12">
        <v>31</v>
      </c>
    </row>
    <row r="13" spans="1:5" x14ac:dyDescent="0.25">
      <c r="A13" s="5" t="s">
        <v>2078</v>
      </c>
      <c r="B13">
        <v>3</v>
      </c>
      <c r="C13">
        <v>12</v>
      </c>
      <c r="D13">
        <v>10</v>
      </c>
      <c r="E13">
        <v>25</v>
      </c>
    </row>
    <row r="14" spans="1:5" x14ac:dyDescent="0.25">
      <c r="A14" s="5" t="s">
        <v>2079</v>
      </c>
      <c r="B14">
        <v>2</v>
      </c>
      <c r="C14">
        <v>8</v>
      </c>
      <c r="D14">
        <v>19</v>
      </c>
      <c r="E14">
        <v>29</v>
      </c>
    </row>
    <row r="15" spans="1:5" x14ac:dyDescent="0.25">
      <c r="A15" s="5" t="s">
        <v>2080</v>
      </c>
      <c r="B15">
        <v>4</v>
      </c>
      <c r="C15">
        <v>13</v>
      </c>
      <c r="D15">
        <v>18</v>
      </c>
      <c r="E15">
        <v>35</v>
      </c>
    </row>
    <row r="16" spans="1:5" x14ac:dyDescent="0.25">
      <c r="A16" s="5" t="s">
        <v>2081</v>
      </c>
      <c r="B16">
        <v>2</v>
      </c>
      <c r="C16">
        <v>11</v>
      </c>
      <c r="D16">
        <v>16</v>
      </c>
      <c r="E16">
        <v>29</v>
      </c>
    </row>
    <row r="17" spans="1:5" x14ac:dyDescent="0.25">
      <c r="A17" s="5" t="s">
        <v>2082</v>
      </c>
      <c r="B17">
        <v>2</v>
      </c>
      <c r="C17">
        <v>9</v>
      </c>
      <c r="D17">
        <v>14</v>
      </c>
      <c r="E17">
        <v>25</v>
      </c>
    </row>
    <row r="18" spans="1:5" x14ac:dyDescent="0.25">
      <c r="A18" s="5" t="s">
        <v>2034</v>
      </c>
      <c r="B18">
        <v>23</v>
      </c>
      <c r="C18">
        <v>132</v>
      </c>
      <c r="D18">
        <v>187</v>
      </c>
      <c r="E18">
        <v>342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7DDC-2ED7-40AC-8CF7-79DEC05165CF}">
  <dimension ref="A1:J13"/>
  <sheetViews>
    <sheetView workbookViewId="0">
      <selection activeCell="L22" sqref="L22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10" x14ac:dyDescent="0.25">
      <c r="A1" s="7" t="s">
        <v>2085</v>
      </c>
      <c r="B1" s="7" t="s">
        <v>2086</v>
      </c>
      <c r="C1" s="7" t="s">
        <v>2087</v>
      </c>
      <c r="D1" s="7" t="s">
        <v>2088</v>
      </c>
      <c r="E1" s="7" t="s">
        <v>2089</v>
      </c>
      <c r="F1" s="7" t="s">
        <v>2090</v>
      </c>
      <c r="G1" s="7" t="s">
        <v>2091</v>
      </c>
      <c r="H1" s="7" t="s">
        <v>2092</v>
      </c>
      <c r="I1" s="7"/>
      <c r="J1" s="7"/>
    </row>
    <row r="2" spans="1:10" x14ac:dyDescent="0.25">
      <c r="A2" t="s">
        <v>2093</v>
      </c>
      <c r="B2">
        <f>COUNTIFS('Crowdfunding main data sheet'!D2:D1001, "&lt;1000", 'Crowdfunding main data sheet'!G2:G1001, "successful")</f>
        <v>30</v>
      </c>
      <c r="C2">
        <f>COUNTIFS('Crowdfunding main data sheet'!D2:D1001, "&lt;1000", 'Crowdfunding main data sheet'!G2:G1001, "failed")</f>
        <v>20</v>
      </c>
      <c r="D2">
        <f>COUNTIFS('Crowdfunding main data sheet'!D2:D1001, "&lt;1000", 'Crowdfunding main data sheet'!G2:G1001, "canceled")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10" x14ac:dyDescent="0.25">
      <c r="A3" t="s">
        <v>2094</v>
      </c>
      <c r="B3">
        <f>COUNTIFS('Crowdfunding main data sheet'!D2:D1001, "&gt;=1000",'Crowdfunding main data sheet'!D2:D1001, "&lt;5000", 'Crowdfunding main data sheet'!G2:G1001, "successful")</f>
        <v>191</v>
      </c>
      <c r="C3">
        <f>COUNTIFS('Crowdfunding main data sheet'!D2:D1001, "&gt;=1000", 'Crowdfunding main data sheet'!D2:D1001, "&lt;=4999", 'Crowdfunding main data sheet'!G2:G1001, "failed")</f>
        <v>38</v>
      </c>
      <c r="D3">
        <f>COUNTIFS('Crowdfunding main data sheet'!D2:D1001, "&gt;=1000", 'Crowdfunding main data sheet'!D2:D1001, "&lt;=4999", 'Crowdfunding main data sheet'!G2:G1001, "canceled")</f>
        <v>2</v>
      </c>
      <c r="E3">
        <f t="shared" ref="E3:E13" si="0">SUM(B3:D3)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10" x14ac:dyDescent="0.25">
      <c r="A4" t="s">
        <v>2095</v>
      </c>
      <c r="B4">
        <f>COUNTIFS('Crowdfunding main data sheet'!D2:D1001, "&gt;=5000",'Crowdfunding main data sheet'!D2:D1001, "&lt;=9999", 'Crowdfunding main data sheet'!G2:G1001, "successful")</f>
        <v>164</v>
      </c>
      <c r="C4">
        <f>COUNTIFS('Crowdfunding main data sheet'!D2:D1001, "&gt;=5000", 'Crowdfunding main data sheet'!D2:D1001, "&lt;=9999", 'Crowdfunding main data sheet'!G2:G1001, "failed")</f>
        <v>126</v>
      </c>
      <c r="D4">
        <f>COUNTIFS('Crowdfunding main data sheet'!D2:D1001, "&gt;=5000", 'Crowdfunding main data sheet'!D2:D1001, "&lt;=9999", 'Crowdfunding main data sheet'!G2:G1001, 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10" x14ac:dyDescent="0.25">
      <c r="A5" t="s">
        <v>2096</v>
      </c>
      <c r="B5">
        <f>COUNTIFS('Crowdfunding main data sheet'!D2:D1001, "&gt;=10000",'Crowdfunding main data sheet'!D2:D1001, "&lt;=14999", 'Crowdfunding main data sheet'!G2:G1001, "successful")</f>
        <v>4</v>
      </c>
      <c r="C5">
        <f>COUNTIFS('Crowdfunding main data sheet'!D2:D1001, "&gt;=10000", 'Crowdfunding main data sheet'!D2:D1001, "&lt;=14999", 'Crowdfunding main data sheet'!G2:G1001, "failed")</f>
        <v>5</v>
      </c>
      <c r="D5">
        <f>COUNTIFS('Crowdfunding main data sheet'!D2:D1001, "&gt;=10000", 'Crowdfunding main data sheet'!D2:D1001, "&lt;=14999", 'Crowdfunding main data sheet'!G2:G1001, 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10" x14ac:dyDescent="0.25">
      <c r="A6" t="s">
        <v>2097</v>
      </c>
      <c r="B6">
        <f>COUNTIFS('Crowdfunding main data sheet'!D2:D1001, "&gt;=15000",'Crowdfunding main data sheet'!D2:D1001, "&lt;=19999", 'Crowdfunding main data sheet'!G2:G1001, "successful")</f>
        <v>10</v>
      </c>
      <c r="C6">
        <f>COUNTIFS('Crowdfunding main data sheet'!D2:D1001, "&gt;=15000", 'Crowdfunding main data sheet'!D2:D1001, "&lt;=19999", 'Crowdfunding main data sheet'!G2:G1001, "failed")</f>
        <v>0</v>
      </c>
      <c r="D6">
        <f>COUNTIFS('Crowdfunding main data sheet'!D2:D1001, "&gt;=15000", 'Crowdfunding main data sheet'!D2:D1001, "&lt;=19999", 'Crowdfunding main data sheet'!G2:G1001, 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10" x14ac:dyDescent="0.25">
      <c r="A7" t="s">
        <v>2098</v>
      </c>
      <c r="B7">
        <f>COUNTIFS('Crowdfunding main data sheet'!D2:D1001, "&gt;=20000",'Crowdfunding main data sheet'!D2:D1001, "&lt;=24999", 'Crowdfunding main data sheet'!G2:G1001, "successful")</f>
        <v>7</v>
      </c>
      <c r="C7">
        <f>COUNTIFS('Crowdfunding main data sheet'!D2:D1001, "&gt;=20000", 'Crowdfunding main data sheet'!D2:D1001, "&lt;=24999", 'Crowdfunding main data sheet'!G2:G1001, "failed")</f>
        <v>0</v>
      </c>
      <c r="D7">
        <f>COUNTIFS('Crowdfunding main data sheet'!D2:D1001, "&gt;=20000", 'Crowdfunding main data sheet'!D2:D1001, "&lt;=24999", 'Crowdfunding main data sheet'!G2:G1001, 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10" x14ac:dyDescent="0.25">
      <c r="A8" t="s">
        <v>2099</v>
      </c>
      <c r="B8">
        <f>COUNTIFS('Crowdfunding main data sheet'!D2:D1001, "&gt;=25000",'Crowdfunding main data sheet'!D2:D1001, "&lt;=29999", 'Crowdfunding main data sheet'!G2:G1001, "successful")</f>
        <v>11</v>
      </c>
      <c r="C8">
        <f>COUNTIFS('Crowdfunding main data sheet'!D2:D1001, "&gt;=25000", 'Crowdfunding main data sheet'!D2:D1001, "&lt;=29999", 'Crowdfunding main data sheet'!G2:G1001, "failed")</f>
        <v>3</v>
      </c>
      <c r="D8">
        <f>COUNTIFS('Crowdfunding main data sheet'!D2:D1001, "&gt;=25000", 'Crowdfunding main data sheet'!D2:D1001, "&lt;=29999", 'Crowdfunding main data sheet'!G2:G1001, 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10" x14ac:dyDescent="0.25">
      <c r="A9" t="s">
        <v>2100</v>
      </c>
      <c r="B9">
        <f>COUNTIFS('Crowdfunding main data sheet'!D2:D1001, "&gt;=30000",'Crowdfunding main data sheet'!D2:D1001, "&lt;=34999", 'Crowdfunding main data sheet'!G2:G1001, "successful")</f>
        <v>7</v>
      </c>
      <c r="C9">
        <f>COUNTIFS('Crowdfunding main data sheet'!D2:D1001, "&gt;=30000", 'Crowdfunding main data sheet'!D2:D1001, "&lt;=34999", 'Crowdfunding main data sheet'!G2:G1001, "failed")</f>
        <v>0</v>
      </c>
      <c r="D9">
        <f>COUNTIFS('Crowdfunding main data sheet'!D2:D1001, "&gt;=30000", 'Crowdfunding main data sheet'!D2:D1001, "&lt;=34999", 'Crowdfunding main data sheet'!G2:G1001, 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10" x14ac:dyDescent="0.25">
      <c r="A10" t="s">
        <v>2101</v>
      </c>
      <c r="B10">
        <f>COUNTIFS('Crowdfunding main data sheet'!D2:D1001, "&gt;=35000",'Crowdfunding main data sheet'!D2:D1001, "&lt;=39999", 'Crowdfunding main data sheet'!G2:G1001, "successful")</f>
        <v>8</v>
      </c>
      <c r="C10">
        <f>COUNTIFS('Crowdfunding main data sheet'!D2:D1001, "&gt;=35000", 'Crowdfunding main data sheet'!D2:D1001, "&lt;=39999", 'Crowdfunding main data sheet'!G2:G1001, "failed")</f>
        <v>3</v>
      </c>
      <c r="D10">
        <f>COUNTIFS('Crowdfunding main data sheet'!D2:D1001, "&gt;=35000", 'Crowdfunding main data sheet'!D2:D1001, "&lt;=39999", 'Crowdfunding main data sheet'!G2:G1001, 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10" x14ac:dyDescent="0.25">
      <c r="A11" t="s">
        <v>2102</v>
      </c>
      <c r="B11">
        <f>COUNTIFS('Crowdfunding main data sheet'!D2:D1001, "&gt;=40000",'Crowdfunding main data sheet'!D2:D1001, "&lt;=44999", 'Crowdfunding main data sheet'!G2:G1001, "successful")</f>
        <v>11</v>
      </c>
      <c r="C11">
        <f>COUNTIFS('Crowdfunding main data sheet'!D2:D1001, "&gt;=40000", 'Crowdfunding main data sheet'!D2:D1001, "&lt;=44999", 'Crowdfunding main data sheet'!G2:G1001, "failed")</f>
        <v>3</v>
      </c>
      <c r="D11">
        <f>COUNTIFS('Crowdfunding main data sheet'!D2:D1001, "&gt;=40000", 'Crowdfunding main data sheet'!D2:D1001, "&lt;=44999", 'Crowdfunding main data sheet'!G2:G1001, 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10" x14ac:dyDescent="0.25">
      <c r="A12" t="s">
        <v>2103</v>
      </c>
      <c r="B12">
        <f>COUNTIFS('Crowdfunding main data sheet'!D2:D1001, "&gt;=45000",'Crowdfunding main data sheet'!D2:D1001, "&lt;=49999", 'Crowdfunding main data sheet'!G2:G1001, "successful")</f>
        <v>8</v>
      </c>
      <c r="C12">
        <f>COUNTIFS('Crowdfunding main data sheet'!D2:D1001, "&gt;=45000", 'Crowdfunding main data sheet'!D2:D1001, "&lt;=49999", 'Crowdfunding main data sheet'!G2:G1001, "failed")</f>
        <v>3</v>
      </c>
      <c r="D12">
        <f>COUNTIFS('Crowdfunding main data sheet'!D2:D1001, "&gt;=45000", 'Crowdfunding main data sheet'!D2:D1001, "&lt;=49999", 'Crowdfunding main data sheet'!G2:G1001, 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10" x14ac:dyDescent="0.25">
      <c r="A13" t="s">
        <v>2104</v>
      </c>
      <c r="B13">
        <f>COUNTIFS('Crowdfunding main data sheet'!D2:D1001, "&gt;=50000", 'Crowdfunding main data sheet'!G2:G1001, "successful")</f>
        <v>114</v>
      </c>
      <c r="C13">
        <f>COUNTIFS('Crowdfunding main data sheet'!D2:D1001, "&gt;=50000", 'Crowdfunding main data sheet'!G2:G1001, "failed")</f>
        <v>163</v>
      </c>
      <c r="D13">
        <f>COUNTIFS('Crowdfunding main data sheet'!D2:D1001, "&gt;=50000", 'Crowdfunding main data sheet'!G2:G1001, 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E58596-CC61-4347-92B4-5FC3286FD9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main data sheet</vt:lpstr>
      <vt:lpstr>Sheet4</vt:lpstr>
      <vt:lpstr>Campaign outcome by category</vt:lpstr>
      <vt:lpstr>Campaign outcome by subcategory</vt:lpstr>
      <vt:lpstr>Project results by month launch</vt:lpstr>
      <vt:lpstr>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christian smith</cp:lastModifiedBy>
  <dcterms:created xsi:type="dcterms:W3CDTF">2021-09-29T18:52:28Z</dcterms:created>
  <dcterms:modified xsi:type="dcterms:W3CDTF">2023-09-01T21:13:28Z</dcterms:modified>
</cp:coreProperties>
</file>